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Studia\Magisterka\"/>
    </mc:Choice>
  </mc:AlternateContent>
  <xr:revisionPtr revIDLastSave="0" documentId="10_ncr:100000_{B0CEEB8E-0140-4C8E-852B-EADECED3C6F6}" xr6:coauthVersionLast="31" xr6:coauthVersionMax="31" xr10:uidLastSave="{00000000-0000-0000-0000-000000000000}"/>
  <bookViews>
    <workbookView xWindow="0" yWindow="0" windowWidth="20490" windowHeight="7230" activeTab="1" xr2:uid="{00000000-000D-0000-FFFF-FFFF00000000}"/>
  </bookViews>
  <sheets>
    <sheet name="Opis zmiennych" sheetId="1" r:id="rId1"/>
    <sheet name="Arkusz4" sheetId="10" r:id="rId2"/>
    <sheet name="Arkusz1" sheetId="2" r:id="rId3"/>
    <sheet name="Arkusz2" sheetId="3" r:id="rId4"/>
    <sheet name="Arkusz3" sheetId="4" r:id="rId5"/>
    <sheet name="Statystyki Opisowe" sheetId="5" r:id="rId6"/>
    <sheet name="CUST_PROFESSION_CD" sheetId="8" r:id="rId7"/>
    <sheet name="Arkusz8" sheetId="9" r:id="rId8"/>
    <sheet name="Arkusz5" sheetId="6" r:id="rId9"/>
    <sheet name="Arkusz6" sheetId="7" r:id="rId10"/>
  </sheets>
  <definedNames>
    <definedName name="_xlnm._FilterDatabase" localSheetId="0" hidden="1">'Opis zmiennych'!$A$1:$G$1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10" l="1"/>
  <c r="K14" i="10"/>
  <c r="K15" i="10"/>
  <c r="K16" i="10"/>
  <c r="K17" i="10" s="1"/>
  <c r="K18" i="10" s="1"/>
  <c r="K19" i="10" s="1"/>
  <c r="K20" i="10" s="1"/>
  <c r="K12" i="10"/>
  <c r="J11" i="10"/>
  <c r="J12" i="10" s="1"/>
  <c r="J13" i="10" s="1"/>
  <c r="J14" i="10" s="1"/>
  <c r="J15" i="10" s="1"/>
  <c r="J16" i="10" s="1"/>
  <c r="J17" i="10" s="1"/>
  <c r="J18" i="10" s="1"/>
  <c r="J19" i="10" s="1"/>
  <c r="J20" i="10" s="1"/>
  <c r="I12" i="10"/>
  <c r="I13" i="10"/>
  <c r="I14" i="10"/>
  <c r="I15" i="10"/>
  <c r="I16" i="10"/>
  <c r="I17" i="10"/>
  <c r="I18" i="10"/>
  <c r="I19" i="10"/>
  <c r="I20" i="10"/>
  <c r="I11" i="10"/>
  <c r="H13" i="10"/>
  <c r="H14" i="10" s="1"/>
  <c r="H15" i="10" s="1"/>
  <c r="H16" i="10" s="1"/>
  <c r="H17" i="10" s="1"/>
  <c r="H18" i="10" s="1"/>
  <c r="H19" i="10" s="1"/>
  <c r="H20" i="10" s="1"/>
  <c r="H12" i="10"/>
  <c r="H11" i="10"/>
  <c r="E12" i="10"/>
  <c r="E13" i="10"/>
  <c r="E14" i="10"/>
  <c r="E15" i="10"/>
  <c r="E16" i="10"/>
  <c r="E17" i="10"/>
  <c r="E18" i="10"/>
  <c r="E19" i="10"/>
  <c r="E20" i="10"/>
  <c r="E11" i="10"/>
  <c r="F11" i="10" s="1"/>
  <c r="D21" i="10"/>
  <c r="C6" i="10"/>
  <c r="C5" i="10"/>
  <c r="C4" i="10"/>
  <c r="F14" i="10" l="1"/>
  <c r="F15" i="10"/>
  <c r="F18" i="10"/>
  <c r="E21" i="10"/>
  <c r="F19" i="10"/>
  <c r="F16" i="10"/>
  <c r="F12" i="10"/>
  <c r="F17" i="10"/>
  <c r="F13" i="10"/>
  <c r="F20" i="10"/>
  <c r="D3" i="8"/>
  <c r="D4" i="8"/>
  <c r="D5" i="8"/>
  <c r="D6" i="8"/>
  <c r="D7" i="8"/>
  <c r="D8" i="8"/>
  <c r="D9" i="8"/>
  <c r="D2" i="8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2" i="5"/>
  <c r="G2" i="4"/>
  <c r="G3" i="4" s="1"/>
  <c r="G4" i="4" s="1"/>
  <c r="G5" i="4" s="1"/>
  <c r="G6" i="4" s="1"/>
  <c r="G7" i="4" s="1"/>
  <c r="G8" i="4" s="1"/>
  <c r="G9" i="4" s="1"/>
  <c r="G10" i="4" s="1"/>
  <c r="G11" i="4" s="1"/>
  <c r="G12" i="4" s="1"/>
</calcChain>
</file>

<file path=xl/sharedStrings.xml><?xml version="1.0" encoding="utf-8"?>
<sst xmlns="http://schemas.openxmlformats.org/spreadsheetml/2006/main" count="905" uniqueCount="362">
  <si>
    <t>Len</t>
  </si>
  <si>
    <t>ACCT_BAL_MOD_CNT</t>
  </si>
  <si>
    <t>Num</t>
  </si>
  <si>
    <t>ACCT_PTS_EXPIRED</t>
  </si>
  <si>
    <t>ACCT_PTS_TO_EXPIRE</t>
  </si>
  <si>
    <t>ACCT_TOT_COL_AMT</t>
  </si>
  <si>
    <t>ACCT_UNBLOCKED_POINTS</t>
  </si>
  <si>
    <t>CARDA_PAYM_CNT</t>
  </si>
  <si>
    <t>CUST_AGE</t>
  </si>
  <si>
    <t>Char</t>
  </si>
  <si>
    <t>CUST_GENDER</t>
  </si>
  <si>
    <t>CUST_GFK_HOUSEHOLDS</t>
  </si>
  <si>
    <t>CUST_GFK_POPULATION</t>
  </si>
  <si>
    <t>CUST_HH_SIZE</t>
  </si>
  <si>
    <t>CUST_PROFESSION_CD</t>
  </si>
  <si>
    <t>TIME_FROM_ENRL</t>
  </si>
  <si>
    <t>TIME_FROM_FIRST_DT</t>
  </si>
  <si>
    <t>TIME_FROM_LAST_DT</t>
  </si>
  <si>
    <t>TRX_aff_L12M_COL_PTS</t>
  </si>
  <si>
    <t>TRX_aff_L12M_PUR_AMT</t>
  </si>
  <si>
    <t>TRX_aff_L12M_RED_CNT</t>
  </si>
  <si>
    <t>TRX_aff_L12M_RED_PTS</t>
  </si>
  <si>
    <t>TRX_aff_L3M_BASE_PTS</t>
  </si>
  <si>
    <t>TRX_aff_L3M_COL_CNT</t>
  </si>
  <si>
    <t>TRX_aff_L3M_PROMO_PTS</t>
  </si>
  <si>
    <t>TRX_aff_L3M_PUR_AMT</t>
  </si>
  <si>
    <t>TRX_aff_L3M_RED_CNT</t>
  </si>
  <si>
    <t>TRX_aff_L3M_RED_PTS</t>
  </si>
  <si>
    <t>TRX_all_L12M_PROMO_PTS</t>
  </si>
  <si>
    <t>TRX_all_L12M_PUR_AMT</t>
  </si>
  <si>
    <t>TRX_all_L12M_PUR_PTS</t>
  </si>
  <si>
    <t>TRX_all_L12M_RED_CNT</t>
  </si>
  <si>
    <t>TRX_all_L12M_RED_PTS</t>
  </si>
  <si>
    <t>TRX_all_L3M_BASE_PTS</t>
  </si>
  <si>
    <t>TRX_all_L3M_COL_CNT</t>
  </si>
  <si>
    <t>TRX_all_L3M_PROMO_PTS</t>
  </si>
  <si>
    <t>TRX_all_L3M_PUR_AMT</t>
  </si>
  <si>
    <t>TRX_all_L3M_RED_CNT</t>
  </si>
  <si>
    <t>TRX_all_L3M_RED_PTS</t>
  </si>
  <si>
    <t>WEB_AFF_TIME_SPEND_L12M</t>
  </si>
  <si>
    <t>WEB_AFF_TIME_SPEND_L2W</t>
  </si>
  <si>
    <t>WEB_AFF_TIME_SPEND_L3M</t>
  </si>
  <si>
    <t>WEB_AFF_TIME_SPEND_L4W</t>
  </si>
  <si>
    <t>WEB_AFF_TIME_SPEND_L6M</t>
  </si>
  <si>
    <t>WEB_AFF_UNQ_SES_CNT_L12M</t>
  </si>
  <si>
    <t>WEB_AFF_UNQ_SES_CNT_L2W</t>
  </si>
  <si>
    <t>WEB_AFF_UNQ_SES_CNT_L3M</t>
  </si>
  <si>
    <t>WEB_AFF_UNQ_SES_CNT_L4W</t>
  </si>
  <si>
    <t>WEB_AFF_UNQ_SES_CNT_L6M</t>
  </si>
  <si>
    <t>WEB_ALL_TIME_SPEND_L12M</t>
  </si>
  <si>
    <t>WEB_ALL_TIME_SPEND_L2W</t>
  </si>
  <si>
    <t>WEB_ALL_TIME_SPEND_L3M</t>
  </si>
  <si>
    <t>WEB_ALL_TIME_SPEND_L4W</t>
  </si>
  <si>
    <t>WEB_ALL_TIME_SPEND_L6M</t>
  </si>
  <si>
    <t>WEB_ALL_UNQ_SES_CNT_L12M</t>
  </si>
  <si>
    <t>WEB_ALL_UNQ_SES_CNT_L2W</t>
  </si>
  <si>
    <t>WEB_ALL_UNQ_SES_CNT_L3M</t>
  </si>
  <si>
    <t>WEB_ALL_UNQ_SES_CNT_L4W</t>
  </si>
  <si>
    <t>WEB_ALL_UNQ_SES_CNT_L6M</t>
  </si>
  <si>
    <t>WEB_HIS_TIME_SPEND_L12M</t>
  </si>
  <si>
    <t>WEB_HIS_TIME_SPEND_L2W</t>
  </si>
  <si>
    <t>WEB_HIS_TIME_SPEND_L3M</t>
  </si>
  <si>
    <t>WEB_HIS_TIME_SPEND_L4W</t>
  </si>
  <si>
    <t>WEB_HIS_TIME_SPEND_L6M</t>
  </si>
  <si>
    <t>WEB_HIS_UNQ_SES_CNT_L12M</t>
  </si>
  <si>
    <t>WEB_HIS_UNQ_SES_CNT_L2W</t>
  </si>
  <si>
    <t>WEB_HIS_UNQ_SES_CNT_L3M</t>
  </si>
  <si>
    <t>WEB_HIS_UNQ_SES_CNT_L4W</t>
  </si>
  <si>
    <t>WEB_HIS_UNQ_SES_CNT_L6M</t>
  </si>
  <si>
    <t>WEB_OCC_TIME_SPEND_L12M</t>
  </si>
  <si>
    <t>WEB_OCC_TIME_SPEND_L2W</t>
  </si>
  <si>
    <t>WEB_OCC_TIME_SPEND_L3M</t>
  </si>
  <si>
    <t>WEB_OCC_TIME_SPEND_L4W</t>
  </si>
  <si>
    <t>WEB_OCC_TIME_SPEND_L6M</t>
  </si>
  <si>
    <t>WEB_OCC_UNQ_SES_CNT_L12M</t>
  </si>
  <si>
    <t>WEB_OCC_UNQ_SES_CNT_L2W</t>
  </si>
  <si>
    <t>WEB_OCC_UNQ_SES_CNT_L3M</t>
  </si>
  <si>
    <t>WEB_OCC_UNQ_SES_CNT_L4W</t>
  </si>
  <si>
    <t>WEB_OCC_UNQ_SES_CNT_L6M</t>
  </si>
  <si>
    <t>WEB_REW_TIME_SPEND_L12M</t>
  </si>
  <si>
    <t>WEB_REW_TIME_SPEND_L2W</t>
  </si>
  <si>
    <t>WEB_REW_TIME_SPEND_L3M</t>
  </si>
  <si>
    <t>WEB_REW_TIME_SPEND_L4W</t>
  </si>
  <si>
    <t>WEB_REW_TIME_SPEND_L6M</t>
  </si>
  <si>
    <t>WEB_REW_UNQ_SES_CNT_L12M</t>
  </si>
  <si>
    <t>WEB_REW_UNQ_SES_CNT_L2W</t>
  </si>
  <si>
    <t>WEB_REW_UNQ_SES_CNT_L3M</t>
  </si>
  <si>
    <t>WEB_REW_UNQ_SES_CNT_L4W</t>
  </si>
  <si>
    <t>WEB_REW_UNQ_SES_CNT_L6M</t>
  </si>
  <si>
    <t>event</t>
  </si>
  <si>
    <t>id</t>
  </si>
  <si>
    <t>kategoria</t>
  </si>
  <si>
    <t>oferta</t>
  </si>
  <si>
    <t>Opis</t>
  </si>
  <si>
    <t>Liczba modyfikacji salda konta</t>
  </si>
  <si>
    <t>Liczba wygaszonych punktów</t>
  </si>
  <si>
    <t>Liczba punktów do wygaśnięcia</t>
  </si>
  <si>
    <t>Liczba niezablokowanych punktów na koncie</t>
  </si>
  <si>
    <t>Liczba kart płatniczych przypisanych do konta</t>
  </si>
  <si>
    <t>Wiek uczestnika</t>
  </si>
  <si>
    <t>Zawód uczestnika</t>
  </si>
  <si>
    <t>Wielkość gospodarstwa domowego uczestnika</t>
  </si>
  <si>
    <t>Liczba mieszkańców w miejscu zamieszkania uczestnika</t>
  </si>
  <si>
    <t>Liczba gospodarstw domowych w miejscu zamieszkania uczestnika</t>
  </si>
  <si>
    <t>Płeć uczestnika</t>
  </si>
  <si>
    <t>Czas od pierwszej akcji w programie</t>
  </si>
  <si>
    <t>Czas od ostatniej akcji w programie</t>
  </si>
  <si>
    <t>Kwota wydana na transakcje zakupowe w ciągu ostatnich 12 miesięcy w Sklepach Online</t>
  </si>
  <si>
    <t>Liczba punktów podstawowych zebrana w ciągu ostatnich 3 miesiecy w Sklepach Online</t>
  </si>
  <si>
    <t>Liczba transakcji kolekcyjnych dokonanych w ciagu ostatnich 3 miesiecy w Sklepach Online</t>
  </si>
  <si>
    <t>Liczba punktów promocyjnych zebrana w ciągu ostatnich 3 miesięcy w Sklepach Online</t>
  </si>
  <si>
    <t>Kwota wydana podczas transakcji zakupowych w ciagu ostatnich 3 miesiecy w Sklepach Online</t>
  </si>
  <si>
    <t>Liczba transakcji redempcyjnych dokonana w ciągu ostatnich 3 miesięcy w Sklepach Online</t>
  </si>
  <si>
    <t>Liczba punktów redempcyjnych wydanych w ciągu ostatnich 3 miesiecy w Sklepach Online</t>
  </si>
  <si>
    <t>Liczba minut spędzona w ostatnich 12 miesiącach na stronie Sklepów Online</t>
  </si>
  <si>
    <t>Liczba minut spędzona w ostatnich 2 tygodniach na stronie Sklepów Online</t>
  </si>
  <si>
    <t>Liczba minut spędzona w ostatnich 3 miesiącach na stronie Sklepów Online</t>
  </si>
  <si>
    <t>Liczba minut spędzona w ostatnich 4 tygodniach na stronie Sklepów Online</t>
  </si>
  <si>
    <t>Liczba minut spędzona w ostatnich 6 miesiącach na stronie Sklepów Online</t>
  </si>
  <si>
    <t>Liczba unikalnych sesji w ciagu ostatnich 12 miesięcy na stronie Sklepów Online</t>
  </si>
  <si>
    <t>Liczba unikalnych sesji w ciagu ostatnich 2 tygodni na stronie Sklepów Online</t>
  </si>
  <si>
    <t>Liczba unikalnych sesji w ciagu ostatnich 3 miesięcy na stronie Sklepów Online</t>
  </si>
  <si>
    <t>Liczba unikalnych sesji w ciagu ostatnich 4 tygodni na stronie Sklepów Online</t>
  </si>
  <si>
    <t>Liczba unikalnych sesji w ciagu ostatnich 6 miesięcy na stronie Sklepów Online</t>
  </si>
  <si>
    <t>Liczba minut spędzona w ostatnich 12 miesiącach na stronie PAYBACK</t>
  </si>
  <si>
    <t>Liczba minut spędzona w ostatnich 2 tygodniach na stronie PAYBACK</t>
  </si>
  <si>
    <t>Liczba minut spędzona w ostatnich 3 miesiącach na stronie PAYBACK</t>
  </si>
  <si>
    <t>Liczba minut spędzona w ostatnich 4 tygodniach na stronie PAYBACK</t>
  </si>
  <si>
    <t>Liczba minut spędzona w ostatnich 6 miesiącach na stronie PAYBACK</t>
  </si>
  <si>
    <t>Liczba unikalnych sesji w ciagu ostatnich 12 miesięcy na stronie PAYBACK</t>
  </si>
  <si>
    <t>Liczba unikalnych sesji w ciagu ostatnich 2 tygodni na stronie PAYBACK</t>
  </si>
  <si>
    <t>Liczba unikalnych sesji w ciagu ostatnich 3 miesięcy na stronie PAYBACK</t>
  </si>
  <si>
    <t>Liczba unikalnych sesji w ciagu ostatnich 4 tygodni na stronie PAYBACK</t>
  </si>
  <si>
    <t>Liczba unikalnych sesji w ciagu ostatnich 6 miesięcy na stronie PAYBACK</t>
  </si>
  <si>
    <t>Identyfikator obserwacji</t>
  </si>
  <si>
    <t>Kategoria sklepu</t>
  </si>
  <si>
    <t>Numer oferty z danej wysyłki</t>
  </si>
  <si>
    <t>Liczba minut spędzona w ostatnich 12 miesiącach na stronie Historii Transakcji</t>
  </si>
  <si>
    <t>Liczba minut spędzona w ostatnich 2 tygodniach na stronie Historii Transakcji</t>
  </si>
  <si>
    <t>Liczba minut spędzona w ostatnich 3 miesiącach na stronie Historii Transakcji</t>
  </si>
  <si>
    <t>Liczba minut spędzona w ostatnich 4 tygodniach na stronie Historii Transakcji</t>
  </si>
  <si>
    <t>Liczba minut spędzona w ostatnich 6 miesiącach na stronie Historii Transakcji</t>
  </si>
  <si>
    <t>Liczba unikalnych sesji w ciagu ostatnich 12 miesięcy na stronie Historii Transakcji</t>
  </si>
  <si>
    <t>Liczba unikalnych sesji w ciagu ostatnich 2 tygodni na stronie Historii Transakcji</t>
  </si>
  <si>
    <t>Liczba unikalnych sesji w ciagu ostatnich 3 miesięcy na stronie Historii Transakcji</t>
  </si>
  <si>
    <t>Liczba unikalnych sesji w ciagu ostatnich 4 tygodni na stronie Historii Transakcji</t>
  </si>
  <si>
    <t>Liczba unikalnych sesji w ciagu ostatnich 6 miesięcy na stronie Historii Transakcji</t>
  </si>
  <si>
    <t>Liczba minut spędzona w ostatnich 12 miesiącach na stronie eKupony</t>
  </si>
  <si>
    <t>Liczba minut spędzona w ostatnich 2 tygodniach na stronie eKupony</t>
  </si>
  <si>
    <t>Liczba minut spędzona w ostatnich 3 miesiącach na stronie eKupony</t>
  </si>
  <si>
    <t>Liczba minut spędzona w ostatnich 4 tygodniach na stronie eKupony</t>
  </si>
  <si>
    <t>Liczba minut spędzona w ostatnich 6 miesiącach na stronie eKupony</t>
  </si>
  <si>
    <t>Liczba unikalnych sesji w ciagu ostatnich 12 miesięcy na stronie eKupony</t>
  </si>
  <si>
    <t>Liczba unikalnych sesji w ciagu ostatnich 2 tygodni na stronie eKupony</t>
  </si>
  <si>
    <t>Liczba unikalnych sesji w ciagu ostatnich 3 miesięcy na stronie eKupony</t>
  </si>
  <si>
    <t>Liczba unikalnych sesji w ciagu ostatnich 4 tygodni na stronie eKupony</t>
  </si>
  <si>
    <t>Liczba unikalnych sesji w ciagu ostatnich 6 miesięcy na stronie eKupony</t>
  </si>
  <si>
    <t>Liczba minut spędzona w ostatnich 12 miesiącach na stronie Sklepu z Nagrodami</t>
  </si>
  <si>
    <t>Liczba minut spędzona w ostatnich 2 tygodniach na stronie Sklepu z Nagrodami</t>
  </si>
  <si>
    <t>Liczba minut spędzona w ostatnich 3 miesiącach na stronie Sklepu z Nagrodami</t>
  </si>
  <si>
    <t>Liczba minut spędzona w ostatnich 4 tygodniach na stronie Sklepu z Nagrodami</t>
  </si>
  <si>
    <t>Liczba minut spędzona w ostatnich 6 miesiącach na stronie Sklepu z Nagrodami</t>
  </si>
  <si>
    <t>Liczba unikalnych sesji w ciagu ostatnich 12 miesięcy na stronie Sklepu z Nagrodami</t>
  </si>
  <si>
    <t>Liczba unikalnych sesji w ciagu ostatnich 2 tygodni na stronie Sklepu z Nagrodami</t>
  </si>
  <si>
    <t>Liczba unikalnych sesji w ciagu ostatnich 3 miesięcy na stronie Sklepu z Nagrodami</t>
  </si>
  <si>
    <t>Liczba unikalnych sesji w ciagu ostatnich 4 tygodni na stronie Sklepu z Nagrodami</t>
  </si>
  <si>
    <t>Liczba unikalnych sesji w ciagu ostatnich 6 miesięcy na stronie Sklepu z Nagrodami</t>
  </si>
  <si>
    <t>1 - man, 2 - woman, 0 - undefined</t>
  </si>
  <si>
    <t>Comment</t>
  </si>
  <si>
    <t>Wartości</t>
  </si>
  <si>
    <t>(wskazuje na aktywność uczestników)</t>
  </si>
  <si>
    <t>Liczba zebranych punktów (ever) w programie</t>
  </si>
  <si>
    <t>Deklaratywna</t>
  </si>
  <si>
    <t>Y-tak, N - nie</t>
  </si>
  <si>
    <t>Liczba transakcji z płatnością punktami dokonana w ciągu ostatnich 12 miesięcy w Sklepach Online</t>
  </si>
  <si>
    <t>Czy uczestnik mieszka w pobliżu sieci partnera AAA</t>
  </si>
  <si>
    <t>Czy uczestnik mieszka w pobliżu sieci partnera BBB</t>
  </si>
  <si>
    <t>Czy uczestnik mieszka w pobliżu sieci partnera CCC</t>
  </si>
  <si>
    <t>Odległość (km) od najbliższego punktu sprzedaży partnera AAA</t>
  </si>
  <si>
    <t>Odległość (km) od najbliższego punktu sprzedaży partnera CCC</t>
  </si>
  <si>
    <t>Odległość (km) od najbliższego punktu sprzedaży partnera BBB</t>
  </si>
  <si>
    <t xml:space="preserve">Zdarzenie </t>
  </si>
  <si>
    <t>1 - pozytywne, 0 - negatywne</t>
  </si>
  <si>
    <t>A, B, C, D, E</t>
  </si>
  <si>
    <t>Oznaczenie partnera, u którego wystąpiło zdarzenie</t>
  </si>
  <si>
    <t>Liczba wszystkich punktów zebrana w ciągu ostatnich 12 miesięcy w Sklepach Online</t>
  </si>
  <si>
    <t>Liczba punktów wykorzystanych w zakupach w ciągu ostatnich 12 miesiecy w Sklepach Online</t>
  </si>
  <si>
    <t>Czas od zarejestrowania konta</t>
  </si>
  <si>
    <t>Liczba dni</t>
  </si>
  <si>
    <t>1 - Manager, 2 - Samozatrudniony, 3 - Pracownik biurowy, 4 - Pracownik fizyczny, 5 - Pracuje w domu, 6 - Nie pracuje, 7 - Student, 99 - brak danych</t>
  </si>
  <si>
    <t>0-25, 99-brak danych</t>
  </si>
  <si>
    <t>Zdarzenie to dokonanie zakupu u jednego z partnerów, których oferta znalazła się w Mailingu, w przeciągu 14 dni od daty wysłania Mailingu.</t>
  </si>
  <si>
    <t>CUST_CA_AAA_FLG</t>
  </si>
  <si>
    <t>CUST_CA_BBB_FLG</t>
  </si>
  <si>
    <t>CUST_CA_CCC_FLG</t>
  </si>
  <si>
    <t>CUST_CA_BBB_KM_CNT</t>
  </si>
  <si>
    <t>CUST_CA_AAA_KM_CNT</t>
  </si>
  <si>
    <t>CUST_CA_CCC_KM_CNT</t>
  </si>
  <si>
    <t>W latach</t>
  </si>
  <si>
    <t>Deklaratywna (Liczba osób w gospodarstwie domowym)</t>
  </si>
  <si>
    <t>Typ</t>
  </si>
  <si>
    <t>Wielobranżowe</t>
  </si>
  <si>
    <t>Turystyka</t>
  </si>
  <si>
    <t>Elektronika</t>
  </si>
  <si>
    <t>Zdrowie i uroda</t>
  </si>
  <si>
    <t>Moda</t>
  </si>
  <si>
    <t>Zmienna</t>
  </si>
  <si>
    <t>Lp.</t>
  </si>
  <si>
    <t>Liczebność</t>
  </si>
  <si>
    <t>count</t>
  </si>
  <si>
    <t>226272.000000</t>
  </si>
  <si>
    <t>2.262720e+05</t>
  </si>
  <si>
    <t>mean</t>
  </si>
  <si>
    <t>std</t>
  </si>
  <si>
    <t>min</t>
  </si>
  <si>
    <t>0.000000</t>
  </si>
  <si>
    <t>0.000000e+00</t>
  </si>
  <si>
    <t>max</t>
  </si>
  <si>
    <t>Średnia</t>
  </si>
  <si>
    <t>Odchylenie standardowe</t>
  </si>
  <si>
    <t>Minimum</t>
  </si>
  <si>
    <t>0.061890</t>
  </si>
  <si>
    <t>-341.555831</t>
  </si>
  <si>
    <t>48.370921</t>
  </si>
  <si>
    <t>0.788091</t>
  </si>
  <si>
    <t>43.037676</t>
  </si>
  <si>
    <t>1.416965e+02</t>
  </si>
  <si>
    <t>0.021231</t>
  </si>
  <si>
    <t>-127.673972</t>
  </si>
  <si>
    <t>456.579926</t>
  </si>
  <si>
    <t>3.131744e+04</t>
  </si>
  <si>
    <t>4619.448898</t>
  </si>
  <si>
    <t>1885.370779</t>
  </si>
  <si>
    <t>0.520219</t>
  </si>
  <si>
    <t>3168.938909</t>
  </si>
  <si>
    <t>1257.985463</t>
  </si>
  <si>
    <t>7.233303</t>
  </si>
  <si>
    <t>432.667438</t>
  </si>
  <si>
    <t>4.202863e+03</t>
  </si>
  <si>
    <t>0.236165</t>
  </si>
  <si>
    <t>1630.495950</t>
  </si>
  <si>
    <t>571.902968</t>
  </si>
  <si>
    <t>5.525596e+04</t>
  </si>
  <si>
    <t>8756.630400</t>
  </si>
  <si>
    <t>831.137752</t>
  </si>
  <si>
    <t>-310235.000000</t>
  </si>
  <si>
    <t>-157.000000</t>
  </si>
  <si>
    <t>-283403.000000</t>
  </si>
  <si>
    <t>31.000000</t>
  </si>
  <si>
    <t>92.000000</t>
  </si>
  <si>
    <t>3.803000e+03</t>
  </si>
  <si>
    <t>454.000000</t>
  </si>
  <si>
    <t>1215.000000</t>
  </si>
  <si>
    <t>298.000000</t>
  </si>
  <si>
    <t>1.496750e+04</t>
  </si>
  <si>
    <t>1759.000000</t>
  </si>
  <si>
    <t>2105.000000</t>
  </si>
  <si>
    <t>645.000000</t>
  </si>
  <si>
    <t>3.913225e+04</t>
  </si>
  <si>
    <t>5266.000000</t>
  </si>
  <si>
    <t>2696.000000</t>
  </si>
  <si>
    <t>55.000000</t>
  </si>
  <si>
    <t>3499.000000</t>
  </si>
  <si>
    <t>555835.000000</t>
  </si>
  <si>
    <t>1947.000000</t>
  </si>
  <si>
    <t>45890.000000</t>
  </si>
  <si>
    <t>1.907204e+06</t>
  </si>
  <si>
    <t>51.000000</t>
  </si>
  <si>
    <t>0.0</t>
  </si>
  <si>
    <t>Maksimum</t>
  </si>
  <si>
    <t>1999.469775</t>
  </si>
  <si>
    <t>174.461025</t>
  </si>
  <si>
    <t>0.195203</t>
  </si>
  <si>
    <t>-329.962576</t>
  </si>
  <si>
    <t>124.301831</t>
  </si>
  <si>
    <t>799.042082</t>
  </si>
  <si>
    <t>374.680483</t>
  </si>
  <si>
    <t>0.636762</t>
  </si>
  <si>
    <t>1604.584547</t>
  </si>
  <si>
    <t>681.392779</t>
  </si>
  <si>
    <t>32.000000</t>
  </si>
  <si>
    <t>1.000000</t>
  </si>
  <si>
    <t>-99039.000000</t>
  </si>
  <si>
    <t>1373.000000</t>
  </si>
  <si>
    <t>10.000000</t>
  </si>
  <si>
    <t>2304.000000</t>
  </si>
  <si>
    <t>22.000000</t>
  </si>
  <si>
    <t>2718.000000</t>
  </si>
  <si>
    <t>137.000000</t>
  </si>
  <si>
    <t>56182.000000</t>
  </si>
  <si>
    <t>4.455410e+06</t>
  </si>
  <si>
    <t>831637.000000</t>
  </si>
  <si>
    <t>2755.000000</t>
  </si>
  <si>
    <t>2758.000000</t>
  </si>
  <si>
    <t>2737.000000</t>
  </si>
  <si>
    <t>33.000000</t>
  </si>
  <si>
    <t>88779.000000</t>
  </si>
  <si>
    <t>Nazwa zmiennej</t>
  </si>
  <si>
    <t>1 - Manager, 
2 - Samozatrudniony, 
3 - Pracownik biurowy, 
4 - Pracownik fizyczny,
 5 - Pracuje w domu, 
6 - Nie pracuje, 
7 - Student,
99 - brak danych</t>
  </si>
  <si>
    <t>Dekodowane wartości</t>
  </si>
  <si>
    <t>1 - mężczyzna, 
2 - kobieta, 
0 - nieokreślona</t>
  </si>
  <si>
    <t>Kategoria</t>
  </si>
  <si>
    <t>Procent zbioru</t>
  </si>
  <si>
    <t>226272.0</t>
  </si>
  <si>
    <t>3286.0</t>
  </si>
  <si>
    <t>711.0</t>
  </si>
  <si>
    <t>1079.0</t>
  </si>
  <si>
    <t>463.0</t>
  </si>
  <si>
    <t>227.0</t>
  </si>
  <si>
    <t>15182.0</t>
  </si>
  <si>
    <t>4070.0</t>
  </si>
  <si>
    <t>4156.0</t>
  </si>
  <si>
    <t>2756.0</t>
  </si>
  <si>
    <t>2453.0</t>
  </si>
  <si>
    <t>298.0</t>
  </si>
  <si>
    <t>2.0</t>
  </si>
  <si>
    <t>3111.0</t>
  </si>
  <si>
    <t>151.0</t>
  </si>
  <si>
    <t>799.0</t>
  </si>
  <si>
    <t>297.0</t>
  </si>
  <si>
    <t>60.0</t>
  </si>
  <si>
    <t>3149094.0</t>
  </si>
  <si>
    <t>731304.0</t>
  </si>
  <si>
    <t>1302762.0</t>
  </si>
  <si>
    <t>867372.0</t>
  </si>
  <si>
    <t>811922.0</t>
  </si>
  <si>
    <t>5.735212</t>
  </si>
  <si>
    <t>17.175907</t>
  </si>
  <si>
    <t>23.450335</t>
  </si>
  <si>
    <t>32.123715</t>
  </si>
  <si>
    <t>37.780421</t>
  </si>
  <si>
    <t>43.725027</t>
  </si>
  <si>
    <t>0.740000</t>
  </si>
  <si>
    <t>3.200000</t>
  </si>
  <si>
    <t>3.380000</t>
  </si>
  <si>
    <t>1.990000</t>
  </si>
  <si>
    <t>6.340000</t>
  </si>
  <si>
    <t>6.610000</t>
  </si>
  <si>
    <t>5.140000</t>
  </si>
  <si>
    <t>19.810000</t>
  </si>
  <si>
    <t>34.410000</t>
  </si>
  <si>
    <t>999.000000</t>
  </si>
  <si>
    <t>0.603451</t>
  </si>
  <si>
    <t>0.967822</t>
  </si>
  <si>
    <t>0.630719</t>
  </si>
  <si>
    <t>0.489182</t>
  </si>
  <si>
    <t>0.176473</t>
  </si>
  <si>
    <t>0.482611</t>
  </si>
  <si>
    <t>Model</t>
  </si>
  <si>
    <t>Idealny</t>
  </si>
  <si>
    <t>Sieć neuronowa</t>
  </si>
  <si>
    <t>Regresja logistyczna</t>
  </si>
  <si>
    <t>Procent wartości maksymalnej</t>
  </si>
  <si>
    <t>Wartość funkcji zysku</t>
  </si>
  <si>
    <t>Decyl</t>
  </si>
  <si>
    <t>Liczba wysyłek</t>
  </si>
  <si>
    <t>Konwersja</t>
  </si>
  <si>
    <t>Zysk (PLN)</t>
  </si>
  <si>
    <t>Skumulowany Zysk (PLN)</t>
  </si>
  <si>
    <t>Ogółem</t>
  </si>
  <si>
    <t>250 tys.</t>
  </si>
  <si>
    <t>25 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</si>
</sst>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 Unicode MS"/>
      <family val="2"/>
      <charset val="238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wrapText="1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9" fontId="6" fillId="0" borderId="4" xfId="0" applyNumberFormat="1" applyFont="1" applyBorder="1" applyAlignment="1">
      <alignment horizontal="center" vertical="center" wrapText="1"/>
    </xf>
    <xf numFmtId="1" fontId="0" fillId="0" borderId="4" xfId="0" applyNumberForma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1" fontId="0" fillId="0" borderId="0" xfId="0" applyNumberFormat="1"/>
    <xf numFmtId="0" fontId="6" fillId="0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8" xfId="0" applyBorder="1"/>
    <xf numFmtId="0" fontId="5" fillId="0" borderId="8" xfId="0" applyFont="1" applyBorder="1" applyAlignment="1">
      <alignment vertical="center"/>
    </xf>
    <xf numFmtId="9" fontId="0" fillId="0" borderId="8" xfId="1" applyFont="1" applyBorder="1"/>
    <xf numFmtId="0" fontId="0" fillId="0" borderId="9" xfId="0" applyBorder="1"/>
    <xf numFmtId="9" fontId="0" fillId="0" borderId="0" xfId="1" applyFont="1"/>
    <xf numFmtId="10" fontId="0" fillId="0" borderId="0" xfId="1" applyNumberFormat="1" applyFont="1"/>
    <xf numFmtId="164" fontId="0" fillId="0" borderId="8" xfId="1" applyNumberFormat="1" applyFont="1" applyBorder="1"/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0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10" fontId="4" fillId="0" borderId="0" xfId="0" applyNumberFormat="1" applyFont="1"/>
    <xf numFmtId="9" fontId="0" fillId="0" borderId="0" xfId="0" applyNumberForma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Losowa selekcja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Arkusz4!$H$11:$H$20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cat>
          <c:val>
            <c:numRef>
              <c:f>Arkusz4!$H$10:$H$20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49-4EE7-97DF-A71622699129}"/>
            </c:ext>
          </c:extLst>
        </c:ser>
        <c:ser>
          <c:idx val="1"/>
          <c:order val="1"/>
          <c:tx>
            <c:v>Model predykcyjny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Arkusz4!$J$10:$J$20</c:f>
              <c:numCache>
                <c:formatCode>0%</c:formatCode>
                <c:ptCount val="11"/>
                <c:pt idx="0" formatCode="General">
                  <c:v>0</c:v>
                </c:pt>
                <c:pt idx="1">
                  <c:v>0.18181818181818182</c:v>
                </c:pt>
                <c:pt idx="2">
                  <c:v>0.34545454545454546</c:v>
                </c:pt>
                <c:pt idx="3">
                  <c:v>0.49090909090909091</c:v>
                </c:pt>
                <c:pt idx="4">
                  <c:v>0.61818181818181817</c:v>
                </c:pt>
                <c:pt idx="5">
                  <c:v>0.72727272727272729</c:v>
                </c:pt>
                <c:pt idx="6">
                  <c:v>0.81818181818181823</c:v>
                </c:pt>
                <c:pt idx="7">
                  <c:v>0.89090909090909098</c:v>
                </c:pt>
                <c:pt idx="8">
                  <c:v>0.94545454545454555</c:v>
                </c:pt>
                <c:pt idx="9">
                  <c:v>0.98181818181818192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49-4EE7-97DF-A71622699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096144"/>
        <c:axId val="447098768"/>
      </c:lineChart>
      <c:catAx>
        <c:axId val="447096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Odsetek klientów do</a:t>
                </a:r>
                <a:r>
                  <a:rPr lang="pl-PL" baseline="0"/>
                  <a:t> których została wysłana oferta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7098768"/>
        <c:crosses val="autoZero"/>
        <c:auto val="1"/>
        <c:lblAlgn val="ctr"/>
        <c:lblOffset val="100"/>
        <c:noMultiLvlLbl val="0"/>
      </c:catAx>
      <c:valAx>
        <c:axId val="4470987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Skumulowany odsetek pozytywnych odpowiedzi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709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22</xdr:row>
      <xdr:rowOff>128587</xdr:rowOff>
    </xdr:from>
    <xdr:to>
      <xdr:col>10</xdr:col>
      <xdr:colOff>76200</xdr:colOff>
      <xdr:row>37</xdr:row>
      <xdr:rowOff>14287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EBC2BFF-E58F-47EF-BC31-E3585D8E7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zoomScale="85" zoomScaleNormal="85" workbookViewId="0">
      <pane xSplit="1" ySplit="1" topLeftCell="B72" activePane="bottomRight" state="frozen"/>
      <selection pane="topRight" activeCell="B1" sqref="B1"/>
      <selection pane="bottomLeft" activeCell="A2" sqref="A2"/>
      <selection pane="bottomRight" activeCell="A12" sqref="A12:A86"/>
    </sheetView>
  </sheetViews>
  <sheetFormatPr defaultRowHeight="15" x14ac:dyDescent="0.25"/>
  <cols>
    <col min="2" max="2" width="37.28515625" customWidth="1"/>
    <col min="3" max="3" width="12.5703125" customWidth="1"/>
    <col min="4" max="4" width="0" hidden="1" customWidth="1"/>
    <col min="5" max="5" width="49.28515625" customWidth="1"/>
    <col min="6" max="6" width="24.28515625" customWidth="1"/>
    <col min="7" max="7" width="48.7109375" customWidth="1"/>
    <col min="8" max="8" width="46.28515625" customWidth="1"/>
  </cols>
  <sheetData>
    <row r="1" spans="1:7" x14ac:dyDescent="0.25">
      <c r="A1" s="2" t="s">
        <v>207</v>
      </c>
      <c r="B1" s="3" t="s">
        <v>206</v>
      </c>
      <c r="C1" s="3" t="s">
        <v>200</v>
      </c>
      <c r="D1" s="3" t="s">
        <v>0</v>
      </c>
      <c r="E1" s="3" t="s">
        <v>93</v>
      </c>
      <c r="F1" s="3" t="s">
        <v>169</v>
      </c>
      <c r="G1" s="5" t="s">
        <v>168</v>
      </c>
    </row>
    <row r="2" spans="1:7" ht="28.5" x14ac:dyDescent="0.25">
      <c r="A2" s="4">
        <v>1</v>
      </c>
      <c r="B2" s="1" t="s">
        <v>18</v>
      </c>
      <c r="C2" s="1" t="s">
        <v>2</v>
      </c>
      <c r="D2" s="1">
        <v>8</v>
      </c>
      <c r="E2" s="1" t="s">
        <v>185</v>
      </c>
      <c r="F2" s="1"/>
      <c r="G2" s="1"/>
    </row>
    <row r="3" spans="1:7" ht="28.5" x14ac:dyDescent="0.25">
      <c r="A3" s="4">
        <v>2</v>
      </c>
      <c r="B3" s="1" t="s">
        <v>19</v>
      </c>
      <c r="C3" s="1" t="s">
        <v>2</v>
      </c>
      <c r="D3" s="1">
        <v>8</v>
      </c>
      <c r="E3" s="1" t="s">
        <v>107</v>
      </c>
      <c r="F3" s="1"/>
    </row>
    <row r="4" spans="1:7" ht="28.5" x14ac:dyDescent="0.25">
      <c r="A4" s="4">
        <v>3</v>
      </c>
      <c r="B4" s="1" t="s">
        <v>20</v>
      </c>
      <c r="C4" s="1" t="s">
        <v>2</v>
      </c>
      <c r="D4" s="1">
        <v>8</v>
      </c>
      <c r="E4" s="1" t="s">
        <v>174</v>
      </c>
      <c r="F4" s="1"/>
    </row>
    <row r="5" spans="1:7" ht="28.5" x14ac:dyDescent="0.25">
      <c r="A5" s="4">
        <v>4</v>
      </c>
      <c r="B5" s="1" t="s">
        <v>21</v>
      </c>
      <c r="C5" s="1" t="s">
        <v>2</v>
      </c>
      <c r="D5" s="1">
        <v>8</v>
      </c>
      <c r="E5" s="1" t="s">
        <v>186</v>
      </c>
      <c r="F5" s="1"/>
    </row>
    <row r="6" spans="1:7" ht="28.5" x14ac:dyDescent="0.25">
      <c r="A6" s="4">
        <v>5</v>
      </c>
      <c r="B6" s="1" t="s">
        <v>22</v>
      </c>
      <c r="C6" s="1" t="s">
        <v>2</v>
      </c>
      <c r="D6" s="1">
        <v>8</v>
      </c>
      <c r="E6" s="1" t="s">
        <v>108</v>
      </c>
      <c r="F6" s="1"/>
    </row>
    <row r="7" spans="1:7" ht="28.5" x14ac:dyDescent="0.25">
      <c r="A7" s="4">
        <v>6</v>
      </c>
      <c r="B7" s="1" t="s">
        <v>23</v>
      </c>
      <c r="C7" s="1" t="s">
        <v>2</v>
      </c>
      <c r="D7" s="1">
        <v>8</v>
      </c>
      <c r="E7" s="1" t="s">
        <v>109</v>
      </c>
      <c r="F7" s="1"/>
    </row>
    <row r="8" spans="1:7" ht="28.5" x14ac:dyDescent="0.25">
      <c r="A8" s="4">
        <v>7</v>
      </c>
      <c r="B8" s="1" t="s">
        <v>24</v>
      </c>
      <c r="C8" s="1" t="s">
        <v>2</v>
      </c>
      <c r="D8" s="1">
        <v>8</v>
      </c>
      <c r="E8" s="1" t="s">
        <v>110</v>
      </c>
      <c r="F8" s="1"/>
    </row>
    <row r="9" spans="1:7" ht="28.5" x14ac:dyDescent="0.25">
      <c r="A9" s="4">
        <v>8</v>
      </c>
      <c r="B9" s="1" t="s">
        <v>25</v>
      </c>
      <c r="C9" s="1" t="s">
        <v>2</v>
      </c>
      <c r="D9" s="1">
        <v>8</v>
      </c>
      <c r="E9" s="1" t="s">
        <v>111</v>
      </c>
      <c r="F9" s="1"/>
    </row>
    <row r="10" spans="1:7" ht="28.5" x14ac:dyDescent="0.25">
      <c r="A10" s="4">
        <v>9</v>
      </c>
      <c r="B10" s="1" t="s">
        <v>26</v>
      </c>
      <c r="C10" s="1" t="s">
        <v>2</v>
      </c>
      <c r="D10" s="1">
        <v>8</v>
      </c>
      <c r="E10" s="1" t="s">
        <v>112</v>
      </c>
      <c r="F10" s="1"/>
    </row>
    <row r="11" spans="1:7" ht="28.5" x14ac:dyDescent="0.25">
      <c r="A11" s="4">
        <v>10</v>
      </c>
      <c r="B11" s="1" t="s">
        <v>27</v>
      </c>
      <c r="C11" s="1" t="s">
        <v>2</v>
      </c>
      <c r="D11" s="1">
        <v>8</v>
      </c>
      <c r="E11" s="1" t="s">
        <v>113</v>
      </c>
      <c r="F11" s="1"/>
    </row>
    <row r="12" spans="1:7" x14ac:dyDescent="0.25">
      <c r="A12" s="4">
        <v>11</v>
      </c>
      <c r="B12" s="1" t="s">
        <v>1</v>
      </c>
      <c r="C12" s="1" t="s">
        <v>2</v>
      </c>
      <c r="D12" s="1">
        <v>8</v>
      </c>
      <c r="E12" s="1" t="s">
        <v>94</v>
      </c>
      <c r="F12" s="1"/>
    </row>
    <row r="13" spans="1:7" x14ac:dyDescent="0.25">
      <c r="A13" s="4">
        <v>12</v>
      </c>
      <c r="B13" s="1" t="s">
        <v>5</v>
      </c>
      <c r="C13" s="1" t="s">
        <v>2</v>
      </c>
      <c r="D13" s="1">
        <v>8</v>
      </c>
      <c r="E13" s="1" t="s">
        <v>171</v>
      </c>
      <c r="F13" s="1"/>
    </row>
    <row r="14" spans="1:7" x14ac:dyDescent="0.25">
      <c r="A14" s="4">
        <v>13</v>
      </c>
      <c r="B14" s="1" t="s">
        <v>6</v>
      </c>
      <c r="C14" s="1" t="s">
        <v>2</v>
      </c>
      <c r="D14" s="1">
        <v>8</v>
      </c>
      <c r="E14" s="1" t="s">
        <v>97</v>
      </c>
      <c r="F14" s="1"/>
    </row>
    <row r="15" spans="1:7" x14ac:dyDescent="0.25">
      <c r="A15" s="4">
        <v>14</v>
      </c>
      <c r="B15" s="1" t="s">
        <v>15</v>
      </c>
      <c r="C15" s="1" t="s">
        <v>2</v>
      </c>
      <c r="D15" s="1">
        <v>8</v>
      </c>
      <c r="E15" s="1" t="s">
        <v>187</v>
      </c>
      <c r="F15" s="1"/>
    </row>
    <row r="16" spans="1:7" x14ac:dyDescent="0.25">
      <c r="A16" s="4">
        <v>15</v>
      </c>
      <c r="B16" s="1" t="s">
        <v>16</v>
      </c>
      <c r="C16" s="1" t="s">
        <v>2</v>
      </c>
      <c r="D16" s="1">
        <v>8</v>
      </c>
      <c r="E16" s="1" t="s">
        <v>105</v>
      </c>
      <c r="F16" s="1"/>
    </row>
    <row r="17" spans="1:7" x14ac:dyDescent="0.25">
      <c r="A17" s="4">
        <v>16</v>
      </c>
      <c r="B17" s="1" t="s">
        <v>17</v>
      </c>
      <c r="C17" s="1" t="s">
        <v>2</v>
      </c>
      <c r="D17" s="1">
        <v>8</v>
      </c>
      <c r="E17" s="1" t="s">
        <v>106</v>
      </c>
      <c r="F17" s="1"/>
    </row>
    <row r="18" spans="1:7" x14ac:dyDescent="0.25">
      <c r="A18" s="4">
        <v>17</v>
      </c>
      <c r="B18" s="1" t="s">
        <v>7</v>
      </c>
      <c r="C18" s="1" t="s">
        <v>2</v>
      </c>
      <c r="D18" s="1">
        <v>8</v>
      </c>
      <c r="E18" s="1" t="s">
        <v>98</v>
      </c>
      <c r="F18" s="1"/>
    </row>
    <row r="19" spans="1:7" x14ac:dyDescent="0.25">
      <c r="A19" s="4">
        <v>18</v>
      </c>
      <c r="B19" s="1" t="s">
        <v>3</v>
      </c>
      <c r="C19" s="1" t="s">
        <v>2</v>
      </c>
      <c r="D19" s="1">
        <v>8</v>
      </c>
      <c r="E19" s="1" t="s">
        <v>95</v>
      </c>
      <c r="F19" s="1"/>
    </row>
    <row r="20" spans="1:7" x14ac:dyDescent="0.25">
      <c r="A20" s="4">
        <v>19</v>
      </c>
      <c r="B20" s="1" t="s">
        <v>4</v>
      </c>
      <c r="C20" s="1" t="s">
        <v>2</v>
      </c>
      <c r="D20" s="1">
        <v>8</v>
      </c>
      <c r="E20" s="1" t="s">
        <v>96</v>
      </c>
      <c r="F20" s="1"/>
    </row>
    <row r="21" spans="1:7" ht="28.5" x14ac:dyDescent="0.25">
      <c r="A21" s="4">
        <v>20</v>
      </c>
      <c r="B21" s="1" t="s">
        <v>12</v>
      </c>
      <c r="C21" s="1" t="s">
        <v>2</v>
      </c>
      <c r="D21" s="1">
        <v>8</v>
      </c>
      <c r="E21" s="1" t="s">
        <v>102</v>
      </c>
      <c r="F21" s="1"/>
    </row>
    <row r="22" spans="1:7" ht="28.5" x14ac:dyDescent="0.25">
      <c r="A22" s="4">
        <v>21</v>
      </c>
      <c r="B22" s="1" t="s">
        <v>11</v>
      </c>
      <c r="C22" s="1" t="s">
        <v>2</v>
      </c>
      <c r="D22" s="1">
        <v>8</v>
      </c>
      <c r="E22" s="1" t="s">
        <v>103</v>
      </c>
      <c r="F22" s="1"/>
    </row>
    <row r="23" spans="1:7" x14ac:dyDescent="0.25">
      <c r="A23" s="4">
        <v>22</v>
      </c>
      <c r="B23" s="1" t="s">
        <v>13</v>
      </c>
      <c r="C23" s="1" t="s">
        <v>2</v>
      </c>
      <c r="D23" s="1">
        <v>8</v>
      </c>
      <c r="E23" s="1" t="s">
        <v>101</v>
      </c>
      <c r="F23" s="1"/>
      <c r="G23" s="1" t="s">
        <v>170</v>
      </c>
    </row>
    <row r="24" spans="1:7" x14ac:dyDescent="0.25">
      <c r="A24" s="4">
        <v>23</v>
      </c>
      <c r="B24" s="1" t="s">
        <v>14</v>
      </c>
      <c r="C24" s="1" t="s">
        <v>2</v>
      </c>
      <c r="D24" s="1">
        <v>8</v>
      </c>
      <c r="E24" s="1" t="s">
        <v>100</v>
      </c>
      <c r="F24" s="1"/>
      <c r="G24" s="1"/>
    </row>
    <row r="25" spans="1:7" x14ac:dyDescent="0.25">
      <c r="A25" s="4">
        <v>24</v>
      </c>
      <c r="B25" s="1" t="s">
        <v>8</v>
      </c>
      <c r="C25" s="1" t="s">
        <v>2</v>
      </c>
      <c r="D25" s="1">
        <v>8</v>
      </c>
      <c r="E25" s="1" t="s">
        <v>99</v>
      </c>
      <c r="F25" s="1"/>
    </row>
    <row r="26" spans="1:7" x14ac:dyDescent="0.25">
      <c r="A26" s="4">
        <v>25</v>
      </c>
      <c r="B26" s="1" t="s">
        <v>10</v>
      </c>
      <c r="C26" s="1" t="s">
        <v>2</v>
      </c>
      <c r="D26" s="1">
        <v>8</v>
      </c>
      <c r="E26" s="1" t="s">
        <v>104</v>
      </c>
      <c r="F26" s="1" t="s">
        <v>188</v>
      </c>
      <c r="G26" s="1"/>
    </row>
    <row r="27" spans="1:7" ht="28.5" x14ac:dyDescent="0.25">
      <c r="A27" s="4">
        <v>26</v>
      </c>
      <c r="B27" s="1" t="s">
        <v>192</v>
      </c>
      <c r="C27" s="1" t="s">
        <v>9</v>
      </c>
      <c r="D27" s="1">
        <v>1</v>
      </c>
      <c r="E27" s="1" t="s">
        <v>175</v>
      </c>
      <c r="F27" s="1" t="s">
        <v>188</v>
      </c>
      <c r="G27" s="1"/>
    </row>
    <row r="28" spans="1:7" ht="28.5" x14ac:dyDescent="0.25">
      <c r="A28" s="4">
        <v>27</v>
      </c>
      <c r="B28" s="1" t="s">
        <v>193</v>
      </c>
      <c r="C28" s="1" t="s">
        <v>9</v>
      </c>
      <c r="D28" s="1">
        <v>1</v>
      </c>
      <c r="E28" s="1" t="s">
        <v>176</v>
      </c>
      <c r="F28" s="1" t="s">
        <v>188</v>
      </c>
      <c r="G28" s="1"/>
    </row>
    <row r="29" spans="1:7" ht="28.5" x14ac:dyDescent="0.25">
      <c r="A29" s="4">
        <v>28</v>
      </c>
      <c r="B29" s="1" t="s">
        <v>194</v>
      </c>
      <c r="C29" s="1" t="s">
        <v>9</v>
      </c>
      <c r="D29" s="1">
        <v>1</v>
      </c>
      <c r="E29" s="1" t="s">
        <v>177</v>
      </c>
      <c r="F29" s="1"/>
    </row>
    <row r="30" spans="1:7" ht="28.5" x14ac:dyDescent="0.25">
      <c r="A30" s="4">
        <v>29</v>
      </c>
      <c r="B30" s="1" t="s">
        <v>196</v>
      </c>
      <c r="C30" s="1" t="s">
        <v>2</v>
      </c>
      <c r="D30" s="1">
        <v>8</v>
      </c>
      <c r="E30" s="1" t="s">
        <v>178</v>
      </c>
      <c r="F30" s="1"/>
    </row>
    <row r="31" spans="1:7" ht="28.5" x14ac:dyDescent="0.25">
      <c r="A31" s="4">
        <v>30</v>
      </c>
      <c r="B31" s="1" t="s">
        <v>195</v>
      </c>
      <c r="C31" s="1" t="s">
        <v>2</v>
      </c>
      <c r="D31" s="1">
        <v>8</v>
      </c>
      <c r="E31" s="1" t="s">
        <v>180</v>
      </c>
      <c r="F31" s="1"/>
    </row>
    <row r="32" spans="1:7" ht="28.5" x14ac:dyDescent="0.25">
      <c r="A32" s="4">
        <v>31</v>
      </c>
      <c r="B32" s="1" t="s">
        <v>197</v>
      </c>
      <c r="C32" s="1" t="s">
        <v>2</v>
      </c>
      <c r="D32" s="1">
        <v>8</v>
      </c>
      <c r="E32" s="1" t="s">
        <v>179</v>
      </c>
      <c r="F32" s="1"/>
    </row>
    <row r="33" spans="1:7" ht="28.5" x14ac:dyDescent="0.25">
      <c r="A33" s="4">
        <v>32</v>
      </c>
      <c r="B33" s="1" t="s">
        <v>55</v>
      </c>
      <c r="C33" s="1" t="s">
        <v>2</v>
      </c>
      <c r="D33" s="1">
        <v>8</v>
      </c>
      <c r="E33" s="1" t="s">
        <v>130</v>
      </c>
      <c r="F33" s="1"/>
    </row>
    <row r="34" spans="1:7" ht="28.5" x14ac:dyDescent="0.25">
      <c r="A34" s="4">
        <v>33</v>
      </c>
      <c r="B34" s="1" t="s">
        <v>50</v>
      </c>
      <c r="C34" s="1" t="s">
        <v>2</v>
      </c>
      <c r="D34" s="1">
        <v>8</v>
      </c>
      <c r="E34" s="1" t="s">
        <v>125</v>
      </c>
      <c r="F34" s="6" t="s">
        <v>190</v>
      </c>
      <c r="G34" s="1" t="s">
        <v>199</v>
      </c>
    </row>
    <row r="35" spans="1:7" ht="99.75" x14ac:dyDescent="0.25">
      <c r="A35" s="4">
        <v>34</v>
      </c>
      <c r="B35" s="1" t="s">
        <v>57</v>
      </c>
      <c r="C35" s="1" t="s">
        <v>2</v>
      </c>
      <c r="D35" s="1">
        <v>8</v>
      </c>
      <c r="E35" s="1" t="s">
        <v>132</v>
      </c>
      <c r="F35" s="1" t="s">
        <v>189</v>
      </c>
      <c r="G35" s="1" t="s">
        <v>172</v>
      </c>
    </row>
    <row r="36" spans="1:7" ht="28.5" x14ac:dyDescent="0.25">
      <c r="A36" s="4">
        <v>35</v>
      </c>
      <c r="B36" s="1" t="s">
        <v>52</v>
      </c>
      <c r="C36" s="1" t="s">
        <v>2</v>
      </c>
      <c r="D36" s="1">
        <v>8</v>
      </c>
      <c r="E36" s="1" t="s">
        <v>127</v>
      </c>
      <c r="F36" s="1" t="s">
        <v>198</v>
      </c>
    </row>
    <row r="37" spans="1:7" ht="28.5" x14ac:dyDescent="0.25">
      <c r="A37" s="4">
        <v>36</v>
      </c>
      <c r="B37" s="1" t="s">
        <v>45</v>
      </c>
      <c r="C37" s="1" t="s">
        <v>2</v>
      </c>
      <c r="D37" s="1">
        <v>8</v>
      </c>
      <c r="E37" s="1" t="s">
        <v>120</v>
      </c>
      <c r="F37" s="1" t="s">
        <v>167</v>
      </c>
    </row>
    <row r="38" spans="1:7" ht="28.5" x14ac:dyDescent="0.25">
      <c r="A38" s="4">
        <v>37</v>
      </c>
      <c r="B38" s="1" t="s">
        <v>40</v>
      </c>
      <c r="C38" s="1" t="s">
        <v>2</v>
      </c>
      <c r="D38" s="1">
        <v>8</v>
      </c>
      <c r="E38" s="1" t="s">
        <v>115</v>
      </c>
      <c r="F38" s="1" t="s">
        <v>173</v>
      </c>
      <c r="G38" s="1"/>
    </row>
    <row r="39" spans="1:7" ht="28.5" x14ac:dyDescent="0.25">
      <c r="A39" s="4">
        <v>38</v>
      </c>
      <c r="B39" s="1" t="s">
        <v>47</v>
      </c>
      <c r="C39" s="1" t="s">
        <v>2</v>
      </c>
      <c r="D39" s="1">
        <v>8</v>
      </c>
      <c r="E39" s="1" t="s">
        <v>122</v>
      </c>
      <c r="F39" s="1" t="s">
        <v>173</v>
      </c>
      <c r="G39" s="1"/>
    </row>
    <row r="40" spans="1:7" ht="28.5" x14ac:dyDescent="0.25">
      <c r="A40" s="4">
        <v>39</v>
      </c>
      <c r="B40" s="1" t="s">
        <v>42</v>
      </c>
      <c r="C40" s="1" t="s">
        <v>2</v>
      </c>
      <c r="D40" s="1">
        <v>8</v>
      </c>
      <c r="E40" s="1" t="s">
        <v>117</v>
      </c>
      <c r="F40" s="1" t="s">
        <v>173</v>
      </c>
      <c r="G40" s="1"/>
    </row>
    <row r="41" spans="1:7" ht="28.5" x14ac:dyDescent="0.25">
      <c r="A41" s="4">
        <v>40</v>
      </c>
      <c r="B41" s="1" t="s">
        <v>65</v>
      </c>
      <c r="C41" s="1" t="s">
        <v>2</v>
      </c>
      <c r="D41" s="1">
        <v>8</v>
      </c>
      <c r="E41" s="1" t="s">
        <v>143</v>
      </c>
      <c r="F41" s="1"/>
      <c r="G41" s="1"/>
    </row>
    <row r="42" spans="1:7" ht="28.5" x14ac:dyDescent="0.25">
      <c r="A42" s="4">
        <v>41</v>
      </c>
      <c r="B42" s="1" t="s">
        <v>60</v>
      </c>
      <c r="C42" s="1" t="s">
        <v>2</v>
      </c>
      <c r="D42" s="1">
        <v>8</v>
      </c>
      <c r="E42" s="1" t="s">
        <v>138</v>
      </c>
      <c r="F42" s="1"/>
      <c r="G42" s="1"/>
    </row>
    <row r="43" spans="1:7" ht="28.5" x14ac:dyDescent="0.25">
      <c r="A43" s="4">
        <v>42</v>
      </c>
      <c r="B43" s="1" t="s">
        <v>67</v>
      </c>
      <c r="C43" s="1" t="s">
        <v>2</v>
      </c>
      <c r="D43" s="1">
        <v>8</v>
      </c>
      <c r="E43" s="1" t="s">
        <v>145</v>
      </c>
      <c r="F43" s="1"/>
      <c r="G43" s="1"/>
    </row>
    <row r="44" spans="1:7" ht="28.5" x14ac:dyDescent="0.25">
      <c r="A44" s="4">
        <v>43</v>
      </c>
      <c r="B44" s="1" t="s">
        <v>62</v>
      </c>
      <c r="C44" s="1" t="s">
        <v>2</v>
      </c>
      <c r="D44" s="1">
        <v>8</v>
      </c>
      <c r="E44" s="1" t="s">
        <v>140</v>
      </c>
      <c r="F44" s="1"/>
    </row>
    <row r="45" spans="1:7" ht="28.5" x14ac:dyDescent="0.25">
      <c r="A45" s="4">
        <v>44</v>
      </c>
      <c r="B45" s="1" t="s">
        <v>75</v>
      </c>
      <c r="C45" s="1" t="s">
        <v>2</v>
      </c>
      <c r="D45" s="1">
        <v>8</v>
      </c>
      <c r="E45" s="1" t="s">
        <v>153</v>
      </c>
      <c r="F45" s="1"/>
    </row>
    <row r="46" spans="1:7" ht="28.5" x14ac:dyDescent="0.25">
      <c r="A46" s="4">
        <v>45</v>
      </c>
      <c r="B46" s="1" t="s">
        <v>70</v>
      </c>
      <c r="C46" s="1" t="s">
        <v>2</v>
      </c>
      <c r="D46" s="1">
        <v>8</v>
      </c>
      <c r="E46" s="1" t="s">
        <v>148</v>
      </c>
      <c r="F46" s="1"/>
    </row>
    <row r="47" spans="1:7" ht="28.5" x14ac:dyDescent="0.25">
      <c r="A47" s="4">
        <v>46</v>
      </c>
      <c r="B47" s="1" t="s">
        <v>77</v>
      </c>
      <c r="C47" s="1" t="s">
        <v>2</v>
      </c>
      <c r="D47" s="1">
        <v>8</v>
      </c>
      <c r="E47" s="1" t="s">
        <v>155</v>
      </c>
      <c r="F47" s="1"/>
    </row>
    <row r="48" spans="1:7" ht="28.5" x14ac:dyDescent="0.25">
      <c r="A48" s="4">
        <v>47</v>
      </c>
      <c r="B48" s="1" t="s">
        <v>72</v>
      </c>
      <c r="C48" s="1" t="s">
        <v>2</v>
      </c>
      <c r="D48" s="1">
        <v>8</v>
      </c>
      <c r="E48" s="1" t="s">
        <v>150</v>
      </c>
      <c r="F48" s="1"/>
    </row>
    <row r="49" spans="1:6" ht="28.5" x14ac:dyDescent="0.25">
      <c r="A49" s="4">
        <v>48</v>
      </c>
      <c r="B49" s="1" t="s">
        <v>85</v>
      </c>
      <c r="C49" s="1" t="s">
        <v>2</v>
      </c>
      <c r="D49" s="1">
        <v>8</v>
      </c>
      <c r="E49" s="1" t="s">
        <v>163</v>
      </c>
      <c r="F49" s="1"/>
    </row>
    <row r="50" spans="1:6" ht="28.5" x14ac:dyDescent="0.25">
      <c r="A50" s="4">
        <v>49</v>
      </c>
      <c r="B50" s="1" t="s">
        <v>80</v>
      </c>
      <c r="C50" s="1" t="s">
        <v>2</v>
      </c>
      <c r="D50" s="1">
        <v>8</v>
      </c>
      <c r="E50" s="1" t="s">
        <v>158</v>
      </c>
      <c r="F50" s="1"/>
    </row>
    <row r="51" spans="1:6" ht="28.5" x14ac:dyDescent="0.25">
      <c r="A51" s="4">
        <v>50</v>
      </c>
      <c r="B51" s="1" t="s">
        <v>87</v>
      </c>
      <c r="C51" s="1" t="s">
        <v>2</v>
      </c>
      <c r="D51" s="1">
        <v>8</v>
      </c>
      <c r="E51" s="1" t="s">
        <v>165</v>
      </c>
      <c r="F51" s="1"/>
    </row>
    <row r="52" spans="1:6" ht="28.5" x14ac:dyDescent="0.25">
      <c r="A52" s="4">
        <v>51</v>
      </c>
      <c r="B52" s="1" t="s">
        <v>82</v>
      </c>
      <c r="C52" s="1" t="s">
        <v>2</v>
      </c>
      <c r="D52" s="1">
        <v>8</v>
      </c>
      <c r="E52" s="1" t="s">
        <v>160</v>
      </c>
      <c r="F52" s="1"/>
    </row>
    <row r="53" spans="1:6" ht="28.5" x14ac:dyDescent="0.25">
      <c r="A53" s="4">
        <v>52</v>
      </c>
      <c r="B53" s="1" t="s">
        <v>56</v>
      </c>
      <c r="C53" s="1" t="s">
        <v>2</v>
      </c>
      <c r="D53" s="1">
        <v>8</v>
      </c>
      <c r="E53" s="1" t="s">
        <v>131</v>
      </c>
      <c r="F53" s="1"/>
    </row>
    <row r="54" spans="1:6" ht="28.5" x14ac:dyDescent="0.25">
      <c r="A54" s="4">
        <v>53</v>
      </c>
      <c r="B54" s="1" t="s">
        <v>51</v>
      </c>
      <c r="C54" s="1" t="s">
        <v>2</v>
      </c>
      <c r="D54" s="1">
        <v>8</v>
      </c>
      <c r="E54" s="1" t="s">
        <v>126</v>
      </c>
      <c r="F54" s="1"/>
    </row>
    <row r="55" spans="1:6" ht="28.5" x14ac:dyDescent="0.25">
      <c r="A55" s="4">
        <v>54</v>
      </c>
      <c r="B55" s="1" t="s">
        <v>58</v>
      </c>
      <c r="C55" s="1" t="s">
        <v>2</v>
      </c>
      <c r="D55" s="1">
        <v>8</v>
      </c>
      <c r="E55" s="1" t="s">
        <v>133</v>
      </c>
      <c r="F55" s="1"/>
    </row>
    <row r="56" spans="1:6" ht="28.5" x14ac:dyDescent="0.25">
      <c r="A56" s="4">
        <v>55</v>
      </c>
      <c r="B56" s="1" t="s">
        <v>53</v>
      </c>
      <c r="C56" s="1" t="s">
        <v>2</v>
      </c>
      <c r="D56" s="1">
        <v>8</v>
      </c>
      <c r="E56" s="1" t="s">
        <v>128</v>
      </c>
      <c r="F56" s="1"/>
    </row>
    <row r="57" spans="1:6" ht="28.5" x14ac:dyDescent="0.25">
      <c r="A57" s="4">
        <v>56</v>
      </c>
      <c r="B57" s="1" t="s">
        <v>54</v>
      </c>
      <c r="C57" s="1" t="s">
        <v>2</v>
      </c>
      <c r="D57" s="1">
        <v>8</v>
      </c>
      <c r="E57" s="1" t="s">
        <v>129</v>
      </c>
      <c r="F57" s="1"/>
    </row>
    <row r="58" spans="1:6" ht="28.5" x14ac:dyDescent="0.25">
      <c r="A58" s="4">
        <v>57</v>
      </c>
      <c r="B58" s="1" t="s">
        <v>49</v>
      </c>
      <c r="C58" s="1" t="s">
        <v>2</v>
      </c>
      <c r="D58" s="1">
        <v>8</v>
      </c>
      <c r="E58" s="1" t="s">
        <v>124</v>
      </c>
      <c r="F58" s="1"/>
    </row>
    <row r="59" spans="1:6" ht="28.5" x14ac:dyDescent="0.25">
      <c r="A59" s="4">
        <v>58</v>
      </c>
      <c r="B59" s="1" t="s">
        <v>46</v>
      </c>
      <c r="C59" s="1" t="s">
        <v>2</v>
      </c>
      <c r="D59" s="1">
        <v>8</v>
      </c>
      <c r="E59" s="1" t="s">
        <v>121</v>
      </c>
      <c r="F59" s="1"/>
    </row>
    <row r="60" spans="1:6" ht="28.5" x14ac:dyDescent="0.25">
      <c r="A60" s="4">
        <v>59</v>
      </c>
      <c r="B60" s="1" t="s">
        <v>41</v>
      </c>
      <c r="C60" s="1" t="s">
        <v>2</v>
      </c>
      <c r="D60" s="1">
        <v>8</v>
      </c>
      <c r="E60" s="1" t="s">
        <v>116</v>
      </c>
      <c r="F60" s="1"/>
    </row>
    <row r="61" spans="1:6" ht="28.5" x14ac:dyDescent="0.25">
      <c r="A61" s="4">
        <v>60</v>
      </c>
      <c r="B61" s="1" t="s">
        <v>48</v>
      </c>
      <c r="C61" s="1" t="s">
        <v>2</v>
      </c>
      <c r="D61" s="1">
        <v>8</v>
      </c>
      <c r="E61" s="1" t="s">
        <v>123</v>
      </c>
      <c r="F61" s="1"/>
    </row>
    <row r="62" spans="1:6" ht="28.5" x14ac:dyDescent="0.25">
      <c r="A62" s="4">
        <v>61</v>
      </c>
      <c r="B62" s="1" t="s">
        <v>43</v>
      </c>
      <c r="C62" s="1" t="s">
        <v>2</v>
      </c>
      <c r="D62" s="1">
        <v>8</v>
      </c>
      <c r="E62" s="1" t="s">
        <v>118</v>
      </c>
      <c r="F62" s="1"/>
    </row>
    <row r="63" spans="1:6" ht="28.5" x14ac:dyDescent="0.25">
      <c r="A63" s="4">
        <v>62</v>
      </c>
      <c r="B63" s="1" t="s">
        <v>44</v>
      </c>
      <c r="C63" s="1" t="s">
        <v>2</v>
      </c>
      <c r="D63" s="1">
        <v>8</v>
      </c>
      <c r="E63" s="1" t="s">
        <v>119</v>
      </c>
      <c r="F63" s="1"/>
    </row>
    <row r="64" spans="1:6" ht="28.5" x14ac:dyDescent="0.25">
      <c r="A64" s="4">
        <v>63</v>
      </c>
      <c r="B64" s="1" t="s">
        <v>39</v>
      </c>
      <c r="C64" s="1" t="s">
        <v>2</v>
      </c>
      <c r="D64" s="1">
        <v>8</v>
      </c>
      <c r="E64" s="1" t="s">
        <v>114</v>
      </c>
      <c r="F64" s="1"/>
    </row>
    <row r="65" spans="1:6" ht="28.5" x14ac:dyDescent="0.25">
      <c r="A65" s="4">
        <v>64</v>
      </c>
      <c r="B65" s="1" t="s">
        <v>66</v>
      </c>
      <c r="C65" s="1" t="s">
        <v>2</v>
      </c>
      <c r="D65" s="1">
        <v>8</v>
      </c>
      <c r="E65" s="1" t="s">
        <v>144</v>
      </c>
      <c r="F65" s="1"/>
    </row>
    <row r="66" spans="1:6" ht="28.5" x14ac:dyDescent="0.25">
      <c r="A66" s="4">
        <v>65</v>
      </c>
      <c r="B66" s="1" t="s">
        <v>61</v>
      </c>
      <c r="C66" s="1" t="s">
        <v>2</v>
      </c>
      <c r="D66" s="1">
        <v>8</v>
      </c>
      <c r="E66" s="1" t="s">
        <v>139</v>
      </c>
      <c r="F66" s="1"/>
    </row>
    <row r="67" spans="1:6" ht="28.5" x14ac:dyDescent="0.25">
      <c r="A67" s="4">
        <v>66</v>
      </c>
      <c r="B67" s="1" t="s">
        <v>68</v>
      </c>
      <c r="C67" s="1" t="s">
        <v>2</v>
      </c>
      <c r="D67" s="1">
        <v>8</v>
      </c>
      <c r="E67" s="1" t="s">
        <v>146</v>
      </c>
      <c r="F67" s="1"/>
    </row>
    <row r="68" spans="1:6" ht="28.5" x14ac:dyDescent="0.25">
      <c r="A68" s="4">
        <v>67</v>
      </c>
      <c r="B68" s="1" t="s">
        <v>63</v>
      </c>
      <c r="C68" s="1" t="s">
        <v>2</v>
      </c>
      <c r="D68" s="1">
        <v>8</v>
      </c>
      <c r="E68" s="1" t="s">
        <v>141</v>
      </c>
      <c r="F68" s="1"/>
    </row>
    <row r="69" spans="1:6" ht="28.5" x14ac:dyDescent="0.25">
      <c r="A69" s="4">
        <v>68</v>
      </c>
      <c r="B69" s="1" t="s">
        <v>64</v>
      </c>
      <c r="C69" s="1" t="s">
        <v>2</v>
      </c>
      <c r="D69" s="1">
        <v>8</v>
      </c>
      <c r="E69" s="1" t="s">
        <v>142</v>
      </c>
      <c r="F69" s="1"/>
    </row>
    <row r="70" spans="1:6" ht="28.5" x14ac:dyDescent="0.25">
      <c r="A70" s="4">
        <v>69</v>
      </c>
      <c r="B70" s="1" t="s">
        <v>59</v>
      </c>
      <c r="C70" s="1" t="s">
        <v>2</v>
      </c>
      <c r="D70" s="1">
        <v>8</v>
      </c>
      <c r="E70" s="1" t="s">
        <v>137</v>
      </c>
      <c r="F70" s="1"/>
    </row>
    <row r="71" spans="1:6" ht="28.5" x14ac:dyDescent="0.25">
      <c r="A71" s="4">
        <v>70</v>
      </c>
      <c r="B71" s="1" t="s">
        <v>76</v>
      </c>
      <c r="C71" s="1" t="s">
        <v>2</v>
      </c>
      <c r="D71" s="1">
        <v>8</v>
      </c>
      <c r="E71" s="1" t="s">
        <v>154</v>
      </c>
      <c r="F71" s="1"/>
    </row>
    <row r="72" spans="1:6" ht="28.5" x14ac:dyDescent="0.25">
      <c r="A72" s="4">
        <v>71</v>
      </c>
      <c r="B72" s="1" t="s">
        <v>71</v>
      </c>
      <c r="C72" s="1" t="s">
        <v>2</v>
      </c>
      <c r="D72" s="1">
        <v>8</v>
      </c>
      <c r="E72" s="1" t="s">
        <v>149</v>
      </c>
      <c r="F72" s="1"/>
    </row>
    <row r="73" spans="1:6" ht="28.5" x14ac:dyDescent="0.25">
      <c r="A73" s="4">
        <v>72</v>
      </c>
      <c r="B73" s="1" t="s">
        <v>78</v>
      </c>
      <c r="C73" s="1" t="s">
        <v>2</v>
      </c>
      <c r="D73" s="1">
        <v>8</v>
      </c>
      <c r="E73" s="1" t="s">
        <v>156</v>
      </c>
      <c r="F73" s="1"/>
    </row>
    <row r="74" spans="1:6" ht="28.5" x14ac:dyDescent="0.25">
      <c r="A74" s="4">
        <v>73</v>
      </c>
      <c r="B74" s="1" t="s">
        <v>73</v>
      </c>
      <c r="C74" s="1" t="s">
        <v>2</v>
      </c>
      <c r="D74" s="1">
        <v>8</v>
      </c>
      <c r="E74" s="1" t="s">
        <v>151</v>
      </c>
      <c r="F74" s="1"/>
    </row>
    <row r="75" spans="1:6" ht="28.5" x14ac:dyDescent="0.25">
      <c r="A75" s="4">
        <v>74</v>
      </c>
      <c r="B75" s="1" t="s">
        <v>74</v>
      </c>
      <c r="C75" s="1" t="s">
        <v>2</v>
      </c>
      <c r="D75" s="1">
        <v>8</v>
      </c>
      <c r="E75" s="1" t="s">
        <v>152</v>
      </c>
      <c r="F75" s="1"/>
    </row>
    <row r="76" spans="1:6" ht="28.5" x14ac:dyDescent="0.25">
      <c r="A76" s="4">
        <v>75</v>
      </c>
      <c r="B76" s="1" t="s">
        <v>69</v>
      </c>
      <c r="C76" s="1" t="s">
        <v>2</v>
      </c>
      <c r="D76" s="1">
        <v>8</v>
      </c>
      <c r="E76" s="1" t="s">
        <v>147</v>
      </c>
      <c r="F76" s="1"/>
    </row>
    <row r="77" spans="1:6" ht="28.5" x14ac:dyDescent="0.25">
      <c r="A77" s="4">
        <v>76</v>
      </c>
      <c r="B77" s="1" t="s">
        <v>86</v>
      </c>
      <c r="C77" s="1" t="s">
        <v>2</v>
      </c>
      <c r="D77" s="1">
        <v>8</v>
      </c>
      <c r="E77" s="1" t="s">
        <v>164</v>
      </c>
      <c r="F77" s="1"/>
    </row>
    <row r="78" spans="1:6" ht="28.5" x14ac:dyDescent="0.25">
      <c r="A78" s="4">
        <v>77</v>
      </c>
      <c r="B78" s="1" t="s">
        <v>81</v>
      </c>
      <c r="C78" s="1" t="s">
        <v>2</v>
      </c>
      <c r="D78" s="1">
        <v>8</v>
      </c>
      <c r="E78" s="1" t="s">
        <v>159</v>
      </c>
      <c r="F78" s="1"/>
    </row>
    <row r="79" spans="1:6" ht="28.5" x14ac:dyDescent="0.25">
      <c r="A79" s="4">
        <v>78</v>
      </c>
      <c r="B79" s="1" t="s">
        <v>88</v>
      </c>
      <c r="C79" s="1" t="s">
        <v>2</v>
      </c>
      <c r="D79" s="1">
        <v>8</v>
      </c>
      <c r="E79" s="1" t="s">
        <v>166</v>
      </c>
      <c r="F79" s="1"/>
    </row>
    <row r="80" spans="1:6" ht="28.5" x14ac:dyDescent="0.25">
      <c r="A80" s="4">
        <v>79</v>
      </c>
      <c r="B80" s="1" t="s">
        <v>83</v>
      </c>
      <c r="C80" s="1" t="s">
        <v>2</v>
      </c>
      <c r="D80" s="1">
        <v>8</v>
      </c>
      <c r="E80" s="1" t="s">
        <v>161</v>
      </c>
      <c r="F80" s="1"/>
    </row>
    <row r="81" spans="1:7" ht="28.5" x14ac:dyDescent="0.25">
      <c r="A81" s="4">
        <v>80</v>
      </c>
      <c r="B81" s="1" t="s">
        <v>84</v>
      </c>
      <c r="C81" s="1" t="s">
        <v>2</v>
      </c>
      <c r="D81" s="1">
        <v>8</v>
      </c>
      <c r="E81" s="1" t="s">
        <v>162</v>
      </c>
      <c r="F81" s="1"/>
    </row>
    <row r="82" spans="1:7" ht="28.5" x14ac:dyDescent="0.25">
      <c r="A82" s="4">
        <v>81</v>
      </c>
      <c r="B82" s="1" t="s">
        <v>79</v>
      </c>
      <c r="C82" s="1" t="s">
        <v>2</v>
      </c>
      <c r="D82" s="1">
        <v>8</v>
      </c>
      <c r="E82" s="1" t="s">
        <v>157</v>
      </c>
      <c r="F82" s="1"/>
    </row>
    <row r="83" spans="1:7" x14ac:dyDescent="0.25">
      <c r="A83" s="4">
        <v>82</v>
      </c>
      <c r="B83" s="1" t="s">
        <v>89</v>
      </c>
      <c r="C83" s="1" t="s">
        <v>2</v>
      </c>
      <c r="D83" s="1">
        <v>8</v>
      </c>
      <c r="E83" s="1" t="s">
        <v>181</v>
      </c>
      <c r="F83" s="1"/>
    </row>
    <row r="84" spans="1:7" x14ac:dyDescent="0.25">
      <c r="A84" s="4">
        <v>83</v>
      </c>
      <c r="B84" s="1" t="s">
        <v>90</v>
      </c>
      <c r="C84" s="1" t="s">
        <v>2</v>
      </c>
      <c r="D84" s="1">
        <v>7</v>
      </c>
      <c r="E84" s="1" t="s">
        <v>134</v>
      </c>
      <c r="F84" s="1"/>
    </row>
    <row r="85" spans="1:7" x14ac:dyDescent="0.25">
      <c r="A85" s="4">
        <v>84</v>
      </c>
      <c r="B85" s="1" t="s">
        <v>92</v>
      </c>
      <c r="C85" s="1" t="s">
        <v>9</v>
      </c>
      <c r="D85" s="1">
        <v>10</v>
      </c>
      <c r="E85" s="1" t="s">
        <v>136</v>
      </c>
      <c r="F85" s="1"/>
    </row>
    <row r="86" spans="1:7" x14ac:dyDescent="0.25">
      <c r="A86" s="4">
        <v>85</v>
      </c>
      <c r="B86" s="1" t="s">
        <v>91</v>
      </c>
      <c r="C86" s="1" t="s">
        <v>9</v>
      </c>
      <c r="D86" s="1">
        <v>20</v>
      </c>
      <c r="E86" s="1" t="s">
        <v>135</v>
      </c>
      <c r="F86" s="1"/>
    </row>
    <row r="87" spans="1:7" x14ac:dyDescent="0.25">
      <c r="F87" s="1"/>
    </row>
    <row r="88" spans="1:7" x14ac:dyDescent="0.25">
      <c r="F88" s="1"/>
    </row>
    <row r="89" spans="1:7" x14ac:dyDescent="0.25">
      <c r="F89" s="1"/>
    </row>
    <row r="90" spans="1:7" x14ac:dyDescent="0.25">
      <c r="F90" s="1"/>
    </row>
    <row r="91" spans="1:7" x14ac:dyDescent="0.25">
      <c r="F91" s="1"/>
    </row>
    <row r="92" spans="1:7" x14ac:dyDescent="0.25">
      <c r="F92" s="1"/>
    </row>
    <row r="93" spans="1:7" x14ac:dyDescent="0.25">
      <c r="F93" s="1"/>
    </row>
    <row r="94" spans="1:7" ht="45" x14ac:dyDescent="0.25">
      <c r="F94" s="1" t="s">
        <v>182</v>
      </c>
      <c r="G94" s="7" t="s">
        <v>191</v>
      </c>
    </row>
    <row r="95" spans="1:7" x14ac:dyDescent="0.25">
      <c r="F95" s="1"/>
    </row>
    <row r="96" spans="1:7" x14ac:dyDescent="0.25">
      <c r="F96" s="1" t="s">
        <v>183</v>
      </c>
      <c r="G96" t="s">
        <v>184</v>
      </c>
    </row>
    <row r="97" spans="6:6" x14ac:dyDescent="0.25">
      <c r="F97" s="1"/>
    </row>
  </sheetData>
  <autoFilter ref="A1:G1" xr:uid="{00000000-0009-0000-0000-000000000000}">
    <sortState ref="A2:H89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BECC-3308-4BCF-B937-D95CCCF94C00}">
  <dimension ref="A3:K23"/>
  <sheetViews>
    <sheetView tabSelected="1" topLeftCell="A20" workbookViewId="0">
      <selection activeCell="K33" sqref="K33"/>
    </sheetView>
  </sheetViews>
  <sheetFormatPr defaultRowHeight="15" x14ac:dyDescent="0.25"/>
  <cols>
    <col min="1" max="1" width="19" bestFit="1" customWidth="1"/>
    <col min="2" max="2" width="8.85546875" customWidth="1"/>
    <col min="3" max="3" width="14" customWidth="1"/>
    <col min="4" max="4" width="10.28515625" customWidth="1"/>
    <col min="5" max="5" width="11.42578125" customWidth="1"/>
    <col min="6" max="6" width="13.85546875" customWidth="1"/>
  </cols>
  <sheetData>
    <row r="3" spans="1:11" ht="30" x14ac:dyDescent="0.25">
      <c r="A3" s="25" t="s">
        <v>348</v>
      </c>
      <c r="B3" s="26" t="s">
        <v>353</v>
      </c>
      <c r="C3" s="26" t="s">
        <v>352</v>
      </c>
    </row>
    <row r="4" spans="1:11" x14ac:dyDescent="0.25">
      <c r="A4" s="18" t="s">
        <v>351</v>
      </c>
      <c r="B4" s="18">
        <v>3853</v>
      </c>
      <c r="C4" s="24">
        <f>B4/B6</f>
        <v>0.43414084507042255</v>
      </c>
    </row>
    <row r="5" spans="1:11" x14ac:dyDescent="0.25">
      <c r="A5" s="18" t="s">
        <v>350</v>
      </c>
      <c r="B5" s="18">
        <v>5768</v>
      </c>
      <c r="C5" s="24">
        <f>B5/B6</f>
        <v>0.64991549295774653</v>
      </c>
    </row>
    <row r="6" spans="1:11" x14ac:dyDescent="0.25">
      <c r="A6" s="18" t="s">
        <v>349</v>
      </c>
      <c r="B6" s="18">
        <v>8875</v>
      </c>
      <c r="C6" s="24">
        <f>B6/B6</f>
        <v>1</v>
      </c>
    </row>
    <row r="10" spans="1:11" ht="30" x14ac:dyDescent="0.25">
      <c r="B10" s="29" t="s">
        <v>354</v>
      </c>
      <c r="C10" s="29" t="s">
        <v>355</v>
      </c>
      <c r="D10" s="29" t="s">
        <v>356</v>
      </c>
      <c r="E10" s="29" t="s">
        <v>357</v>
      </c>
      <c r="F10" s="29" t="s">
        <v>358</v>
      </c>
      <c r="H10">
        <v>0</v>
      </c>
      <c r="J10">
        <v>0</v>
      </c>
    </row>
    <row r="11" spans="1:11" x14ac:dyDescent="0.25">
      <c r="B11">
        <v>1</v>
      </c>
      <c r="C11" t="s">
        <v>361</v>
      </c>
      <c r="D11" s="23">
        <v>0.02</v>
      </c>
      <c r="E11">
        <f>20*25000*D11 - 25000*0.2</f>
        <v>5000</v>
      </c>
      <c r="F11">
        <f>SUM(E11)</f>
        <v>5000</v>
      </c>
      <c r="H11">
        <f>25/250</f>
        <v>0.1</v>
      </c>
      <c r="I11">
        <f>(D11*250)/27.5</f>
        <v>0.18181818181818182</v>
      </c>
      <c r="J11" s="22">
        <f>SUM(I11+J10)</f>
        <v>0.18181818181818182</v>
      </c>
      <c r="K11" s="31">
        <v>0.1</v>
      </c>
    </row>
    <row r="12" spans="1:11" x14ac:dyDescent="0.25">
      <c r="B12">
        <v>2</v>
      </c>
      <c r="C12" t="s">
        <v>361</v>
      </c>
      <c r="D12" s="23">
        <v>1.7999999999999999E-2</v>
      </c>
      <c r="E12">
        <f t="shared" ref="E12:E20" si="0">20*25000*D12 - 25000*0.2</f>
        <v>4000</v>
      </c>
      <c r="F12">
        <f>SUM($E$11:E12)</f>
        <v>9000</v>
      </c>
      <c r="H12">
        <f>25/250 + H11</f>
        <v>0.2</v>
      </c>
      <c r="I12">
        <f t="shared" ref="I12:I20" si="1">(D12*250)/27.5</f>
        <v>0.16363636363636364</v>
      </c>
      <c r="J12" s="22">
        <f t="shared" ref="J12:J20" si="2">SUM(I12+J11)</f>
        <v>0.34545454545454546</v>
      </c>
      <c r="K12" s="31">
        <f>10% + K11</f>
        <v>0.2</v>
      </c>
    </row>
    <row r="13" spans="1:11" x14ac:dyDescent="0.25">
      <c r="B13">
        <v>3</v>
      </c>
      <c r="C13" t="s">
        <v>361</v>
      </c>
      <c r="D13" s="23">
        <v>1.6E-2</v>
      </c>
      <c r="E13">
        <f t="shared" si="0"/>
        <v>3000</v>
      </c>
      <c r="F13">
        <f>SUM($E$11:E13)</f>
        <v>12000</v>
      </c>
      <c r="H13">
        <f t="shared" ref="H13:H20" si="3">25/250 + H12</f>
        <v>0.30000000000000004</v>
      </c>
      <c r="I13">
        <f t="shared" si="1"/>
        <v>0.14545454545454545</v>
      </c>
      <c r="J13" s="22">
        <f t="shared" si="2"/>
        <v>0.49090909090909091</v>
      </c>
      <c r="K13" s="31">
        <f t="shared" ref="K13:K20" si="4">10% + K12</f>
        <v>0.30000000000000004</v>
      </c>
    </row>
    <row r="14" spans="1:11" x14ac:dyDescent="0.25">
      <c r="B14">
        <v>4</v>
      </c>
      <c r="C14" t="s">
        <v>361</v>
      </c>
      <c r="D14" s="23">
        <v>1.4E-2</v>
      </c>
      <c r="E14">
        <f t="shared" si="0"/>
        <v>2000</v>
      </c>
      <c r="F14">
        <f>SUM($E$11:E14)</f>
        <v>14000</v>
      </c>
      <c r="H14">
        <f t="shared" si="3"/>
        <v>0.4</v>
      </c>
      <c r="I14">
        <f t="shared" si="1"/>
        <v>0.12727272727272726</v>
      </c>
      <c r="J14" s="22">
        <f t="shared" si="2"/>
        <v>0.61818181818181817</v>
      </c>
      <c r="K14" s="31">
        <f t="shared" si="4"/>
        <v>0.4</v>
      </c>
    </row>
    <row r="15" spans="1:11" x14ac:dyDescent="0.25">
      <c r="B15">
        <v>5</v>
      </c>
      <c r="C15" t="s">
        <v>361</v>
      </c>
      <c r="D15" s="23">
        <v>1.2E-2</v>
      </c>
      <c r="E15">
        <f t="shared" si="0"/>
        <v>1000</v>
      </c>
      <c r="F15">
        <f>SUM($E$11:E15)</f>
        <v>15000</v>
      </c>
      <c r="H15">
        <f t="shared" si="3"/>
        <v>0.5</v>
      </c>
      <c r="I15">
        <f t="shared" si="1"/>
        <v>0.10909090909090909</v>
      </c>
      <c r="J15" s="22">
        <f t="shared" si="2"/>
        <v>0.72727272727272729</v>
      </c>
      <c r="K15" s="31">
        <f t="shared" si="4"/>
        <v>0.5</v>
      </c>
    </row>
    <row r="16" spans="1:11" x14ac:dyDescent="0.25">
      <c r="B16">
        <v>6</v>
      </c>
      <c r="C16" t="s">
        <v>361</v>
      </c>
      <c r="D16" s="23">
        <v>0.01</v>
      </c>
      <c r="E16">
        <f t="shared" si="0"/>
        <v>0</v>
      </c>
      <c r="F16">
        <f>SUM($E$11:E16)</f>
        <v>15000</v>
      </c>
      <c r="H16">
        <f t="shared" si="3"/>
        <v>0.6</v>
      </c>
      <c r="I16">
        <f t="shared" si="1"/>
        <v>9.0909090909090912E-2</v>
      </c>
      <c r="J16" s="22">
        <f t="shared" si="2"/>
        <v>0.81818181818181823</v>
      </c>
      <c r="K16" s="31">
        <f t="shared" si="4"/>
        <v>0.6</v>
      </c>
    </row>
    <row r="17" spans="2:11" x14ac:dyDescent="0.25">
      <c r="B17">
        <v>7</v>
      </c>
      <c r="C17" t="s">
        <v>361</v>
      </c>
      <c r="D17" s="23">
        <v>8.0000000000000002E-3</v>
      </c>
      <c r="E17">
        <f t="shared" si="0"/>
        <v>-1000</v>
      </c>
      <c r="F17">
        <f>SUM($E$11:E17)</f>
        <v>14000</v>
      </c>
      <c r="H17">
        <f t="shared" si="3"/>
        <v>0.7</v>
      </c>
      <c r="I17">
        <f t="shared" si="1"/>
        <v>7.2727272727272724E-2</v>
      </c>
      <c r="J17" s="22">
        <f t="shared" si="2"/>
        <v>0.89090909090909098</v>
      </c>
      <c r="K17" s="31">
        <f t="shared" si="4"/>
        <v>0.7</v>
      </c>
    </row>
    <row r="18" spans="2:11" x14ac:dyDescent="0.25">
      <c r="B18">
        <v>8</v>
      </c>
      <c r="C18" t="s">
        <v>361</v>
      </c>
      <c r="D18" s="23">
        <v>6.0000000000000001E-3</v>
      </c>
      <c r="E18">
        <f t="shared" si="0"/>
        <v>-2000</v>
      </c>
      <c r="F18">
        <f>SUM($E$11:E18)</f>
        <v>12000</v>
      </c>
      <c r="H18">
        <f t="shared" si="3"/>
        <v>0.79999999999999993</v>
      </c>
      <c r="I18">
        <f t="shared" si="1"/>
        <v>5.4545454545454543E-2</v>
      </c>
      <c r="J18" s="22">
        <f t="shared" si="2"/>
        <v>0.94545454545454555</v>
      </c>
      <c r="K18" s="31">
        <f t="shared" si="4"/>
        <v>0.79999999999999993</v>
      </c>
    </row>
    <row r="19" spans="2:11" x14ac:dyDescent="0.25">
      <c r="B19">
        <v>9</v>
      </c>
      <c r="C19" t="s">
        <v>361</v>
      </c>
      <c r="D19" s="23">
        <v>4.0000000000000001E-3</v>
      </c>
      <c r="E19">
        <f t="shared" si="0"/>
        <v>-3000</v>
      </c>
      <c r="F19">
        <f>SUM($E$11:E19)</f>
        <v>9000</v>
      </c>
      <c r="H19">
        <f t="shared" si="3"/>
        <v>0.89999999999999991</v>
      </c>
      <c r="I19">
        <f t="shared" si="1"/>
        <v>3.6363636363636362E-2</v>
      </c>
      <c r="J19" s="22">
        <f t="shared" si="2"/>
        <v>0.98181818181818192</v>
      </c>
      <c r="K19" s="31">
        <f t="shared" si="4"/>
        <v>0.89999999999999991</v>
      </c>
    </row>
    <row r="20" spans="2:11" x14ac:dyDescent="0.25">
      <c r="B20">
        <v>10</v>
      </c>
      <c r="C20" t="s">
        <v>361</v>
      </c>
      <c r="D20" s="23">
        <v>2E-3</v>
      </c>
      <c r="E20">
        <f t="shared" si="0"/>
        <v>-4000</v>
      </c>
      <c r="F20">
        <f>SUM($E$11:E20)</f>
        <v>5000</v>
      </c>
      <c r="H20">
        <f t="shared" si="3"/>
        <v>0.99999999999999989</v>
      </c>
      <c r="I20">
        <f t="shared" si="1"/>
        <v>1.8181818181818181E-2</v>
      </c>
      <c r="J20" s="22">
        <f t="shared" si="2"/>
        <v>1</v>
      </c>
      <c r="K20" s="31">
        <f t="shared" si="4"/>
        <v>0.99999999999999989</v>
      </c>
    </row>
    <row r="21" spans="2:11" x14ac:dyDescent="0.25">
      <c r="B21" s="28" t="s">
        <v>359</v>
      </c>
      <c r="C21" s="28" t="s">
        <v>360</v>
      </c>
      <c r="D21" s="30">
        <f>AVERAGE(D11:D20)</f>
        <v>1.1000000000000001E-2</v>
      </c>
      <c r="E21" s="28">
        <f>SUM(E11:E20)</f>
        <v>5000</v>
      </c>
    </row>
    <row r="23" spans="2:11" x14ac:dyDescent="0.25">
      <c r="D23" s="27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7"/>
  <sheetViews>
    <sheetView workbookViewId="0">
      <selection activeCell="D11" sqref="D11"/>
    </sheetView>
  </sheetViews>
  <sheetFormatPr defaultRowHeight="15" x14ac:dyDescent="0.25"/>
  <cols>
    <col min="2" max="2" width="13.5703125" bestFit="1" customWidth="1"/>
  </cols>
  <sheetData>
    <row r="3" spans="2:3" x14ac:dyDescent="0.25">
      <c r="B3" s="8" t="s">
        <v>201</v>
      </c>
      <c r="C3">
        <v>715</v>
      </c>
    </row>
    <row r="4" spans="2:3" x14ac:dyDescent="0.25">
      <c r="B4" s="8" t="s">
        <v>202</v>
      </c>
      <c r="C4">
        <v>484</v>
      </c>
    </row>
    <row r="5" spans="2:3" x14ac:dyDescent="0.25">
      <c r="B5" s="8" t="s">
        <v>203</v>
      </c>
      <c r="C5">
        <v>416</v>
      </c>
    </row>
    <row r="6" spans="2:3" x14ac:dyDescent="0.25">
      <c r="B6" s="8" t="s">
        <v>204</v>
      </c>
      <c r="C6">
        <v>126</v>
      </c>
    </row>
    <row r="7" spans="2:3" x14ac:dyDescent="0.25">
      <c r="B7" s="8" t="s">
        <v>205</v>
      </c>
      <c r="C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1"/>
  <sheetViews>
    <sheetView workbookViewId="0">
      <selection activeCell="B2" sqref="B2"/>
    </sheetView>
  </sheetViews>
  <sheetFormatPr defaultRowHeight="15" x14ac:dyDescent="0.25"/>
  <cols>
    <col min="1" max="1" width="31.42578125" bestFit="1" customWidth="1"/>
  </cols>
  <sheetData>
    <row r="1" spans="1:2" x14ac:dyDescent="0.25">
      <c r="A1" s="8" t="s">
        <v>18</v>
      </c>
      <c r="B1">
        <v>4340</v>
      </c>
    </row>
    <row r="2" spans="1:2" x14ac:dyDescent="0.25">
      <c r="A2" s="8" t="s">
        <v>19</v>
      </c>
      <c r="B2">
        <v>3843</v>
      </c>
    </row>
    <row r="3" spans="1:2" x14ac:dyDescent="0.25">
      <c r="A3" s="8" t="s">
        <v>20</v>
      </c>
      <c r="B3">
        <v>0</v>
      </c>
    </row>
    <row r="4" spans="1:2" x14ac:dyDescent="0.25">
      <c r="A4" s="8" t="s">
        <v>21</v>
      </c>
      <c r="B4">
        <v>0</v>
      </c>
    </row>
    <row r="5" spans="1:2" x14ac:dyDescent="0.25">
      <c r="A5" s="8" t="s">
        <v>22</v>
      </c>
      <c r="B5">
        <v>3469</v>
      </c>
    </row>
    <row r="6" spans="1:2" x14ac:dyDescent="0.25">
      <c r="A6" s="8" t="s">
        <v>23</v>
      </c>
      <c r="B6">
        <v>3997</v>
      </c>
    </row>
    <row r="7" spans="1:2" x14ac:dyDescent="0.25">
      <c r="A7" s="8" t="s">
        <v>24</v>
      </c>
      <c r="B7">
        <v>3010</v>
      </c>
    </row>
    <row r="8" spans="1:2" x14ac:dyDescent="0.25">
      <c r="A8" s="8" t="s">
        <v>25</v>
      </c>
      <c r="B8">
        <v>3490</v>
      </c>
    </row>
    <row r="9" spans="1:2" x14ac:dyDescent="0.25">
      <c r="A9" s="8" t="s">
        <v>26</v>
      </c>
      <c r="B9">
        <v>0</v>
      </c>
    </row>
    <row r="10" spans="1:2" x14ac:dyDescent="0.25">
      <c r="A10" s="8" t="s">
        <v>27</v>
      </c>
      <c r="B10">
        <v>0</v>
      </c>
    </row>
    <row r="11" spans="1:2" x14ac:dyDescent="0.25">
      <c r="A11" s="8" t="s">
        <v>28</v>
      </c>
      <c r="B11">
        <v>12900</v>
      </c>
    </row>
    <row r="12" spans="1:2" x14ac:dyDescent="0.25">
      <c r="A12" s="8" t="s">
        <v>29</v>
      </c>
      <c r="B12">
        <v>18789</v>
      </c>
    </row>
    <row r="13" spans="1:2" x14ac:dyDescent="0.25">
      <c r="A13" s="8" t="s">
        <v>30</v>
      </c>
      <c r="B13">
        <v>18815</v>
      </c>
    </row>
    <row r="14" spans="1:2" x14ac:dyDescent="0.25">
      <c r="A14" s="8" t="s">
        <v>31</v>
      </c>
      <c r="B14">
        <v>7451</v>
      </c>
    </row>
    <row r="15" spans="1:2" x14ac:dyDescent="0.25">
      <c r="A15" s="8" t="s">
        <v>32</v>
      </c>
      <c r="B15">
        <v>1</v>
      </c>
    </row>
    <row r="16" spans="1:2" x14ac:dyDescent="0.25">
      <c r="A16" s="8" t="s">
        <v>33</v>
      </c>
      <c r="B16">
        <v>14451</v>
      </c>
    </row>
    <row r="17" spans="1:2" x14ac:dyDescent="0.25">
      <c r="A17" s="8" t="s">
        <v>34</v>
      </c>
      <c r="B17">
        <v>14764</v>
      </c>
    </row>
    <row r="18" spans="1:2" x14ac:dyDescent="0.25">
      <c r="A18" s="8" t="s">
        <v>35</v>
      </c>
      <c r="B18">
        <v>8463</v>
      </c>
    </row>
    <row r="19" spans="1:2" x14ac:dyDescent="0.25">
      <c r="A19" s="8" t="s">
        <v>36</v>
      </c>
      <c r="B19">
        <v>14494</v>
      </c>
    </row>
    <row r="20" spans="1:2" x14ac:dyDescent="0.25">
      <c r="A20" s="8" t="s">
        <v>37</v>
      </c>
      <c r="B20">
        <v>3441</v>
      </c>
    </row>
    <row r="21" spans="1:2" x14ac:dyDescent="0.25">
      <c r="A21" s="8" t="s">
        <v>38</v>
      </c>
      <c r="B21">
        <v>0</v>
      </c>
    </row>
    <row r="22" spans="1:2" x14ac:dyDescent="0.25">
      <c r="A22" s="8" t="s">
        <v>1</v>
      </c>
      <c r="B22">
        <v>222233</v>
      </c>
    </row>
    <row r="23" spans="1:2" x14ac:dyDescent="0.25">
      <c r="A23" s="8" t="s">
        <v>5</v>
      </c>
      <c r="B23">
        <v>222005</v>
      </c>
    </row>
    <row r="24" spans="1:2" x14ac:dyDescent="0.25">
      <c r="A24" s="8" t="s">
        <v>6</v>
      </c>
      <c r="B24">
        <v>216142</v>
      </c>
    </row>
    <row r="25" spans="1:2" x14ac:dyDescent="0.25">
      <c r="A25" s="8" t="s">
        <v>15</v>
      </c>
      <c r="B25">
        <v>226272</v>
      </c>
    </row>
    <row r="26" spans="1:2" x14ac:dyDescent="0.25">
      <c r="A26" s="8" t="s">
        <v>16</v>
      </c>
      <c r="B26">
        <v>226272</v>
      </c>
    </row>
    <row r="27" spans="1:2" x14ac:dyDescent="0.25">
      <c r="A27" s="8" t="s">
        <v>17</v>
      </c>
      <c r="B27">
        <v>226272</v>
      </c>
    </row>
    <row r="28" spans="1:2" x14ac:dyDescent="0.25">
      <c r="A28" s="8" t="s">
        <v>7</v>
      </c>
      <c r="B28">
        <v>27371</v>
      </c>
    </row>
    <row r="29" spans="1:2" x14ac:dyDescent="0.25">
      <c r="A29" s="8" t="s">
        <v>3</v>
      </c>
      <c r="B29">
        <v>0</v>
      </c>
    </row>
    <row r="30" spans="1:2" x14ac:dyDescent="0.25">
      <c r="A30" s="8" t="s">
        <v>4</v>
      </c>
      <c r="B30">
        <v>33942</v>
      </c>
    </row>
    <row r="31" spans="1:2" x14ac:dyDescent="0.25">
      <c r="A31" s="8" t="s">
        <v>12</v>
      </c>
      <c r="B31">
        <v>226272</v>
      </c>
    </row>
    <row r="32" spans="1:2" x14ac:dyDescent="0.25">
      <c r="A32" s="8" t="s">
        <v>11</v>
      </c>
      <c r="B32">
        <v>226272</v>
      </c>
    </row>
    <row r="33" spans="1:2" x14ac:dyDescent="0.25">
      <c r="A33" s="8" t="s">
        <v>13</v>
      </c>
      <c r="B33">
        <v>226272</v>
      </c>
    </row>
    <row r="34" spans="1:2" x14ac:dyDescent="0.25">
      <c r="A34" s="8" t="s">
        <v>14</v>
      </c>
      <c r="B34">
        <v>226272</v>
      </c>
    </row>
    <row r="35" spans="1:2" x14ac:dyDescent="0.25">
      <c r="A35" s="8" t="s">
        <v>8</v>
      </c>
      <c r="B35">
        <v>226272</v>
      </c>
    </row>
    <row r="36" spans="1:2" x14ac:dyDescent="0.25">
      <c r="A36" s="8" t="s">
        <v>10</v>
      </c>
      <c r="B36">
        <v>226272</v>
      </c>
    </row>
    <row r="37" spans="1:2" x14ac:dyDescent="0.25">
      <c r="A37" s="8" t="s">
        <v>195</v>
      </c>
      <c r="B37">
        <v>183847</v>
      </c>
    </row>
    <row r="38" spans="1:2" x14ac:dyDescent="0.25">
      <c r="A38" s="8" t="s">
        <v>196</v>
      </c>
      <c r="B38">
        <v>216276</v>
      </c>
    </row>
    <row r="39" spans="1:2" x14ac:dyDescent="0.25">
      <c r="A39" s="8" t="s">
        <v>197</v>
      </c>
      <c r="B39">
        <v>219766</v>
      </c>
    </row>
    <row r="40" spans="1:2" x14ac:dyDescent="0.25">
      <c r="A40" s="8" t="s">
        <v>55</v>
      </c>
      <c r="B40">
        <v>50612</v>
      </c>
    </row>
    <row r="41" spans="1:2" x14ac:dyDescent="0.25">
      <c r="A41" s="8" t="s">
        <v>50</v>
      </c>
      <c r="B41">
        <v>45678</v>
      </c>
    </row>
    <row r="42" spans="1:2" x14ac:dyDescent="0.25">
      <c r="A42" s="8" t="s">
        <v>57</v>
      </c>
      <c r="B42">
        <v>71914</v>
      </c>
    </row>
    <row r="43" spans="1:2" x14ac:dyDescent="0.25">
      <c r="A43" s="8" t="s">
        <v>52</v>
      </c>
      <c r="B43">
        <v>67355</v>
      </c>
    </row>
    <row r="44" spans="1:2" x14ac:dyDescent="0.25">
      <c r="A44" s="8" t="s">
        <v>45</v>
      </c>
      <c r="B44">
        <v>26382</v>
      </c>
    </row>
    <row r="45" spans="1:2" x14ac:dyDescent="0.25">
      <c r="A45" s="8" t="s">
        <v>40</v>
      </c>
      <c r="B45">
        <v>25519</v>
      </c>
    </row>
    <row r="46" spans="1:2" x14ac:dyDescent="0.25">
      <c r="A46" s="8" t="s">
        <v>47</v>
      </c>
      <c r="B46">
        <v>39602</v>
      </c>
    </row>
    <row r="47" spans="1:2" x14ac:dyDescent="0.25">
      <c r="A47" s="8" t="s">
        <v>42</v>
      </c>
      <c r="B47">
        <v>38379</v>
      </c>
    </row>
    <row r="48" spans="1:2" x14ac:dyDescent="0.25">
      <c r="A48" s="8" t="s">
        <v>65</v>
      </c>
      <c r="B48">
        <v>17932</v>
      </c>
    </row>
    <row r="49" spans="1:2" x14ac:dyDescent="0.25">
      <c r="A49" s="8" t="s">
        <v>60</v>
      </c>
      <c r="B49">
        <v>17253</v>
      </c>
    </row>
    <row r="50" spans="1:2" x14ac:dyDescent="0.25">
      <c r="A50" s="8" t="s">
        <v>67</v>
      </c>
      <c r="B50">
        <v>29323</v>
      </c>
    </row>
    <row r="51" spans="1:2" x14ac:dyDescent="0.25">
      <c r="A51" s="8" t="s">
        <v>62</v>
      </c>
      <c r="B51">
        <v>28345</v>
      </c>
    </row>
    <row r="52" spans="1:2" x14ac:dyDescent="0.25">
      <c r="A52" s="8" t="s">
        <v>75</v>
      </c>
      <c r="B52">
        <v>36077</v>
      </c>
    </row>
    <row r="53" spans="1:2" x14ac:dyDescent="0.25">
      <c r="A53" s="8" t="s">
        <v>70</v>
      </c>
      <c r="B53">
        <v>34619</v>
      </c>
    </row>
    <row r="54" spans="1:2" x14ac:dyDescent="0.25">
      <c r="A54" s="8" t="s">
        <v>77</v>
      </c>
      <c r="B54">
        <v>55296</v>
      </c>
    </row>
    <row r="55" spans="1:2" x14ac:dyDescent="0.25">
      <c r="A55" s="8" t="s">
        <v>72</v>
      </c>
      <c r="B55">
        <v>53602</v>
      </c>
    </row>
    <row r="56" spans="1:2" x14ac:dyDescent="0.25">
      <c r="A56" s="8" t="s">
        <v>85</v>
      </c>
      <c r="B56">
        <v>16155</v>
      </c>
    </row>
    <row r="57" spans="1:2" x14ac:dyDescent="0.25">
      <c r="A57" s="8" t="s">
        <v>80</v>
      </c>
      <c r="B57">
        <v>14858</v>
      </c>
    </row>
    <row r="58" spans="1:2" x14ac:dyDescent="0.25">
      <c r="A58" s="8" t="s">
        <v>87</v>
      </c>
      <c r="B58">
        <v>34046</v>
      </c>
    </row>
    <row r="59" spans="1:2" x14ac:dyDescent="0.25">
      <c r="A59" s="8" t="s">
        <v>82</v>
      </c>
      <c r="B59">
        <v>31559</v>
      </c>
    </row>
    <row r="60" spans="1:2" x14ac:dyDescent="0.25">
      <c r="A60" s="8" t="s">
        <v>56</v>
      </c>
      <c r="B60">
        <v>118976</v>
      </c>
    </row>
    <row r="61" spans="1:2" x14ac:dyDescent="0.25">
      <c r="A61" s="8" t="s">
        <v>51</v>
      </c>
      <c r="B61">
        <v>111892</v>
      </c>
    </row>
    <row r="62" spans="1:2" x14ac:dyDescent="0.25">
      <c r="A62" s="8" t="s">
        <v>58</v>
      </c>
      <c r="B62">
        <v>138532</v>
      </c>
    </row>
    <row r="63" spans="1:2" x14ac:dyDescent="0.25">
      <c r="A63" s="8" t="s">
        <v>53</v>
      </c>
      <c r="B63">
        <v>132317</v>
      </c>
    </row>
    <row r="64" spans="1:2" x14ac:dyDescent="0.25">
      <c r="A64" s="8" t="s">
        <v>54</v>
      </c>
      <c r="B64">
        <v>166395</v>
      </c>
    </row>
    <row r="65" spans="1:2" x14ac:dyDescent="0.25">
      <c r="A65" s="8" t="s">
        <v>49</v>
      </c>
      <c r="B65">
        <v>161163</v>
      </c>
    </row>
    <row r="66" spans="1:2" x14ac:dyDescent="0.25">
      <c r="A66" s="8" t="s">
        <v>46</v>
      </c>
      <c r="B66">
        <v>78822</v>
      </c>
    </row>
    <row r="67" spans="1:2" x14ac:dyDescent="0.25">
      <c r="A67" s="8" t="s">
        <v>41</v>
      </c>
      <c r="B67">
        <v>74727</v>
      </c>
    </row>
    <row r="68" spans="1:2" x14ac:dyDescent="0.25">
      <c r="A68" s="8" t="s">
        <v>48</v>
      </c>
      <c r="B68">
        <v>99103</v>
      </c>
    </row>
    <row r="69" spans="1:2" x14ac:dyDescent="0.25">
      <c r="A69" s="8" t="s">
        <v>43</v>
      </c>
      <c r="B69">
        <v>93427</v>
      </c>
    </row>
    <row r="70" spans="1:2" x14ac:dyDescent="0.25">
      <c r="A70" s="8" t="s">
        <v>44</v>
      </c>
      <c r="B70">
        <v>127715</v>
      </c>
    </row>
    <row r="71" spans="1:2" x14ac:dyDescent="0.25">
      <c r="A71" s="8" t="s">
        <v>39</v>
      </c>
      <c r="B71">
        <v>120453</v>
      </c>
    </row>
    <row r="72" spans="1:2" x14ac:dyDescent="0.25">
      <c r="A72" s="8" t="s">
        <v>66</v>
      </c>
      <c r="B72">
        <v>60989</v>
      </c>
    </row>
    <row r="73" spans="1:2" x14ac:dyDescent="0.25">
      <c r="A73" s="8" t="s">
        <v>61</v>
      </c>
      <c r="B73">
        <v>58874</v>
      </c>
    </row>
    <row r="74" spans="1:2" x14ac:dyDescent="0.25">
      <c r="A74" s="8" t="s">
        <v>68</v>
      </c>
      <c r="B74">
        <v>81997</v>
      </c>
    </row>
    <row r="75" spans="1:2" x14ac:dyDescent="0.25">
      <c r="A75" s="8" t="s">
        <v>63</v>
      </c>
      <c r="B75">
        <v>79256</v>
      </c>
    </row>
    <row r="76" spans="1:2" x14ac:dyDescent="0.25">
      <c r="A76" s="8" t="s">
        <v>64</v>
      </c>
      <c r="B76">
        <v>115947</v>
      </c>
    </row>
    <row r="77" spans="1:2" x14ac:dyDescent="0.25">
      <c r="A77" s="8" t="s">
        <v>59</v>
      </c>
      <c r="B77">
        <v>112439</v>
      </c>
    </row>
    <row r="78" spans="1:2" x14ac:dyDescent="0.25">
      <c r="A78" s="8" t="s">
        <v>76</v>
      </c>
      <c r="B78">
        <v>96540</v>
      </c>
    </row>
    <row r="79" spans="1:2" x14ac:dyDescent="0.25">
      <c r="A79" s="8" t="s">
        <v>71</v>
      </c>
      <c r="B79">
        <v>92940</v>
      </c>
    </row>
    <row r="80" spans="1:2" x14ac:dyDescent="0.25">
      <c r="A80" s="8" t="s">
        <v>78</v>
      </c>
      <c r="B80">
        <v>117985</v>
      </c>
    </row>
    <row r="81" spans="1:2" x14ac:dyDescent="0.25">
      <c r="A81" s="8" t="s">
        <v>73</v>
      </c>
      <c r="B81">
        <v>113774</v>
      </c>
    </row>
    <row r="82" spans="1:2" x14ac:dyDescent="0.25">
      <c r="A82" s="8" t="s">
        <v>74</v>
      </c>
      <c r="B82">
        <v>150732</v>
      </c>
    </row>
    <row r="83" spans="1:2" x14ac:dyDescent="0.25">
      <c r="A83" s="8" t="s">
        <v>69</v>
      </c>
      <c r="B83">
        <v>145923</v>
      </c>
    </row>
    <row r="84" spans="1:2" x14ac:dyDescent="0.25">
      <c r="A84" s="8" t="s">
        <v>86</v>
      </c>
      <c r="B84">
        <v>82590</v>
      </c>
    </row>
    <row r="85" spans="1:2" x14ac:dyDescent="0.25">
      <c r="A85" s="8" t="s">
        <v>81</v>
      </c>
      <c r="B85">
        <v>77007</v>
      </c>
    </row>
    <row r="86" spans="1:2" x14ac:dyDescent="0.25">
      <c r="A86" s="8" t="s">
        <v>88</v>
      </c>
      <c r="B86">
        <v>105713</v>
      </c>
    </row>
    <row r="87" spans="1:2" x14ac:dyDescent="0.25">
      <c r="A87" s="8" t="s">
        <v>83</v>
      </c>
      <c r="B87">
        <v>100556</v>
      </c>
    </row>
    <row r="88" spans="1:2" x14ac:dyDescent="0.25">
      <c r="A88" s="8" t="s">
        <v>84</v>
      </c>
      <c r="B88">
        <v>136131</v>
      </c>
    </row>
    <row r="89" spans="1:2" x14ac:dyDescent="0.25">
      <c r="A89" s="8" t="s">
        <v>79</v>
      </c>
      <c r="B89">
        <v>131373</v>
      </c>
    </row>
    <row r="90" spans="1:2" x14ac:dyDescent="0.25">
      <c r="A90" s="8"/>
    </row>
    <row r="91" spans="1:2" x14ac:dyDescent="0.25">
      <c r="A9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51"/>
  <sheetViews>
    <sheetView topLeftCell="N29" workbookViewId="0">
      <selection activeCell="V38" sqref="V38"/>
    </sheetView>
  </sheetViews>
  <sheetFormatPr defaultRowHeight="15" x14ac:dyDescent="0.25"/>
  <cols>
    <col min="1" max="1" width="26.42578125" bestFit="1" customWidth="1"/>
    <col min="15" max="15" width="25.85546875" customWidth="1"/>
    <col min="22" max="22" width="14.42578125" customWidth="1"/>
  </cols>
  <sheetData>
    <row r="1" spans="1:7" x14ac:dyDescent="0.25">
      <c r="A1" t="s">
        <v>206</v>
      </c>
      <c r="B1" t="s">
        <v>208</v>
      </c>
    </row>
    <row r="2" spans="1:7" x14ac:dyDescent="0.25">
      <c r="A2" s="8" t="s">
        <v>18</v>
      </c>
      <c r="B2">
        <v>4340</v>
      </c>
      <c r="D2" s="8" t="s">
        <v>28</v>
      </c>
      <c r="E2">
        <v>12900</v>
      </c>
      <c r="G2" t="str">
        <f>"'"&amp;D2&amp;"', "</f>
        <v xml:space="preserve">'TRX_all_L12M_PROMO_PTS', </v>
      </c>
    </row>
    <row r="3" spans="1:7" x14ac:dyDescent="0.25">
      <c r="A3" s="8" t="s">
        <v>19</v>
      </c>
      <c r="B3">
        <v>3843</v>
      </c>
      <c r="D3" s="8" t="s">
        <v>29</v>
      </c>
      <c r="E3">
        <v>18789</v>
      </c>
      <c r="G3" t="str">
        <f>G2&amp;"'"&amp;D3&amp;"', "</f>
        <v xml:space="preserve">'TRX_all_L12M_PROMO_PTS', 'TRX_all_L12M_PUR_AMT', </v>
      </c>
    </row>
    <row r="4" spans="1:7" x14ac:dyDescent="0.25">
      <c r="A4" s="8" t="s">
        <v>20</v>
      </c>
      <c r="B4">
        <v>0</v>
      </c>
      <c r="D4" s="8" t="s">
        <v>30</v>
      </c>
      <c r="E4">
        <v>18818</v>
      </c>
      <c r="G4" t="str">
        <f t="shared" ref="G4:G12" si="0">G3&amp;"'"&amp;D4&amp;"', "</f>
        <v xml:space="preserve">'TRX_all_L12M_PROMO_PTS', 'TRX_all_L12M_PUR_AMT', 'TRX_all_L12M_PUR_PTS', </v>
      </c>
    </row>
    <row r="5" spans="1:7" x14ac:dyDescent="0.25">
      <c r="A5" s="8" t="s">
        <v>21</v>
      </c>
      <c r="B5">
        <v>0</v>
      </c>
      <c r="D5" s="8" t="s">
        <v>31</v>
      </c>
      <c r="E5">
        <v>7451</v>
      </c>
      <c r="G5" t="str">
        <f t="shared" si="0"/>
        <v xml:space="preserve">'TRX_all_L12M_PROMO_PTS', 'TRX_all_L12M_PUR_AMT', 'TRX_all_L12M_PUR_PTS', 'TRX_all_L12M_RED_CNT', </v>
      </c>
    </row>
    <row r="6" spans="1:7" x14ac:dyDescent="0.25">
      <c r="A6" s="8" t="s">
        <v>22</v>
      </c>
      <c r="B6">
        <v>3469</v>
      </c>
      <c r="D6" s="8" t="s">
        <v>32</v>
      </c>
      <c r="E6">
        <v>7441</v>
      </c>
      <c r="G6" t="str">
        <f t="shared" si="0"/>
        <v xml:space="preserve">'TRX_all_L12M_PROMO_PTS', 'TRX_all_L12M_PUR_AMT', 'TRX_all_L12M_PUR_PTS', 'TRX_all_L12M_RED_CNT', 'TRX_all_L12M_RED_PTS', </v>
      </c>
    </row>
    <row r="7" spans="1:7" x14ac:dyDescent="0.25">
      <c r="A7" s="8" t="s">
        <v>23</v>
      </c>
      <c r="B7">
        <v>3997</v>
      </c>
      <c r="D7" s="8" t="s">
        <v>33</v>
      </c>
      <c r="E7">
        <v>14454</v>
      </c>
      <c r="G7" t="str">
        <f t="shared" si="0"/>
        <v xml:space="preserve">'TRX_all_L12M_PROMO_PTS', 'TRX_all_L12M_PUR_AMT', 'TRX_all_L12M_PUR_PTS', 'TRX_all_L12M_RED_CNT', 'TRX_all_L12M_RED_PTS', 'TRX_all_L3M_BASE_PTS', </v>
      </c>
    </row>
    <row r="8" spans="1:7" x14ac:dyDescent="0.25">
      <c r="A8" s="8" t="s">
        <v>24</v>
      </c>
      <c r="B8">
        <v>3010</v>
      </c>
      <c r="D8" s="8" t="s">
        <v>34</v>
      </c>
      <c r="E8">
        <v>14764</v>
      </c>
      <c r="G8" t="str">
        <f t="shared" si="0"/>
        <v xml:space="preserve">'TRX_all_L12M_PROMO_PTS', 'TRX_all_L12M_PUR_AMT', 'TRX_all_L12M_PUR_PTS', 'TRX_all_L12M_RED_CNT', 'TRX_all_L12M_RED_PTS', 'TRX_all_L3M_BASE_PTS', 'TRX_all_L3M_COL_CNT', </v>
      </c>
    </row>
    <row r="9" spans="1:7" x14ac:dyDescent="0.25">
      <c r="A9" s="8" t="s">
        <v>25</v>
      </c>
      <c r="B9">
        <v>3490</v>
      </c>
      <c r="D9" s="8" t="s">
        <v>35</v>
      </c>
      <c r="E9">
        <v>8463</v>
      </c>
      <c r="G9" t="str">
        <f t="shared" si="0"/>
        <v xml:space="preserve">'TRX_all_L12M_PROMO_PTS', 'TRX_all_L12M_PUR_AMT', 'TRX_all_L12M_PUR_PTS', 'TRX_all_L12M_RED_CNT', 'TRX_all_L12M_RED_PTS', 'TRX_all_L3M_BASE_PTS', 'TRX_all_L3M_COL_CNT', 'TRX_all_L3M_PROMO_PTS', </v>
      </c>
    </row>
    <row r="10" spans="1:7" x14ac:dyDescent="0.25">
      <c r="A10" s="8" t="s">
        <v>26</v>
      </c>
      <c r="B10">
        <v>0</v>
      </c>
      <c r="D10" s="8" t="s">
        <v>36</v>
      </c>
      <c r="E10">
        <v>14494</v>
      </c>
      <c r="G10" t="str">
        <f t="shared" si="0"/>
        <v xml:space="preserve">'TRX_all_L12M_PROMO_PTS', 'TRX_all_L12M_PUR_AMT', 'TRX_all_L12M_PUR_PTS', 'TRX_all_L12M_RED_CNT', 'TRX_all_L12M_RED_PTS', 'TRX_all_L3M_BASE_PTS', 'TRX_all_L3M_COL_CNT', 'TRX_all_L3M_PROMO_PTS', 'TRX_all_L3M_PUR_AMT', </v>
      </c>
    </row>
    <row r="11" spans="1:7" x14ac:dyDescent="0.25">
      <c r="A11" s="8" t="s">
        <v>27</v>
      </c>
      <c r="B11">
        <v>0</v>
      </c>
      <c r="D11" s="8" t="s">
        <v>37</v>
      </c>
      <c r="E11">
        <v>3441</v>
      </c>
      <c r="G11" t="str">
        <f t="shared" si="0"/>
        <v xml:space="preserve">'TRX_all_L12M_PROMO_PTS', 'TRX_all_L12M_PUR_AMT', 'TRX_all_L12M_PUR_PTS', 'TRX_all_L12M_RED_CNT', 'TRX_all_L12M_RED_PTS', 'TRX_all_L3M_BASE_PTS', 'TRX_all_L3M_COL_CNT', 'TRX_all_L3M_PROMO_PTS', 'TRX_all_L3M_PUR_AMT', 'TRX_all_L3M_RED_CNT', </v>
      </c>
    </row>
    <row r="12" spans="1:7" x14ac:dyDescent="0.25">
      <c r="A12" s="8" t="s">
        <v>28</v>
      </c>
      <c r="B12">
        <v>12900</v>
      </c>
      <c r="D12" s="8" t="s">
        <v>38</v>
      </c>
      <c r="G12" t="str">
        <f t="shared" si="0"/>
        <v xml:space="preserve">'TRX_all_L12M_PROMO_PTS', 'TRX_all_L12M_PUR_AMT', 'TRX_all_L12M_PUR_PTS', 'TRX_all_L12M_RED_CNT', 'TRX_all_L12M_RED_PTS', 'TRX_all_L3M_BASE_PTS', 'TRX_all_L3M_COL_CNT', 'TRX_all_L3M_PROMO_PTS', 'TRX_all_L3M_PUR_AMT', 'TRX_all_L3M_RED_CNT', 'TRX_all_L3M_RED_PTS', </v>
      </c>
    </row>
    <row r="13" spans="1:7" x14ac:dyDescent="0.25">
      <c r="A13" s="8" t="s">
        <v>29</v>
      </c>
      <c r="B13">
        <v>18789</v>
      </c>
    </row>
    <row r="14" spans="1:7" x14ac:dyDescent="0.25">
      <c r="A14" s="8" t="s">
        <v>30</v>
      </c>
      <c r="B14">
        <v>18818</v>
      </c>
    </row>
    <row r="15" spans="1:7" x14ac:dyDescent="0.25">
      <c r="A15" s="8" t="s">
        <v>31</v>
      </c>
      <c r="B15">
        <v>7451</v>
      </c>
    </row>
    <row r="16" spans="1:7" x14ac:dyDescent="0.25">
      <c r="A16" s="8" t="s">
        <v>32</v>
      </c>
      <c r="B16">
        <v>7441</v>
      </c>
    </row>
    <row r="17" spans="1:23" x14ac:dyDescent="0.25">
      <c r="A17" s="8" t="s">
        <v>33</v>
      </c>
      <c r="B17">
        <v>14454</v>
      </c>
    </row>
    <row r="18" spans="1:23" x14ac:dyDescent="0.25">
      <c r="A18" s="8" t="s">
        <v>34</v>
      </c>
      <c r="B18">
        <v>14764</v>
      </c>
    </row>
    <row r="19" spans="1:23" x14ac:dyDescent="0.25">
      <c r="A19" s="8" t="s">
        <v>35</v>
      </c>
      <c r="B19">
        <v>8463</v>
      </c>
    </row>
    <row r="20" spans="1:23" x14ac:dyDescent="0.25">
      <c r="A20" s="8" t="s">
        <v>36</v>
      </c>
      <c r="B20">
        <v>14494</v>
      </c>
    </row>
    <row r="21" spans="1:23" x14ac:dyDescent="0.25">
      <c r="A21" s="8" t="s">
        <v>37</v>
      </c>
      <c r="B21">
        <v>3441</v>
      </c>
    </row>
    <row r="22" spans="1:23" x14ac:dyDescent="0.25">
      <c r="A22" s="8" t="s">
        <v>38</v>
      </c>
      <c r="B22">
        <v>3435</v>
      </c>
    </row>
    <row r="24" spans="1:23" ht="60" x14ac:dyDescent="0.25">
      <c r="A24" s="9"/>
      <c r="B24" s="9" t="s">
        <v>31</v>
      </c>
      <c r="C24" s="9" t="s">
        <v>32</v>
      </c>
      <c r="D24" s="9" t="s">
        <v>33</v>
      </c>
      <c r="E24" s="9" t="s">
        <v>34</v>
      </c>
      <c r="F24" s="9" t="s">
        <v>35</v>
      </c>
      <c r="G24" s="9" t="s">
        <v>36</v>
      </c>
      <c r="H24" s="9" t="s">
        <v>37</v>
      </c>
      <c r="I24" s="9" t="s">
        <v>38</v>
      </c>
      <c r="J24" s="9" t="s">
        <v>1</v>
      </c>
      <c r="K24" s="9" t="s">
        <v>5</v>
      </c>
      <c r="L24" s="9" t="s">
        <v>6</v>
      </c>
      <c r="M24" s="9" t="s">
        <v>15</v>
      </c>
      <c r="O24" s="9"/>
      <c r="P24" s="9" t="s">
        <v>209</v>
      </c>
      <c r="Q24" s="9" t="s">
        <v>212</v>
      </c>
      <c r="R24" s="9" t="s">
        <v>213</v>
      </c>
      <c r="S24" s="9" t="s">
        <v>214</v>
      </c>
      <c r="T24" s="11">
        <v>0.25</v>
      </c>
      <c r="U24" s="11">
        <v>0.5</v>
      </c>
      <c r="V24" s="11">
        <v>0.75</v>
      </c>
      <c r="W24" s="9" t="s">
        <v>217</v>
      </c>
    </row>
    <row r="25" spans="1:23" ht="30" x14ac:dyDescent="0.25">
      <c r="A25" s="9" t="s">
        <v>209</v>
      </c>
      <c r="B25" s="10" t="s">
        <v>210</v>
      </c>
      <c r="C25" s="10" t="s">
        <v>210</v>
      </c>
      <c r="D25" s="10" t="s">
        <v>210</v>
      </c>
      <c r="E25" s="10" t="s">
        <v>210</v>
      </c>
      <c r="F25" s="10" t="s">
        <v>210</v>
      </c>
      <c r="G25" s="10" t="s">
        <v>211</v>
      </c>
      <c r="H25" s="10" t="s">
        <v>210</v>
      </c>
      <c r="I25" s="10" t="s">
        <v>210</v>
      </c>
      <c r="J25" s="10" t="s">
        <v>210</v>
      </c>
      <c r="K25" s="10" t="s">
        <v>211</v>
      </c>
      <c r="L25" s="10" t="s">
        <v>210</v>
      </c>
      <c r="M25" s="10" t="s">
        <v>210</v>
      </c>
      <c r="O25" s="9" t="s">
        <v>31</v>
      </c>
      <c r="P25" s="12">
        <v>226272</v>
      </c>
      <c r="Q25" s="12">
        <v>6.1890000000000001E-2</v>
      </c>
      <c r="R25" s="12">
        <v>0.52021899999999999</v>
      </c>
      <c r="S25" s="12">
        <v>0</v>
      </c>
      <c r="T25" s="12">
        <v>0</v>
      </c>
      <c r="U25" s="12">
        <v>0</v>
      </c>
      <c r="V25" s="12">
        <v>0</v>
      </c>
      <c r="W25" s="12">
        <v>55</v>
      </c>
    </row>
    <row r="26" spans="1:23" ht="45" x14ac:dyDescent="0.25">
      <c r="A26" s="9" t="s">
        <v>212</v>
      </c>
      <c r="B26" s="10" t="s">
        <v>221</v>
      </c>
      <c r="C26" s="10" t="s">
        <v>222</v>
      </c>
      <c r="D26" s="10" t="s">
        <v>223</v>
      </c>
      <c r="E26" s="10" t="s">
        <v>224</v>
      </c>
      <c r="F26" s="10" t="s">
        <v>225</v>
      </c>
      <c r="G26" s="10" t="s">
        <v>226</v>
      </c>
      <c r="H26" s="10" t="s">
        <v>227</v>
      </c>
      <c r="I26" s="10" t="s">
        <v>228</v>
      </c>
      <c r="J26" s="10" t="s">
        <v>229</v>
      </c>
      <c r="K26" s="10" t="s">
        <v>230</v>
      </c>
      <c r="L26" s="10" t="s">
        <v>231</v>
      </c>
      <c r="M26" s="10" t="s">
        <v>232</v>
      </c>
      <c r="O26" s="9" t="s">
        <v>32</v>
      </c>
      <c r="P26" s="12">
        <v>226272</v>
      </c>
      <c r="Q26" s="12">
        <v>-341.55583100000001</v>
      </c>
      <c r="R26" s="12">
        <v>3168.938909</v>
      </c>
      <c r="S26" s="12">
        <v>-310235</v>
      </c>
      <c r="T26" s="12">
        <v>0</v>
      </c>
      <c r="U26" s="12">
        <v>0</v>
      </c>
      <c r="V26" s="12">
        <v>0</v>
      </c>
      <c r="W26" s="12">
        <v>3499</v>
      </c>
    </row>
    <row r="27" spans="1:23" ht="30" x14ac:dyDescent="0.25">
      <c r="A27" s="9" t="s">
        <v>213</v>
      </c>
      <c r="B27" s="10" t="s">
        <v>233</v>
      </c>
      <c r="C27" s="10" t="s">
        <v>234</v>
      </c>
      <c r="D27" s="10" t="s">
        <v>235</v>
      </c>
      <c r="E27" s="10" t="s">
        <v>236</v>
      </c>
      <c r="F27" s="10" t="s">
        <v>237</v>
      </c>
      <c r="G27" s="10" t="s">
        <v>238</v>
      </c>
      <c r="H27" s="10" t="s">
        <v>239</v>
      </c>
      <c r="I27" s="10" t="s">
        <v>240</v>
      </c>
      <c r="J27" s="10" t="s">
        <v>241</v>
      </c>
      <c r="K27" s="10" t="s">
        <v>242</v>
      </c>
      <c r="L27" s="10" t="s">
        <v>243</v>
      </c>
      <c r="M27" s="10" t="s">
        <v>244</v>
      </c>
      <c r="O27" s="9" t="s">
        <v>33</v>
      </c>
      <c r="P27" s="12">
        <v>226272</v>
      </c>
      <c r="Q27" s="12">
        <v>48.370921000000003</v>
      </c>
      <c r="R27" s="12">
        <v>1257.985463</v>
      </c>
      <c r="S27" s="12">
        <v>-157</v>
      </c>
      <c r="T27" s="12">
        <v>0</v>
      </c>
      <c r="U27" s="12">
        <v>0</v>
      </c>
      <c r="V27" s="12">
        <v>0</v>
      </c>
      <c r="W27" s="12">
        <v>555835</v>
      </c>
    </row>
    <row r="28" spans="1:23" ht="45" x14ac:dyDescent="0.25">
      <c r="A28" s="9" t="s">
        <v>214</v>
      </c>
      <c r="B28" s="10" t="s">
        <v>215</v>
      </c>
      <c r="C28" s="10" t="s">
        <v>245</v>
      </c>
      <c r="D28" s="10" t="s">
        <v>246</v>
      </c>
      <c r="E28" s="10" t="s">
        <v>215</v>
      </c>
      <c r="F28" s="10" t="s">
        <v>215</v>
      </c>
      <c r="G28" s="10" t="s">
        <v>216</v>
      </c>
      <c r="H28" s="10" t="s">
        <v>215</v>
      </c>
      <c r="I28" s="10" t="s">
        <v>247</v>
      </c>
      <c r="J28" s="10" t="s">
        <v>215</v>
      </c>
      <c r="K28" s="10" t="s">
        <v>216</v>
      </c>
      <c r="L28" s="10" t="s">
        <v>215</v>
      </c>
      <c r="M28" s="10" t="s">
        <v>248</v>
      </c>
      <c r="O28" s="9" t="s">
        <v>34</v>
      </c>
      <c r="P28" s="12">
        <v>226272</v>
      </c>
      <c r="Q28" s="12">
        <v>0.78809099999999999</v>
      </c>
      <c r="R28" s="12">
        <v>7.2333030000000003</v>
      </c>
      <c r="S28" s="12">
        <v>0</v>
      </c>
      <c r="T28" s="12">
        <v>0</v>
      </c>
      <c r="U28" s="12">
        <v>0</v>
      </c>
      <c r="V28" s="12">
        <v>0</v>
      </c>
      <c r="W28" s="12">
        <v>1947</v>
      </c>
    </row>
    <row r="29" spans="1:23" ht="30" x14ac:dyDescent="0.25">
      <c r="A29" s="11">
        <v>0.25</v>
      </c>
      <c r="B29" s="10" t="s">
        <v>215</v>
      </c>
      <c r="C29" s="10" t="s">
        <v>215</v>
      </c>
      <c r="D29" s="10" t="s">
        <v>215</v>
      </c>
      <c r="E29" s="10" t="s">
        <v>215</v>
      </c>
      <c r="F29" s="10" t="s">
        <v>215</v>
      </c>
      <c r="G29" s="10" t="s">
        <v>216</v>
      </c>
      <c r="H29" s="10" t="s">
        <v>215</v>
      </c>
      <c r="I29" s="10" t="s">
        <v>215</v>
      </c>
      <c r="J29" s="10" t="s">
        <v>249</v>
      </c>
      <c r="K29" s="10" t="s">
        <v>250</v>
      </c>
      <c r="L29" s="10" t="s">
        <v>251</v>
      </c>
      <c r="M29" s="10" t="s">
        <v>252</v>
      </c>
      <c r="O29" s="9" t="s">
        <v>35</v>
      </c>
      <c r="P29" s="12">
        <v>226272</v>
      </c>
      <c r="Q29" s="12">
        <v>43.037675999999998</v>
      </c>
      <c r="R29" s="12">
        <v>432.667438</v>
      </c>
      <c r="S29" s="12">
        <v>0</v>
      </c>
      <c r="T29" s="12">
        <v>0</v>
      </c>
      <c r="U29" s="12">
        <v>0</v>
      </c>
      <c r="V29" s="12">
        <v>0</v>
      </c>
      <c r="W29" s="12">
        <v>45890</v>
      </c>
    </row>
    <row r="30" spans="1:23" ht="30" x14ac:dyDescent="0.25">
      <c r="A30" s="11">
        <v>0.5</v>
      </c>
      <c r="B30" s="10" t="s">
        <v>215</v>
      </c>
      <c r="C30" s="10" t="s">
        <v>215</v>
      </c>
      <c r="D30" s="10" t="s">
        <v>215</v>
      </c>
      <c r="E30" s="10" t="s">
        <v>215</v>
      </c>
      <c r="F30" s="10" t="s">
        <v>215</v>
      </c>
      <c r="G30" s="10" t="s">
        <v>216</v>
      </c>
      <c r="H30" s="10" t="s">
        <v>215</v>
      </c>
      <c r="I30" s="10" t="s">
        <v>215</v>
      </c>
      <c r="J30" s="10" t="s">
        <v>253</v>
      </c>
      <c r="K30" s="10" t="s">
        <v>254</v>
      </c>
      <c r="L30" s="10" t="s">
        <v>255</v>
      </c>
      <c r="M30" s="10" t="s">
        <v>256</v>
      </c>
      <c r="O30" s="9" t="s">
        <v>36</v>
      </c>
      <c r="P30" s="12">
        <v>226272</v>
      </c>
      <c r="Q30" s="12">
        <v>141.69649999999999</v>
      </c>
      <c r="R30" s="12">
        <v>4202.8630000000003</v>
      </c>
      <c r="S30" s="12">
        <v>0</v>
      </c>
      <c r="T30" s="12">
        <v>0</v>
      </c>
      <c r="U30" s="12">
        <v>0</v>
      </c>
      <c r="V30" s="12">
        <v>0</v>
      </c>
      <c r="W30" s="12">
        <v>1907204</v>
      </c>
    </row>
    <row r="31" spans="1:23" ht="30" x14ac:dyDescent="0.25">
      <c r="A31" s="11">
        <v>0.75</v>
      </c>
      <c r="B31" s="10" t="s">
        <v>215</v>
      </c>
      <c r="C31" s="10" t="s">
        <v>215</v>
      </c>
      <c r="D31" s="10" t="s">
        <v>215</v>
      </c>
      <c r="E31" s="10" t="s">
        <v>215</v>
      </c>
      <c r="F31" s="10" t="s">
        <v>215</v>
      </c>
      <c r="G31" s="10" t="s">
        <v>216</v>
      </c>
      <c r="H31" s="10" t="s">
        <v>215</v>
      </c>
      <c r="I31" s="10" t="s">
        <v>215</v>
      </c>
      <c r="J31" s="10" t="s">
        <v>257</v>
      </c>
      <c r="K31" s="10" t="s">
        <v>258</v>
      </c>
      <c r="L31" s="10" t="s">
        <v>259</v>
      </c>
      <c r="M31" s="10" t="s">
        <v>260</v>
      </c>
      <c r="O31" s="9" t="s">
        <v>37</v>
      </c>
      <c r="P31" s="12">
        <v>226272</v>
      </c>
      <c r="Q31" s="12">
        <v>2.1231E-2</v>
      </c>
      <c r="R31" s="12">
        <v>0.23616500000000001</v>
      </c>
      <c r="S31" s="12">
        <v>0</v>
      </c>
      <c r="T31" s="12">
        <v>0</v>
      </c>
      <c r="U31" s="12">
        <v>0</v>
      </c>
      <c r="V31" s="12">
        <v>0</v>
      </c>
      <c r="W31" s="12">
        <v>51</v>
      </c>
    </row>
    <row r="32" spans="1:23" ht="30" x14ac:dyDescent="0.25">
      <c r="A32" s="9" t="s">
        <v>217</v>
      </c>
      <c r="B32" s="10" t="s">
        <v>261</v>
      </c>
      <c r="C32" s="10" t="s">
        <v>262</v>
      </c>
      <c r="D32" s="10" t="s">
        <v>263</v>
      </c>
      <c r="E32" s="10" t="s">
        <v>264</v>
      </c>
      <c r="F32" s="10" t="s">
        <v>265</v>
      </c>
      <c r="G32" s="10" t="s">
        <v>266</v>
      </c>
      <c r="H32" s="10" t="s">
        <v>267</v>
      </c>
      <c r="I32" s="10" t="s">
        <v>215</v>
      </c>
      <c r="J32" s="13"/>
      <c r="K32" s="13"/>
      <c r="L32" s="13"/>
      <c r="M32" s="14"/>
      <c r="O32" s="9" t="s">
        <v>38</v>
      </c>
      <c r="P32" s="12">
        <v>226272</v>
      </c>
      <c r="Q32" s="12">
        <v>-127.67397200000001</v>
      </c>
      <c r="R32" s="12">
        <v>1630.49595</v>
      </c>
      <c r="S32" s="12">
        <v>-283403</v>
      </c>
      <c r="T32" s="12">
        <v>0</v>
      </c>
      <c r="U32" s="12">
        <v>0</v>
      </c>
      <c r="V32" s="12">
        <v>0</v>
      </c>
      <c r="W32" s="12">
        <v>0</v>
      </c>
    </row>
    <row r="33" spans="15:30" x14ac:dyDescent="0.25">
      <c r="O33" s="9"/>
      <c r="P33" s="10"/>
      <c r="Q33" s="10"/>
      <c r="R33" s="10"/>
      <c r="S33" s="10"/>
      <c r="T33" s="10"/>
      <c r="U33" s="10"/>
      <c r="V33" s="10"/>
      <c r="W33" s="13"/>
    </row>
    <row r="34" spans="15:30" x14ac:dyDescent="0.25">
      <c r="O34" s="9"/>
      <c r="P34" s="10"/>
      <c r="Q34" s="10"/>
      <c r="R34" s="10"/>
      <c r="S34" s="10"/>
      <c r="T34" s="10"/>
      <c r="U34" s="10"/>
      <c r="V34" s="10"/>
      <c r="W34" s="13"/>
    </row>
    <row r="35" spans="15:30" x14ac:dyDescent="0.25">
      <c r="O35" s="9"/>
      <c r="P35" s="10"/>
      <c r="Q35" s="10"/>
      <c r="R35" s="10"/>
      <c r="S35" s="10"/>
      <c r="T35" s="10"/>
      <c r="U35" s="10"/>
      <c r="V35" s="10"/>
      <c r="W35" s="13"/>
    </row>
    <row r="36" spans="15:30" x14ac:dyDescent="0.25">
      <c r="O36" s="9"/>
      <c r="P36" s="10"/>
      <c r="Q36" s="10"/>
      <c r="R36" s="10"/>
      <c r="S36" s="10"/>
      <c r="T36" s="10"/>
      <c r="U36" s="10"/>
      <c r="V36" s="10"/>
      <c r="W36" s="14"/>
    </row>
    <row r="43" spans="15:30" ht="60" x14ac:dyDescent="0.25">
      <c r="O43" s="9"/>
      <c r="P43" s="9" t="s">
        <v>53</v>
      </c>
      <c r="Q43" s="9" t="s">
        <v>43</v>
      </c>
      <c r="R43" s="9" t="s">
        <v>83</v>
      </c>
      <c r="S43" s="9" t="s">
        <v>73</v>
      </c>
      <c r="T43" s="9" t="s">
        <v>63</v>
      </c>
      <c r="V43" s="9"/>
      <c r="W43" s="9" t="s">
        <v>209</v>
      </c>
      <c r="X43" s="9" t="s">
        <v>212</v>
      </c>
      <c r="Y43" s="9" t="s">
        <v>213</v>
      </c>
      <c r="Z43" s="9" t="s">
        <v>214</v>
      </c>
      <c r="AA43" s="11">
        <v>0.25</v>
      </c>
      <c r="AB43" s="11">
        <v>0.5</v>
      </c>
      <c r="AC43" s="11">
        <v>0.75</v>
      </c>
      <c r="AD43" s="9" t="s">
        <v>217</v>
      </c>
    </row>
    <row r="44" spans="15:30" ht="30" x14ac:dyDescent="0.25">
      <c r="O44" s="9" t="s">
        <v>209</v>
      </c>
      <c r="P44" s="10" t="s">
        <v>303</v>
      </c>
      <c r="Q44" s="10" t="s">
        <v>303</v>
      </c>
      <c r="R44" s="10" t="s">
        <v>303</v>
      </c>
      <c r="S44" s="10" t="s">
        <v>303</v>
      </c>
      <c r="T44" s="10" t="s">
        <v>303</v>
      </c>
      <c r="V44" s="9" t="s">
        <v>53</v>
      </c>
      <c r="W44" s="10">
        <v>226272</v>
      </c>
      <c r="X44" s="10">
        <v>3286</v>
      </c>
      <c r="Y44" s="10">
        <v>15182</v>
      </c>
      <c r="Z44" s="10">
        <v>0</v>
      </c>
      <c r="AA44" s="10">
        <v>0</v>
      </c>
      <c r="AB44" s="10">
        <v>298</v>
      </c>
      <c r="AC44" s="10">
        <v>3111</v>
      </c>
      <c r="AD44" s="10">
        <v>3149094</v>
      </c>
    </row>
    <row r="45" spans="15:30" ht="30" x14ac:dyDescent="0.25">
      <c r="O45" s="9" t="s">
        <v>212</v>
      </c>
      <c r="P45" s="10" t="s">
        <v>304</v>
      </c>
      <c r="Q45" s="10" t="s">
        <v>305</v>
      </c>
      <c r="R45" s="10" t="s">
        <v>306</v>
      </c>
      <c r="S45" s="10" t="s">
        <v>307</v>
      </c>
      <c r="T45" s="10" t="s">
        <v>308</v>
      </c>
      <c r="V45" s="9" t="s">
        <v>43</v>
      </c>
      <c r="W45" s="10">
        <v>226272</v>
      </c>
      <c r="X45" s="10">
        <v>711</v>
      </c>
      <c r="Y45" s="10">
        <v>4070</v>
      </c>
      <c r="Z45" s="10">
        <v>0</v>
      </c>
      <c r="AA45" s="10">
        <v>0</v>
      </c>
      <c r="AB45" s="10">
        <v>0</v>
      </c>
      <c r="AC45" s="10">
        <v>151</v>
      </c>
      <c r="AD45" s="10">
        <v>731304</v>
      </c>
    </row>
    <row r="46" spans="15:30" ht="45" x14ac:dyDescent="0.25">
      <c r="O46" s="9" t="s">
        <v>213</v>
      </c>
      <c r="P46" s="10" t="s">
        <v>309</v>
      </c>
      <c r="Q46" s="10" t="s">
        <v>310</v>
      </c>
      <c r="R46" s="10" t="s">
        <v>311</v>
      </c>
      <c r="S46" s="10" t="s">
        <v>312</v>
      </c>
      <c r="T46" s="10" t="s">
        <v>313</v>
      </c>
      <c r="V46" s="9" t="s">
        <v>83</v>
      </c>
      <c r="W46" s="10">
        <v>226272</v>
      </c>
      <c r="X46" s="10">
        <v>1079</v>
      </c>
      <c r="Y46" s="10">
        <v>4156</v>
      </c>
      <c r="Z46" s="10">
        <v>0</v>
      </c>
      <c r="AA46" s="10">
        <v>0</v>
      </c>
      <c r="AB46" s="10">
        <v>0</v>
      </c>
      <c r="AC46" s="10">
        <v>799</v>
      </c>
      <c r="AD46" s="10">
        <v>1302762</v>
      </c>
    </row>
    <row r="47" spans="15:30" ht="30" x14ac:dyDescent="0.25">
      <c r="O47" s="9" t="s">
        <v>214</v>
      </c>
      <c r="P47" s="10" t="s">
        <v>268</v>
      </c>
      <c r="Q47" s="10" t="s">
        <v>268</v>
      </c>
      <c r="R47" s="10" t="s">
        <v>268</v>
      </c>
      <c r="S47" s="10" t="s">
        <v>268</v>
      </c>
      <c r="T47" s="10" t="s">
        <v>268</v>
      </c>
      <c r="V47" s="9" t="s">
        <v>73</v>
      </c>
      <c r="W47" s="10">
        <v>226272</v>
      </c>
      <c r="X47" s="10">
        <v>463</v>
      </c>
      <c r="Y47" s="10">
        <v>2756</v>
      </c>
      <c r="Z47" s="10">
        <v>0</v>
      </c>
      <c r="AA47" s="10">
        <v>0</v>
      </c>
      <c r="AB47" s="10">
        <v>2</v>
      </c>
      <c r="AC47" s="10">
        <v>297</v>
      </c>
      <c r="AD47" s="10">
        <v>867372</v>
      </c>
    </row>
    <row r="48" spans="15:30" ht="30" x14ac:dyDescent="0.25">
      <c r="O48" s="11">
        <v>0.25</v>
      </c>
      <c r="P48" s="10" t="s">
        <v>268</v>
      </c>
      <c r="Q48" s="10" t="s">
        <v>268</v>
      </c>
      <c r="R48" s="10" t="s">
        <v>268</v>
      </c>
      <c r="S48" s="10" t="s">
        <v>268</v>
      </c>
      <c r="T48" s="10" t="s">
        <v>268</v>
      </c>
      <c r="V48" s="9" t="s">
        <v>63</v>
      </c>
      <c r="W48" s="10">
        <v>226272</v>
      </c>
      <c r="X48" s="10">
        <v>227</v>
      </c>
      <c r="Y48" s="10">
        <v>2453</v>
      </c>
      <c r="Z48" s="10">
        <v>0</v>
      </c>
      <c r="AA48" s="10">
        <v>0</v>
      </c>
      <c r="AB48" s="10">
        <v>0</v>
      </c>
      <c r="AC48" s="10">
        <v>60</v>
      </c>
      <c r="AD48" s="10">
        <v>811922</v>
      </c>
    </row>
    <row r="49" spans="15:20" x14ac:dyDescent="0.25">
      <c r="O49" s="11">
        <v>0.5</v>
      </c>
      <c r="P49" s="10" t="s">
        <v>314</v>
      </c>
      <c r="Q49" s="10" t="s">
        <v>268</v>
      </c>
      <c r="R49" s="10" t="s">
        <v>268</v>
      </c>
      <c r="S49" s="10" t="s">
        <v>315</v>
      </c>
      <c r="T49" s="10" t="s">
        <v>268</v>
      </c>
    </row>
    <row r="50" spans="15:20" x14ac:dyDescent="0.25">
      <c r="O50" s="11">
        <v>0.75</v>
      </c>
      <c r="P50" s="10" t="s">
        <v>316</v>
      </c>
      <c r="Q50" s="10" t="s">
        <v>317</v>
      </c>
      <c r="R50" s="10" t="s">
        <v>318</v>
      </c>
      <c r="S50" s="10" t="s">
        <v>319</v>
      </c>
      <c r="T50" s="10" t="s">
        <v>320</v>
      </c>
    </row>
    <row r="51" spans="15:20" ht="30" x14ac:dyDescent="0.25">
      <c r="O51" s="9" t="s">
        <v>217</v>
      </c>
      <c r="P51" s="10" t="s">
        <v>321</v>
      </c>
      <c r="Q51" s="10" t="s">
        <v>322</v>
      </c>
      <c r="R51" s="10" t="s">
        <v>323</v>
      </c>
      <c r="S51" s="10" t="s">
        <v>324</v>
      </c>
      <c r="T51" s="10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2"/>
  <sheetViews>
    <sheetView workbookViewId="0">
      <selection activeCell="D39" sqref="D39"/>
    </sheetView>
  </sheetViews>
  <sheetFormatPr defaultRowHeight="15" x14ac:dyDescent="0.25"/>
  <cols>
    <col min="1" max="1" width="26.5703125" customWidth="1"/>
    <col min="3" max="3" width="14" customWidth="1"/>
    <col min="4" max="4" width="13" customWidth="1"/>
    <col min="5" max="5" width="9.7109375" customWidth="1"/>
    <col min="8" max="8" width="12.42578125" customWidth="1"/>
    <col min="9" max="9" width="9.85546875" bestFit="1" customWidth="1"/>
    <col min="10" max="10" width="11.140625" customWidth="1"/>
  </cols>
  <sheetData>
    <row r="1" spans="1:10" ht="28.5" customHeight="1" x14ac:dyDescent="0.25">
      <c r="A1" s="9"/>
      <c r="B1" s="9" t="s">
        <v>207</v>
      </c>
      <c r="C1" s="9" t="s">
        <v>218</v>
      </c>
      <c r="D1" s="9" t="s">
        <v>219</v>
      </c>
      <c r="E1" s="9" t="s">
        <v>220</v>
      </c>
      <c r="F1" s="11">
        <v>0.25</v>
      </c>
      <c r="G1" s="11">
        <v>0.5</v>
      </c>
      <c r="H1" s="11">
        <v>0.75</v>
      </c>
      <c r="I1" s="11">
        <v>0.95</v>
      </c>
      <c r="J1" s="9" t="s">
        <v>269</v>
      </c>
    </row>
    <row r="2" spans="1:10" x14ac:dyDescent="0.25">
      <c r="A2" s="9" t="s">
        <v>18</v>
      </c>
      <c r="B2" s="12">
        <v>226272</v>
      </c>
      <c r="C2" s="12">
        <v>61.924463000000003</v>
      </c>
      <c r="D2" s="12">
        <v>1568.4736949999999</v>
      </c>
      <c r="E2" s="12">
        <v>0</v>
      </c>
      <c r="F2" s="12">
        <v>0</v>
      </c>
      <c r="G2" s="12">
        <v>0</v>
      </c>
      <c r="H2" s="12">
        <v>0</v>
      </c>
      <c r="I2" s="12">
        <f>VLOOKUP(A2,Arkusz5!$A$1:$B$17,2,FALSE)</f>
        <v>0</v>
      </c>
      <c r="J2" s="12">
        <v>381560</v>
      </c>
    </row>
    <row r="3" spans="1:10" x14ac:dyDescent="0.25">
      <c r="A3" s="9" t="s">
        <v>19</v>
      </c>
      <c r="B3" s="12">
        <v>226272</v>
      </c>
      <c r="C3" s="12">
        <v>50.996234000000001</v>
      </c>
      <c r="D3" s="12">
        <v>2490.939003</v>
      </c>
      <c r="E3" s="12">
        <v>0</v>
      </c>
      <c r="F3" s="12">
        <v>0</v>
      </c>
      <c r="G3" s="12">
        <v>0</v>
      </c>
      <c r="H3" s="12">
        <v>0</v>
      </c>
      <c r="I3" s="12">
        <f>VLOOKUP(A3,Arkusz5!$A$1:$B$17,2,FALSE)</f>
        <v>0</v>
      </c>
      <c r="J3" s="12">
        <v>762614.07</v>
      </c>
    </row>
    <row r="4" spans="1:10" x14ac:dyDescent="0.25">
      <c r="A4" s="9" t="s">
        <v>22</v>
      </c>
      <c r="B4" s="12">
        <v>226272</v>
      </c>
      <c r="C4" s="12">
        <v>13.709438</v>
      </c>
      <c r="D4" s="12">
        <v>706.81495500000005</v>
      </c>
      <c r="E4" s="12">
        <v>0</v>
      </c>
      <c r="F4" s="12">
        <v>0</v>
      </c>
      <c r="G4" s="12">
        <v>0</v>
      </c>
      <c r="H4" s="12">
        <v>0</v>
      </c>
      <c r="I4" s="12">
        <f>VLOOKUP(A4,Arkusz5!$A$1:$B$17,2,FALSE)</f>
        <v>0</v>
      </c>
      <c r="J4" s="12">
        <v>213603</v>
      </c>
    </row>
    <row r="5" spans="1:10" x14ac:dyDescent="0.25">
      <c r="A5" s="9" t="s">
        <v>23</v>
      </c>
      <c r="B5" s="12">
        <v>226272</v>
      </c>
      <c r="C5" s="12">
        <v>7.4203000000000005E-2</v>
      </c>
      <c r="D5" s="12">
        <v>1.711182</v>
      </c>
      <c r="E5" s="12">
        <v>0</v>
      </c>
      <c r="F5" s="12">
        <v>0</v>
      </c>
      <c r="G5" s="12">
        <v>0</v>
      </c>
      <c r="H5" s="12">
        <v>0</v>
      </c>
      <c r="I5" s="12">
        <f>VLOOKUP(A5,Arkusz5!$A$1:$B$17,2,FALSE)</f>
        <v>0</v>
      </c>
      <c r="J5" s="12">
        <v>542</v>
      </c>
    </row>
    <row r="6" spans="1:10" x14ac:dyDescent="0.25">
      <c r="A6" s="9" t="s">
        <v>24</v>
      </c>
      <c r="B6" s="12">
        <v>226272</v>
      </c>
      <c r="C6" s="12">
        <v>11.153677999999999</v>
      </c>
      <c r="D6" s="12">
        <v>183.24639500000001</v>
      </c>
      <c r="E6" s="12">
        <v>0</v>
      </c>
      <c r="F6" s="12">
        <v>0</v>
      </c>
      <c r="G6" s="12">
        <v>0</v>
      </c>
      <c r="H6" s="12">
        <v>0</v>
      </c>
      <c r="I6" s="12">
        <f>VLOOKUP(A6,Arkusz5!$A$1:$B$17,2,FALSE)</f>
        <v>0</v>
      </c>
      <c r="J6" s="12">
        <v>23400</v>
      </c>
    </row>
    <row r="7" spans="1:10" x14ac:dyDescent="0.25">
      <c r="A7" s="9" t="s">
        <v>25</v>
      </c>
      <c r="B7" s="12">
        <v>226272</v>
      </c>
      <c r="C7" s="12">
        <v>19.478591999999999</v>
      </c>
      <c r="D7" s="12">
        <v>1265.135331</v>
      </c>
      <c r="E7" s="12">
        <v>0</v>
      </c>
      <c r="F7" s="12">
        <v>0</v>
      </c>
      <c r="G7" s="12">
        <v>0</v>
      </c>
      <c r="H7" s="12">
        <v>0</v>
      </c>
      <c r="I7" s="12">
        <f>VLOOKUP(A7,Arkusz5!$A$1:$B$17,2,FALSE)</f>
        <v>0</v>
      </c>
      <c r="J7" s="12">
        <v>394953.5</v>
      </c>
    </row>
    <row r="8" spans="1:10" x14ac:dyDescent="0.25">
      <c r="A8" s="9" t="s">
        <v>28</v>
      </c>
      <c r="B8" s="12">
        <v>226272</v>
      </c>
      <c r="C8" s="12">
        <v>150.29715999999999</v>
      </c>
      <c r="D8" s="12">
        <v>1314.9023</v>
      </c>
      <c r="E8" s="12">
        <v>0</v>
      </c>
      <c r="F8" s="12">
        <v>0</v>
      </c>
      <c r="G8" s="12">
        <v>0</v>
      </c>
      <c r="H8" s="12">
        <v>0</v>
      </c>
      <c r="I8" s="12">
        <f>VLOOKUP(A8,Arkusz5!$A$1:$B$17,2,FALSE)</f>
        <v>144</v>
      </c>
      <c r="J8" s="12">
        <v>219079</v>
      </c>
    </row>
    <row r="9" spans="1:10" x14ac:dyDescent="0.25">
      <c r="A9" s="9" t="s">
        <v>29</v>
      </c>
      <c r="B9" s="12">
        <v>226272</v>
      </c>
      <c r="C9" s="12">
        <v>540.83950000000004</v>
      </c>
      <c r="D9" s="12">
        <v>9924.0220000000008</v>
      </c>
      <c r="E9" s="12">
        <v>0</v>
      </c>
      <c r="F9" s="12">
        <v>0</v>
      </c>
      <c r="G9" s="12">
        <v>0</v>
      </c>
      <c r="H9" s="12">
        <v>0</v>
      </c>
      <c r="I9" s="12">
        <f>VLOOKUP(A9,Arkusz5!$A$1:$B$17,2,FALSE)</f>
        <v>1208.03349999999</v>
      </c>
      <c r="J9" s="12">
        <v>4196505</v>
      </c>
    </row>
    <row r="10" spans="1:10" x14ac:dyDescent="0.25">
      <c r="A10" s="9" t="s">
        <v>30</v>
      </c>
      <c r="B10" s="12">
        <v>226272</v>
      </c>
      <c r="C10" s="12">
        <v>187.5515</v>
      </c>
      <c r="D10" s="12">
        <v>3056.1909999999998</v>
      </c>
      <c r="E10" s="12">
        <v>-83319</v>
      </c>
      <c r="F10" s="12">
        <v>0</v>
      </c>
      <c r="G10" s="12">
        <v>0</v>
      </c>
      <c r="H10" s="12">
        <v>0</v>
      </c>
      <c r="I10" s="12">
        <f>VLOOKUP(A10,Arkusz5!$A$1:$B$17,2,FALSE)</f>
        <v>486</v>
      </c>
      <c r="J10" s="12">
        <v>1201205</v>
      </c>
    </row>
    <row r="11" spans="1:10" x14ac:dyDescent="0.25">
      <c r="A11" s="9" t="s">
        <v>31</v>
      </c>
      <c r="B11" s="12">
        <v>226272</v>
      </c>
      <c r="C11" s="12">
        <v>6.1890000000000001E-2</v>
      </c>
      <c r="D11" s="12">
        <v>0.52021899999999999</v>
      </c>
      <c r="E11" s="12">
        <v>0</v>
      </c>
      <c r="F11" s="12">
        <v>0</v>
      </c>
      <c r="G11" s="12">
        <v>0</v>
      </c>
      <c r="H11" s="12">
        <v>0</v>
      </c>
      <c r="I11" s="12">
        <f>VLOOKUP(A11,Arkusz5!$A$1:$B$17,2,FALSE)</f>
        <v>0</v>
      </c>
      <c r="J11" s="12">
        <v>55</v>
      </c>
    </row>
    <row r="12" spans="1:10" x14ac:dyDescent="0.25">
      <c r="A12" s="9" t="s">
        <v>32</v>
      </c>
      <c r="B12" s="12">
        <v>226272</v>
      </c>
      <c r="C12" s="12">
        <v>-341.55583100000001</v>
      </c>
      <c r="D12" s="12">
        <v>3168.938909</v>
      </c>
      <c r="E12" s="12">
        <v>-310235</v>
      </c>
      <c r="F12" s="12">
        <v>0</v>
      </c>
      <c r="G12" s="12">
        <v>0</v>
      </c>
      <c r="H12" s="12">
        <v>0</v>
      </c>
      <c r="I12" s="12">
        <f>VLOOKUP(A12,Arkusz5!$A$1:$B$17,2,FALSE)</f>
        <v>0</v>
      </c>
      <c r="J12" s="12">
        <v>3499</v>
      </c>
    </row>
    <row r="13" spans="1:10" x14ac:dyDescent="0.25">
      <c r="A13" s="9" t="s">
        <v>33</v>
      </c>
      <c r="B13" s="12">
        <v>226272</v>
      </c>
      <c r="C13" s="12">
        <v>48.370921000000003</v>
      </c>
      <c r="D13" s="12">
        <v>1257.985463</v>
      </c>
      <c r="E13" s="12">
        <v>-157</v>
      </c>
      <c r="F13" s="12">
        <v>0</v>
      </c>
      <c r="G13" s="12">
        <v>0</v>
      </c>
      <c r="H13" s="12">
        <v>0</v>
      </c>
      <c r="I13" s="12">
        <f>VLOOKUP(A13,Arkusz5!$A$1:$B$17,2,FALSE)</f>
        <v>83</v>
      </c>
      <c r="J13" s="12">
        <v>555835</v>
      </c>
    </row>
    <row r="14" spans="1:10" x14ac:dyDescent="0.25">
      <c r="A14" s="9" t="s">
        <v>34</v>
      </c>
      <c r="B14" s="12">
        <v>226272</v>
      </c>
      <c r="C14" s="12">
        <v>0.78809099999999999</v>
      </c>
      <c r="D14" s="12">
        <v>7.2333030000000003</v>
      </c>
      <c r="E14" s="12">
        <v>0</v>
      </c>
      <c r="F14" s="12">
        <v>0</v>
      </c>
      <c r="G14" s="12">
        <v>0</v>
      </c>
      <c r="H14" s="12">
        <v>0</v>
      </c>
      <c r="I14" s="12">
        <f>VLOOKUP(A14,Arkusz5!$A$1:$B$17,2,FALSE)</f>
        <v>3</v>
      </c>
      <c r="J14" s="12">
        <v>1947</v>
      </c>
    </row>
    <row r="15" spans="1:10" x14ac:dyDescent="0.25">
      <c r="A15" s="9" t="s">
        <v>35</v>
      </c>
      <c r="B15" s="12">
        <v>226272</v>
      </c>
      <c r="C15" s="12">
        <v>43.037675999999998</v>
      </c>
      <c r="D15" s="12">
        <v>432.667438</v>
      </c>
      <c r="E15" s="12">
        <v>0</v>
      </c>
      <c r="F15" s="12">
        <v>0</v>
      </c>
      <c r="G15" s="12">
        <v>0</v>
      </c>
      <c r="H15" s="12">
        <v>0</v>
      </c>
      <c r="I15" s="12">
        <f>VLOOKUP(A15,Arkusz5!$A$1:$B$17,2,FALSE)</f>
        <v>0</v>
      </c>
      <c r="J15" s="12">
        <v>45890</v>
      </c>
    </row>
    <row r="16" spans="1:10" x14ac:dyDescent="0.25">
      <c r="A16" s="9" t="s">
        <v>36</v>
      </c>
      <c r="B16" s="12">
        <v>226272</v>
      </c>
      <c r="C16" s="12">
        <v>141.69649999999999</v>
      </c>
      <c r="D16" s="12">
        <v>4202.8630000000003</v>
      </c>
      <c r="E16" s="12">
        <v>0</v>
      </c>
      <c r="F16" s="12">
        <v>0</v>
      </c>
      <c r="G16" s="12">
        <v>0</v>
      </c>
      <c r="H16" s="12">
        <v>0</v>
      </c>
      <c r="I16" s="12">
        <f>VLOOKUP(A16,Arkusz5!$A$1:$B$17,2,FALSE)</f>
        <v>204.151999999997</v>
      </c>
      <c r="J16" s="12">
        <v>1907204</v>
      </c>
    </row>
    <row r="17" spans="1:10" x14ac:dyDescent="0.25">
      <c r="A17" s="9" t="s">
        <v>37</v>
      </c>
      <c r="B17" s="12">
        <v>226272</v>
      </c>
      <c r="C17" s="12">
        <v>2.1231E-2</v>
      </c>
      <c r="D17" s="12">
        <v>0.23616500000000001</v>
      </c>
      <c r="E17" s="12">
        <v>0</v>
      </c>
      <c r="F17" s="12">
        <v>0</v>
      </c>
      <c r="G17" s="12">
        <v>0</v>
      </c>
      <c r="H17" s="12">
        <v>0</v>
      </c>
      <c r="I17" s="12">
        <f>VLOOKUP(A17,Arkusz5!$A$1:$B$17,2,FALSE)</f>
        <v>0</v>
      </c>
      <c r="J17" s="12">
        <v>51</v>
      </c>
    </row>
    <row r="18" spans="1:10" x14ac:dyDescent="0.25">
      <c r="A18" s="9" t="s">
        <v>38</v>
      </c>
      <c r="B18" s="12">
        <v>226272</v>
      </c>
      <c r="C18" s="12">
        <v>-127.67397200000001</v>
      </c>
      <c r="D18" s="12">
        <v>1630.49595</v>
      </c>
      <c r="E18" s="12">
        <v>-283403</v>
      </c>
      <c r="F18" s="12">
        <v>0</v>
      </c>
      <c r="G18" s="12">
        <v>0</v>
      </c>
      <c r="H18" s="12">
        <v>0</v>
      </c>
      <c r="I18" s="12">
        <f>VLOOKUP(A18,Arkusz5!$A$1:$B$17,2,FALSE)</f>
        <v>0</v>
      </c>
      <c r="J18" s="12">
        <v>0</v>
      </c>
    </row>
    <row r="19" spans="1:10" ht="30" x14ac:dyDescent="0.25">
      <c r="A19" s="16" t="s">
        <v>297</v>
      </c>
      <c r="B19" s="9" t="s">
        <v>218</v>
      </c>
      <c r="C19" s="9" t="s">
        <v>219</v>
      </c>
      <c r="D19" s="9" t="s">
        <v>220</v>
      </c>
      <c r="E19" s="11">
        <v>0.25</v>
      </c>
      <c r="F19" s="11">
        <v>0.5</v>
      </c>
      <c r="G19" s="11">
        <v>0.75</v>
      </c>
      <c r="H19" s="9" t="s">
        <v>269</v>
      </c>
    </row>
    <row r="20" spans="1:10" x14ac:dyDescent="0.25">
      <c r="A20" s="9" t="s">
        <v>1</v>
      </c>
      <c r="B20" s="12">
        <v>456.579926</v>
      </c>
      <c r="C20" s="12">
        <v>571.90296799999999</v>
      </c>
      <c r="D20" s="12">
        <v>0</v>
      </c>
      <c r="E20" s="12">
        <v>92</v>
      </c>
      <c r="F20" s="12">
        <v>298</v>
      </c>
      <c r="G20" s="12">
        <v>645</v>
      </c>
      <c r="H20" s="12">
        <v>56182</v>
      </c>
    </row>
    <row r="21" spans="1:10" x14ac:dyDescent="0.25">
      <c r="A21" s="9" t="s">
        <v>5</v>
      </c>
      <c r="B21" s="12">
        <v>31317.439999999999</v>
      </c>
      <c r="C21" s="12">
        <v>55255.96</v>
      </c>
      <c r="D21" s="12">
        <v>0</v>
      </c>
      <c r="E21" s="12">
        <v>3803</v>
      </c>
      <c r="F21" s="12">
        <v>14967.5</v>
      </c>
      <c r="G21" s="12">
        <v>39132.25</v>
      </c>
      <c r="H21" s="12">
        <v>4455410</v>
      </c>
    </row>
    <row r="22" spans="1:10" x14ac:dyDescent="0.25">
      <c r="A22" s="9" t="s">
        <v>6</v>
      </c>
      <c r="B22" s="12">
        <v>4619.4488979999996</v>
      </c>
      <c r="C22" s="12">
        <v>8756.6304</v>
      </c>
      <c r="D22" s="12">
        <v>0</v>
      </c>
      <c r="E22" s="12">
        <v>454</v>
      </c>
      <c r="F22" s="12">
        <v>1759</v>
      </c>
      <c r="G22" s="12">
        <v>5266</v>
      </c>
      <c r="H22" s="12">
        <v>831637</v>
      </c>
    </row>
    <row r="23" spans="1:10" x14ac:dyDescent="0.25">
      <c r="A23" s="9" t="s">
        <v>15</v>
      </c>
      <c r="B23" s="12">
        <v>1885.3707790000001</v>
      </c>
      <c r="C23" s="12">
        <v>831.13775199999998</v>
      </c>
      <c r="D23" s="12">
        <v>31</v>
      </c>
      <c r="E23" s="12">
        <v>1215</v>
      </c>
      <c r="F23" s="12">
        <v>2105</v>
      </c>
      <c r="G23" s="12">
        <v>2696</v>
      </c>
      <c r="H23" s="12">
        <v>2755</v>
      </c>
    </row>
    <row r="24" spans="1:10" x14ac:dyDescent="0.25">
      <c r="A24" s="9" t="s">
        <v>16</v>
      </c>
      <c r="B24" s="12">
        <v>1999.469775</v>
      </c>
      <c r="C24" s="12">
        <v>799.04208200000005</v>
      </c>
      <c r="D24" s="12">
        <v>32</v>
      </c>
      <c r="E24" s="12">
        <v>1373</v>
      </c>
      <c r="F24" s="12">
        <v>2304</v>
      </c>
      <c r="G24" s="12">
        <v>2718</v>
      </c>
      <c r="H24" s="12">
        <v>2758</v>
      </c>
    </row>
    <row r="25" spans="1:10" x14ac:dyDescent="0.25">
      <c r="A25" s="9" t="s">
        <v>17</v>
      </c>
      <c r="B25" s="12">
        <v>174.46102500000001</v>
      </c>
      <c r="C25" s="12">
        <v>374.68048299999998</v>
      </c>
      <c r="D25" s="12">
        <v>1</v>
      </c>
      <c r="E25" s="12">
        <v>10</v>
      </c>
      <c r="F25" s="12">
        <v>22</v>
      </c>
      <c r="G25" s="12">
        <v>137</v>
      </c>
      <c r="H25" s="12">
        <v>2737</v>
      </c>
    </row>
    <row r="26" spans="1:10" x14ac:dyDescent="0.25">
      <c r="A26" s="9" t="s">
        <v>7</v>
      </c>
      <c r="B26" s="12">
        <v>0.19520299999999999</v>
      </c>
      <c r="C26" s="12">
        <v>0.63676200000000005</v>
      </c>
      <c r="D26" s="12">
        <v>0</v>
      </c>
      <c r="E26" s="12">
        <v>0</v>
      </c>
      <c r="F26" s="12">
        <v>0</v>
      </c>
      <c r="G26" s="12">
        <v>0</v>
      </c>
      <c r="H26" s="12">
        <v>33</v>
      </c>
    </row>
    <row r="27" spans="1:10" x14ac:dyDescent="0.25">
      <c r="A27" s="9" t="s">
        <v>3</v>
      </c>
      <c r="B27" s="12">
        <v>-329.96257600000001</v>
      </c>
      <c r="C27" s="12">
        <v>1604.5845469999999</v>
      </c>
      <c r="D27" s="12">
        <v>-99039</v>
      </c>
      <c r="E27" s="12">
        <v>0</v>
      </c>
      <c r="F27" s="12">
        <v>0</v>
      </c>
      <c r="G27" s="12">
        <v>0</v>
      </c>
      <c r="H27" s="12">
        <v>0</v>
      </c>
    </row>
    <row r="28" spans="1:10" x14ac:dyDescent="0.25">
      <c r="A28" s="9" t="s">
        <v>4</v>
      </c>
      <c r="B28" s="12">
        <v>124.30183100000001</v>
      </c>
      <c r="C28" s="12">
        <v>681.39277900000002</v>
      </c>
      <c r="D28" s="12">
        <v>0</v>
      </c>
      <c r="E28" s="12">
        <v>0</v>
      </c>
      <c r="F28" s="12">
        <v>0</v>
      </c>
      <c r="G28" s="12">
        <v>0</v>
      </c>
      <c r="H28" s="12">
        <v>88779</v>
      </c>
    </row>
    <row r="29" spans="1:10" ht="35.25" customHeight="1" x14ac:dyDescent="0.25">
      <c r="A29" s="16" t="s">
        <v>297</v>
      </c>
      <c r="B29" s="9" t="s">
        <v>218</v>
      </c>
      <c r="C29" s="9" t="s">
        <v>219</v>
      </c>
      <c r="D29" s="9" t="s">
        <v>220</v>
      </c>
      <c r="E29" s="11">
        <v>0.25</v>
      </c>
      <c r="F29" s="11">
        <v>0.5</v>
      </c>
      <c r="G29" s="11">
        <v>0.75</v>
      </c>
      <c r="H29" s="9" t="s">
        <v>269</v>
      </c>
    </row>
    <row r="30" spans="1:10" ht="30" x14ac:dyDescent="0.25">
      <c r="A30" s="9" t="s">
        <v>53</v>
      </c>
      <c r="B30" s="10">
        <v>3286</v>
      </c>
      <c r="C30" s="10">
        <v>15182</v>
      </c>
      <c r="D30" s="10">
        <v>0</v>
      </c>
      <c r="E30" s="10">
        <v>0</v>
      </c>
      <c r="F30" s="10">
        <v>298</v>
      </c>
      <c r="G30" s="10">
        <v>3111</v>
      </c>
      <c r="H30" s="10">
        <v>3149094</v>
      </c>
    </row>
    <row r="31" spans="1:10" ht="30" x14ac:dyDescent="0.25">
      <c r="A31" s="9" t="s">
        <v>43</v>
      </c>
      <c r="B31" s="10">
        <v>711</v>
      </c>
      <c r="C31" s="10">
        <v>4070</v>
      </c>
      <c r="D31" s="10">
        <v>0</v>
      </c>
      <c r="E31" s="10">
        <v>0</v>
      </c>
      <c r="F31" s="10">
        <v>0</v>
      </c>
      <c r="G31" s="10">
        <v>151</v>
      </c>
      <c r="H31" s="10">
        <v>731304</v>
      </c>
    </row>
    <row r="32" spans="1:10" ht="30" x14ac:dyDescent="0.25">
      <c r="A32" s="9" t="s">
        <v>83</v>
      </c>
      <c r="B32" s="10">
        <v>1079</v>
      </c>
      <c r="C32" s="10">
        <v>4156</v>
      </c>
      <c r="D32" s="10">
        <v>0</v>
      </c>
      <c r="E32" s="10">
        <v>0</v>
      </c>
      <c r="F32" s="10">
        <v>0</v>
      </c>
      <c r="G32" s="10">
        <v>799</v>
      </c>
      <c r="H32" s="10">
        <v>1302762</v>
      </c>
    </row>
    <row r="33" spans="1:8" ht="30" x14ac:dyDescent="0.25">
      <c r="A33" s="9" t="s">
        <v>73</v>
      </c>
      <c r="B33" s="10">
        <v>463</v>
      </c>
      <c r="C33" s="10">
        <v>2756</v>
      </c>
      <c r="D33" s="10">
        <v>0</v>
      </c>
      <c r="E33" s="10">
        <v>0</v>
      </c>
      <c r="F33" s="10">
        <v>2</v>
      </c>
      <c r="G33" s="10">
        <v>297</v>
      </c>
      <c r="H33" s="10">
        <v>867372</v>
      </c>
    </row>
    <row r="34" spans="1:8" x14ac:dyDescent="0.25">
      <c r="A34" s="9" t="s">
        <v>63</v>
      </c>
      <c r="B34" s="10">
        <v>227</v>
      </c>
      <c r="C34" s="10">
        <v>2453</v>
      </c>
      <c r="D34" s="10">
        <v>0</v>
      </c>
      <c r="E34" s="10">
        <v>0</v>
      </c>
      <c r="F34" s="10">
        <v>0</v>
      </c>
      <c r="G34" s="10">
        <v>60</v>
      </c>
      <c r="H34" s="10">
        <v>811922</v>
      </c>
    </row>
    <row r="36" spans="1:8" ht="30" x14ac:dyDescent="0.25">
      <c r="A36" s="16" t="s">
        <v>297</v>
      </c>
      <c r="B36" s="9" t="s">
        <v>218</v>
      </c>
      <c r="C36" s="9" t="s">
        <v>219</v>
      </c>
      <c r="D36" s="9" t="s">
        <v>220</v>
      </c>
      <c r="E36" s="11">
        <v>0.25</v>
      </c>
      <c r="F36" s="11">
        <v>0.5</v>
      </c>
      <c r="G36" s="11">
        <v>0.75</v>
      </c>
      <c r="H36" s="9" t="s">
        <v>269</v>
      </c>
    </row>
    <row r="37" spans="1:8" x14ac:dyDescent="0.25">
      <c r="A37" s="9" t="s">
        <v>192</v>
      </c>
      <c r="B37" s="10">
        <v>0.60345099999999996</v>
      </c>
      <c r="C37" s="10">
        <v>0.48918200000000001</v>
      </c>
      <c r="D37" s="10">
        <v>0</v>
      </c>
      <c r="E37" s="10">
        <v>0</v>
      </c>
      <c r="F37" s="10">
        <v>1</v>
      </c>
      <c r="G37" s="10">
        <v>1</v>
      </c>
      <c r="H37" s="10">
        <v>1</v>
      </c>
    </row>
    <row r="38" spans="1:8" x14ac:dyDescent="0.25">
      <c r="A38" s="9" t="s">
        <v>193</v>
      </c>
      <c r="B38" s="10">
        <v>0.96782199999999996</v>
      </c>
      <c r="C38" s="10">
        <v>0.17647299999999999</v>
      </c>
      <c r="D38" s="10">
        <v>0</v>
      </c>
      <c r="E38" s="10">
        <v>1</v>
      </c>
      <c r="F38" s="10">
        <v>1</v>
      </c>
      <c r="G38" s="10">
        <v>1</v>
      </c>
      <c r="H38" s="10">
        <v>1</v>
      </c>
    </row>
    <row r="39" spans="1:8" x14ac:dyDescent="0.25">
      <c r="A39" s="9" t="s">
        <v>194</v>
      </c>
      <c r="B39" s="10">
        <v>0.63071900000000003</v>
      </c>
      <c r="C39" s="10">
        <v>0.48261100000000001</v>
      </c>
      <c r="D39" s="10">
        <v>0</v>
      </c>
      <c r="E39" s="10">
        <v>0</v>
      </c>
      <c r="F39" s="10">
        <v>1</v>
      </c>
      <c r="G39" s="10">
        <v>1</v>
      </c>
      <c r="H39" s="10">
        <v>1</v>
      </c>
    </row>
    <row r="40" spans="1:8" x14ac:dyDescent="0.25">
      <c r="A40" s="9" t="s">
        <v>195</v>
      </c>
      <c r="B40" s="10">
        <v>5.7352119999999998</v>
      </c>
      <c r="C40" s="10">
        <v>32.123714999999997</v>
      </c>
      <c r="D40" s="10">
        <v>0</v>
      </c>
      <c r="E40" s="10">
        <v>0.74</v>
      </c>
      <c r="F40" s="10">
        <v>1.99</v>
      </c>
      <c r="G40" s="10">
        <v>5.14</v>
      </c>
      <c r="H40" s="10">
        <v>999</v>
      </c>
    </row>
    <row r="41" spans="1:8" x14ac:dyDescent="0.25">
      <c r="A41" s="9" t="s">
        <v>196</v>
      </c>
      <c r="B41" s="10">
        <v>17.175906999999999</v>
      </c>
      <c r="C41" s="10">
        <v>37.780420999999997</v>
      </c>
      <c r="D41" s="10">
        <v>0</v>
      </c>
      <c r="E41" s="10">
        <v>3.2</v>
      </c>
      <c r="F41" s="10">
        <v>6.34</v>
      </c>
      <c r="G41" s="10">
        <v>19.809999999999999</v>
      </c>
      <c r="H41" s="10">
        <v>999</v>
      </c>
    </row>
    <row r="42" spans="1:8" x14ac:dyDescent="0.25">
      <c r="A42" s="9" t="s">
        <v>197</v>
      </c>
      <c r="B42" s="10">
        <v>23.450334999999999</v>
      </c>
      <c r="C42" s="10">
        <v>43.725026999999997</v>
      </c>
      <c r="D42" s="10">
        <v>0</v>
      </c>
      <c r="E42" s="10">
        <v>3.38</v>
      </c>
      <c r="F42" s="10">
        <v>6.61</v>
      </c>
      <c r="G42" s="10">
        <v>34.409999999999997</v>
      </c>
      <c r="H42" s="10">
        <v>999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9"/>
  <sheetViews>
    <sheetView workbookViewId="0">
      <selection activeCell="E6" sqref="E6"/>
    </sheetView>
  </sheetViews>
  <sheetFormatPr defaultRowHeight="15" x14ac:dyDescent="0.25"/>
  <cols>
    <col min="3" max="3" width="10.42578125" bestFit="1" customWidth="1"/>
    <col min="4" max="4" width="14" bestFit="1" customWidth="1"/>
  </cols>
  <sheetData>
    <row r="1" spans="2:4" x14ac:dyDescent="0.25">
      <c r="B1" s="18" t="s">
        <v>301</v>
      </c>
      <c r="C1" s="18" t="s">
        <v>208</v>
      </c>
      <c r="D1" s="18" t="s">
        <v>302</v>
      </c>
    </row>
    <row r="2" spans="2:4" x14ac:dyDescent="0.25">
      <c r="B2" s="19">
        <v>99</v>
      </c>
      <c r="C2" s="18">
        <v>154576</v>
      </c>
      <c r="D2" s="20">
        <f>C2/226272</f>
        <v>0.68314241267147502</v>
      </c>
    </row>
    <row r="3" spans="2:4" x14ac:dyDescent="0.25">
      <c r="B3" s="19">
        <v>3</v>
      </c>
      <c r="C3" s="18">
        <v>33829</v>
      </c>
      <c r="D3" s="20">
        <f t="shared" ref="D3:D9" si="0">C3/226272</f>
        <v>0.14950590439824635</v>
      </c>
    </row>
    <row r="4" spans="2:4" x14ac:dyDescent="0.25">
      <c r="B4" s="19">
        <v>2</v>
      </c>
      <c r="C4" s="18">
        <v>11529</v>
      </c>
      <c r="D4" s="20">
        <f t="shared" si="0"/>
        <v>5.095195163343233E-2</v>
      </c>
    </row>
    <row r="5" spans="2:4" x14ac:dyDescent="0.25">
      <c r="B5" s="19">
        <v>4</v>
      </c>
      <c r="C5" s="18">
        <v>9463</v>
      </c>
      <c r="D5" s="20">
        <f t="shared" si="0"/>
        <v>4.1821347758450006E-2</v>
      </c>
    </row>
    <row r="6" spans="2:4" x14ac:dyDescent="0.25">
      <c r="B6" s="19">
        <v>1</v>
      </c>
      <c r="C6" s="18">
        <v>7728</v>
      </c>
      <c r="D6" s="20">
        <f t="shared" si="0"/>
        <v>3.4153585065761563E-2</v>
      </c>
    </row>
    <row r="7" spans="2:4" x14ac:dyDescent="0.25">
      <c r="B7" s="19">
        <v>7</v>
      </c>
      <c r="C7" s="18">
        <v>4417</v>
      </c>
      <c r="D7" s="20">
        <f t="shared" si="0"/>
        <v>1.9520753783057558E-2</v>
      </c>
    </row>
    <row r="8" spans="2:4" x14ac:dyDescent="0.25">
      <c r="B8" s="19">
        <v>6</v>
      </c>
      <c r="C8" s="18">
        <v>3077</v>
      </c>
      <c r="D8" s="20">
        <f t="shared" si="0"/>
        <v>1.3598677697638241E-2</v>
      </c>
    </row>
    <row r="9" spans="2:4" x14ac:dyDescent="0.25">
      <c r="B9" s="19">
        <v>5</v>
      </c>
      <c r="C9" s="18">
        <v>1653</v>
      </c>
      <c r="D9" s="20">
        <f t="shared" si="0"/>
        <v>7.3053669919389058E-3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8"/>
  <sheetViews>
    <sheetView topLeftCell="D20" workbookViewId="0">
      <selection activeCell="J21" sqref="J21:R26"/>
    </sheetView>
  </sheetViews>
  <sheetFormatPr defaultRowHeight="15" x14ac:dyDescent="0.25"/>
  <cols>
    <col min="6" max="6" width="22.7109375" customWidth="1"/>
    <col min="10" max="10" width="25" customWidth="1"/>
  </cols>
  <sheetData>
    <row r="1" spans="1:14" ht="45" x14ac:dyDescent="0.25">
      <c r="A1" s="9" t="s">
        <v>195</v>
      </c>
      <c r="B1" s="9" t="s">
        <v>196</v>
      </c>
      <c r="C1" s="9" t="s">
        <v>197</v>
      </c>
      <c r="D1" s="21"/>
      <c r="G1" s="9" t="s">
        <v>209</v>
      </c>
      <c r="H1" s="9" t="s">
        <v>212</v>
      </c>
      <c r="I1" s="9" t="s">
        <v>213</v>
      </c>
      <c r="J1" s="9" t="s">
        <v>214</v>
      </c>
      <c r="K1" s="11">
        <v>0.25</v>
      </c>
      <c r="L1" s="11">
        <v>0.5</v>
      </c>
      <c r="M1" s="11">
        <v>0.75</v>
      </c>
      <c r="N1" s="9" t="s">
        <v>217</v>
      </c>
    </row>
    <row r="2" spans="1:14" ht="30" x14ac:dyDescent="0.25">
      <c r="A2" s="9" t="s">
        <v>209</v>
      </c>
      <c r="B2" s="10" t="s">
        <v>210</v>
      </c>
      <c r="C2" s="10" t="s">
        <v>210</v>
      </c>
      <c r="D2" s="10" t="s">
        <v>210</v>
      </c>
      <c r="F2" s="9" t="s">
        <v>195</v>
      </c>
      <c r="G2" s="10">
        <v>226272</v>
      </c>
      <c r="H2" s="10">
        <v>5.7352119999999998</v>
      </c>
      <c r="I2" s="10">
        <v>32.123714999999997</v>
      </c>
      <c r="J2" s="10">
        <v>0</v>
      </c>
      <c r="K2" s="10">
        <v>0.74</v>
      </c>
      <c r="L2" s="10">
        <v>1.99</v>
      </c>
      <c r="M2" s="10">
        <v>5.14</v>
      </c>
      <c r="N2" s="10">
        <v>999</v>
      </c>
    </row>
    <row r="3" spans="1:14" ht="30" x14ac:dyDescent="0.25">
      <c r="A3" s="9" t="s">
        <v>212</v>
      </c>
      <c r="B3" s="10" t="s">
        <v>326</v>
      </c>
      <c r="C3" s="10" t="s">
        <v>327</v>
      </c>
      <c r="D3" s="10" t="s">
        <v>328</v>
      </c>
      <c r="F3" s="9" t="s">
        <v>196</v>
      </c>
      <c r="G3" s="10">
        <v>226272</v>
      </c>
      <c r="H3" s="10">
        <v>17.175906999999999</v>
      </c>
      <c r="I3" s="10">
        <v>37.780420999999997</v>
      </c>
      <c r="J3" s="10">
        <v>0</v>
      </c>
      <c r="K3" s="10">
        <v>3.2</v>
      </c>
      <c r="L3" s="10">
        <v>6.34</v>
      </c>
      <c r="M3" s="10">
        <v>19.809999999999999</v>
      </c>
      <c r="N3" s="10">
        <v>999</v>
      </c>
    </row>
    <row r="4" spans="1:14" ht="30" x14ac:dyDescent="0.25">
      <c r="A4" s="9" t="s">
        <v>213</v>
      </c>
      <c r="B4" s="10" t="s">
        <v>329</v>
      </c>
      <c r="C4" s="10" t="s">
        <v>330</v>
      </c>
      <c r="D4" s="10" t="s">
        <v>331</v>
      </c>
      <c r="F4" s="9" t="s">
        <v>197</v>
      </c>
      <c r="G4" s="10">
        <v>226272</v>
      </c>
      <c r="H4" s="10">
        <v>23.450334999999999</v>
      </c>
      <c r="I4" s="10">
        <v>43.725026999999997</v>
      </c>
      <c r="J4" s="10">
        <v>0</v>
      </c>
      <c r="K4" s="10">
        <v>3.38</v>
      </c>
      <c r="L4" s="10">
        <v>6.61</v>
      </c>
      <c r="M4" s="10">
        <v>34.409999999999997</v>
      </c>
      <c r="N4" s="10">
        <v>999</v>
      </c>
    </row>
    <row r="5" spans="1:14" x14ac:dyDescent="0.25">
      <c r="A5" s="9" t="s">
        <v>214</v>
      </c>
      <c r="B5" s="10" t="s">
        <v>215</v>
      </c>
      <c r="C5" s="10" t="s">
        <v>215</v>
      </c>
      <c r="D5" s="10" t="s">
        <v>215</v>
      </c>
    </row>
    <row r="6" spans="1:14" x14ac:dyDescent="0.25">
      <c r="A6" s="11">
        <v>0.25</v>
      </c>
      <c r="B6" s="10" t="s">
        <v>332</v>
      </c>
      <c r="C6" s="10" t="s">
        <v>333</v>
      </c>
      <c r="D6" s="10" t="s">
        <v>334</v>
      </c>
    </row>
    <row r="7" spans="1:14" x14ac:dyDescent="0.25">
      <c r="A7" s="11">
        <v>0.5</v>
      </c>
      <c r="B7" s="10" t="s">
        <v>335</v>
      </c>
      <c r="C7" s="10" t="s">
        <v>336</v>
      </c>
      <c r="D7" s="10" t="s">
        <v>337</v>
      </c>
    </row>
    <row r="8" spans="1:14" ht="30" x14ac:dyDescent="0.25">
      <c r="A8" s="11">
        <v>0.75</v>
      </c>
      <c r="B8" s="10" t="s">
        <v>338</v>
      </c>
      <c r="C8" s="10" t="s">
        <v>339</v>
      </c>
      <c r="D8" s="10" t="s">
        <v>340</v>
      </c>
    </row>
    <row r="9" spans="1:14" ht="30" x14ac:dyDescent="0.25">
      <c r="A9" s="9" t="s">
        <v>217</v>
      </c>
      <c r="B9" s="10" t="s">
        <v>341</v>
      </c>
      <c r="C9" s="10" t="s">
        <v>341</v>
      </c>
      <c r="D9" s="10" t="s">
        <v>341</v>
      </c>
    </row>
    <row r="20" spans="1:18" ht="45" x14ac:dyDescent="0.25">
      <c r="A20" s="9" t="s">
        <v>192</v>
      </c>
      <c r="B20" s="9" t="s">
        <v>193</v>
      </c>
      <c r="C20" s="9" t="s">
        <v>194</v>
      </c>
      <c r="D20" s="9" t="s">
        <v>195</v>
      </c>
      <c r="E20" s="9" t="s">
        <v>196</v>
      </c>
      <c r="F20" s="9" t="s">
        <v>197</v>
      </c>
      <c r="G20" s="21"/>
      <c r="K20" s="9" t="s">
        <v>209</v>
      </c>
      <c r="L20" s="9" t="s">
        <v>212</v>
      </c>
      <c r="M20" s="9" t="s">
        <v>213</v>
      </c>
      <c r="N20" s="9" t="s">
        <v>214</v>
      </c>
      <c r="O20" s="11">
        <v>0.25</v>
      </c>
      <c r="P20" s="11">
        <v>0.5</v>
      </c>
      <c r="Q20" s="11">
        <v>0.75</v>
      </c>
      <c r="R20" s="9" t="s">
        <v>217</v>
      </c>
    </row>
    <row r="21" spans="1:18" ht="30" x14ac:dyDescent="0.25">
      <c r="A21" s="9" t="s">
        <v>209</v>
      </c>
      <c r="B21" s="10" t="s">
        <v>210</v>
      </c>
      <c r="C21" s="10" t="s">
        <v>210</v>
      </c>
      <c r="D21" s="10" t="s">
        <v>210</v>
      </c>
      <c r="E21" s="10" t="s">
        <v>210</v>
      </c>
      <c r="F21" s="10" t="s">
        <v>210</v>
      </c>
      <c r="G21" s="10" t="s">
        <v>210</v>
      </c>
      <c r="J21" s="9" t="s">
        <v>192</v>
      </c>
      <c r="K21" s="10">
        <v>226272</v>
      </c>
      <c r="L21" s="10">
        <v>0.60345099999999996</v>
      </c>
      <c r="M21" s="10">
        <v>0.48918200000000001</v>
      </c>
      <c r="N21" s="10">
        <v>0</v>
      </c>
      <c r="O21" s="10">
        <v>0</v>
      </c>
      <c r="P21" s="10">
        <v>1</v>
      </c>
      <c r="Q21" s="10">
        <v>1</v>
      </c>
      <c r="R21" s="10">
        <v>1</v>
      </c>
    </row>
    <row r="22" spans="1:18" ht="30" x14ac:dyDescent="0.25">
      <c r="A22" s="9" t="s">
        <v>212</v>
      </c>
      <c r="B22" s="10" t="s">
        <v>342</v>
      </c>
      <c r="C22" s="10" t="s">
        <v>343</v>
      </c>
      <c r="D22" s="10" t="s">
        <v>344</v>
      </c>
      <c r="E22" s="10" t="s">
        <v>326</v>
      </c>
      <c r="F22" s="10" t="s">
        <v>327</v>
      </c>
      <c r="G22" s="10" t="s">
        <v>328</v>
      </c>
      <c r="J22" s="9" t="s">
        <v>193</v>
      </c>
      <c r="K22" s="10">
        <v>226272</v>
      </c>
      <c r="L22" s="10">
        <v>0.96782199999999996</v>
      </c>
      <c r="M22" s="10">
        <v>0.17647299999999999</v>
      </c>
      <c r="N22" s="10">
        <v>0</v>
      </c>
      <c r="O22" s="10">
        <v>1</v>
      </c>
      <c r="P22" s="10">
        <v>1</v>
      </c>
      <c r="Q22" s="10">
        <v>1</v>
      </c>
      <c r="R22" s="10">
        <v>1</v>
      </c>
    </row>
    <row r="23" spans="1:18" ht="30" x14ac:dyDescent="0.25">
      <c r="A23" s="9" t="s">
        <v>213</v>
      </c>
      <c r="B23" s="10" t="s">
        <v>345</v>
      </c>
      <c r="C23" s="10" t="s">
        <v>346</v>
      </c>
      <c r="D23" s="10" t="s">
        <v>347</v>
      </c>
      <c r="E23" s="10" t="s">
        <v>329</v>
      </c>
      <c r="F23" s="10" t="s">
        <v>330</v>
      </c>
      <c r="G23" s="10" t="s">
        <v>331</v>
      </c>
      <c r="J23" s="9" t="s">
        <v>194</v>
      </c>
      <c r="K23" s="10">
        <v>226272</v>
      </c>
      <c r="L23" s="10">
        <v>0.63071900000000003</v>
      </c>
      <c r="M23" s="10">
        <v>0.48261100000000001</v>
      </c>
      <c r="N23" s="10">
        <v>0</v>
      </c>
      <c r="O23" s="10">
        <v>0</v>
      </c>
      <c r="P23" s="10">
        <v>1</v>
      </c>
      <c r="Q23" s="10">
        <v>1</v>
      </c>
      <c r="R23" s="10">
        <v>1</v>
      </c>
    </row>
    <row r="24" spans="1:18" x14ac:dyDescent="0.25">
      <c r="A24" s="9" t="s">
        <v>214</v>
      </c>
      <c r="B24" s="10" t="s">
        <v>215</v>
      </c>
      <c r="C24" s="10" t="s">
        <v>215</v>
      </c>
      <c r="D24" s="10" t="s">
        <v>215</v>
      </c>
      <c r="E24" s="10" t="s">
        <v>215</v>
      </c>
      <c r="F24" s="10" t="s">
        <v>215</v>
      </c>
      <c r="G24" s="10" t="s">
        <v>215</v>
      </c>
      <c r="J24" s="9" t="s">
        <v>195</v>
      </c>
      <c r="K24" s="10">
        <v>226272</v>
      </c>
      <c r="L24" s="10">
        <v>5.7352119999999998</v>
      </c>
      <c r="M24" s="10">
        <v>32.123714999999997</v>
      </c>
      <c r="N24" s="10">
        <v>0</v>
      </c>
      <c r="O24" s="10">
        <v>0.74</v>
      </c>
      <c r="P24" s="10">
        <v>1.99</v>
      </c>
      <c r="Q24" s="10">
        <v>5.14</v>
      </c>
      <c r="R24" s="10">
        <v>999</v>
      </c>
    </row>
    <row r="25" spans="1:18" x14ac:dyDescent="0.25">
      <c r="A25" s="11">
        <v>0.25</v>
      </c>
      <c r="B25" s="10" t="s">
        <v>215</v>
      </c>
      <c r="C25" s="10" t="s">
        <v>281</v>
      </c>
      <c r="D25" s="10" t="s">
        <v>215</v>
      </c>
      <c r="E25" s="10" t="s">
        <v>332</v>
      </c>
      <c r="F25" s="10" t="s">
        <v>333</v>
      </c>
      <c r="G25" s="10" t="s">
        <v>334</v>
      </c>
      <c r="J25" s="9" t="s">
        <v>196</v>
      </c>
      <c r="K25" s="10">
        <v>226272</v>
      </c>
      <c r="L25" s="10">
        <v>17.175906999999999</v>
      </c>
      <c r="M25" s="10">
        <v>37.780420999999997</v>
      </c>
      <c r="N25" s="10">
        <v>0</v>
      </c>
      <c r="O25" s="10">
        <v>3.2</v>
      </c>
      <c r="P25" s="10">
        <v>6.34</v>
      </c>
      <c r="Q25" s="10">
        <v>19.809999999999999</v>
      </c>
      <c r="R25" s="10">
        <v>999</v>
      </c>
    </row>
    <row r="26" spans="1:18" x14ac:dyDescent="0.25">
      <c r="A26" s="11">
        <v>0.5</v>
      </c>
      <c r="B26" s="10" t="s">
        <v>281</v>
      </c>
      <c r="C26" s="10" t="s">
        <v>281</v>
      </c>
      <c r="D26" s="10" t="s">
        <v>281</v>
      </c>
      <c r="E26" s="10" t="s">
        <v>335</v>
      </c>
      <c r="F26" s="10" t="s">
        <v>336</v>
      </c>
      <c r="G26" s="10" t="s">
        <v>337</v>
      </c>
      <c r="J26" s="9" t="s">
        <v>197</v>
      </c>
      <c r="K26" s="10">
        <v>226272</v>
      </c>
      <c r="L26" s="10">
        <v>23.450334999999999</v>
      </c>
      <c r="M26" s="10">
        <v>43.725026999999997</v>
      </c>
      <c r="N26" s="10">
        <v>0</v>
      </c>
      <c r="O26" s="10">
        <v>3.38</v>
      </c>
      <c r="P26" s="10">
        <v>6.61</v>
      </c>
      <c r="Q26" s="10">
        <v>34.409999999999997</v>
      </c>
      <c r="R26" s="10">
        <v>999</v>
      </c>
    </row>
    <row r="27" spans="1:18" ht="30" x14ac:dyDescent="0.25">
      <c r="A27" s="11">
        <v>0.75</v>
      </c>
      <c r="B27" s="10" t="s">
        <v>281</v>
      </c>
      <c r="C27" s="10" t="s">
        <v>281</v>
      </c>
      <c r="D27" s="10" t="s">
        <v>281</v>
      </c>
      <c r="E27" s="10" t="s">
        <v>338</v>
      </c>
      <c r="F27" s="10" t="s">
        <v>339</v>
      </c>
      <c r="G27" s="10" t="s">
        <v>340</v>
      </c>
    </row>
    <row r="28" spans="1:18" ht="30" x14ac:dyDescent="0.25">
      <c r="A28" s="9" t="s">
        <v>217</v>
      </c>
      <c r="B28" s="10" t="s">
        <v>281</v>
      </c>
      <c r="C28" s="10" t="s">
        <v>281</v>
      </c>
      <c r="D28" s="10" t="s">
        <v>281</v>
      </c>
      <c r="E28" s="10" t="s">
        <v>341</v>
      </c>
      <c r="F28" s="10" t="s">
        <v>341</v>
      </c>
      <c r="G28" s="10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8"/>
  <sheetViews>
    <sheetView topLeftCell="F20" workbookViewId="0">
      <selection activeCell="N20" sqref="N20:T28"/>
    </sheetView>
  </sheetViews>
  <sheetFormatPr defaultRowHeight="15" x14ac:dyDescent="0.25"/>
  <cols>
    <col min="1" max="1" width="25.5703125" bestFit="1" customWidth="1"/>
    <col min="12" max="12" width="25" customWidth="1"/>
    <col min="13" max="13" width="11" customWidth="1"/>
    <col min="14" max="15" width="9.5703125" bestFit="1" customWidth="1"/>
    <col min="16" max="16" width="10.28515625" bestFit="1" customWidth="1"/>
    <col min="17" max="17" width="9.28515625" bestFit="1" customWidth="1"/>
    <col min="18" max="19" width="9.5703125" bestFit="1" customWidth="1"/>
    <col min="20" max="20" width="11.5703125" bestFit="1" customWidth="1"/>
  </cols>
  <sheetData>
    <row r="1" spans="1:3" x14ac:dyDescent="0.25">
      <c r="A1" s="8" t="s">
        <v>18</v>
      </c>
      <c r="B1">
        <v>0</v>
      </c>
      <c r="C1" s="15"/>
    </row>
    <row r="2" spans="1:3" x14ac:dyDescent="0.25">
      <c r="A2" t="s">
        <v>19</v>
      </c>
      <c r="B2">
        <v>0</v>
      </c>
      <c r="C2" s="15"/>
    </row>
    <row r="3" spans="1:3" x14ac:dyDescent="0.25">
      <c r="A3" t="s">
        <v>22</v>
      </c>
      <c r="B3">
        <v>0</v>
      </c>
      <c r="C3" s="15"/>
    </row>
    <row r="4" spans="1:3" x14ac:dyDescent="0.25">
      <c r="A4" t="s">
        <v>23</v>
      </c>
      <c r="B4">
        <v>0</v>
      </c>
      <c r="C4" s="15"/>
    </row>
    <row r="5" spans="1:3" x14ac:dyDescent="0.25">
      <c r="A5" t="s">
        <v>24</v>
      </c>
      <c r="B5">
        <v>0</v>
      </c>
      <c r="C5" s="15"/>
    </row>
    <row r="6" spans="1:3" x14ac:dyDescent="0.25">
      <c r="A6" t="s">
        <v>25</v>
      </c>
      <c r="B6">
        <v>0</v>
      </c>
      <c r="C6" s="15"/>
    </row>
    <row r="7" spans="1:3" x14ac:dyDescent="0.25">
      <c r="A7" t="s">
        <v>28</v>
      </c>
      <c r="B7">
        <v>144</v>
      </c>
      <c r="C7" s="15"/>
    </row>
    <row r="8" spans="1:3" x14ac:dyDescent="0.25">
      <c r="A8" t="s">
        <v>29</v>
      </c>
      <c r="B8">
        <v>1208.03349999999</v>
      </c>
      <c r="C8" s="15"/>
    </row>
    <row r="9" spans="1:3" x14ac:dyDescent="0.25">
      <c r="A9" t="s">
        <v>30</v>
      </c>
      <c r="B9">
        <v>486</v>
      </c>
      <c r="C9" s="15"/>
    </row>
    <row r="10" spans="1:3" x14ac:dyDescent="0.25">
      <c r="A10" t="s">
        <v>31</v>
      </c>
      <c r="B10">
        <v>0</v>
      </c>
      <c r="C10" s="15"/>
    </row>
    <row r="11" spans="1:3" x14ac:dyDescent="0.25">
      <c r="A11" t="s">
        <v>32</v>
      </c>
      <c r="B11">
        <v>0</v>
      </c>
      <c r="C11" s="15"/>
    </row>
    <row r="12" spans="1:3" x14ac:dyDescent="0.25">
      <c r="A12" t="s">
        <v>33</v>
      </c>
      <c r="B12">
        <v>83</v>
      </c>
      <c r="C12" s="15"/>
    </row>
    <row r="13" spans="1:3" x14ac:dyDescent="0.25">
      <c r="A13" t="s">
        <v>34</v>
      </c>
      <c r="B13">
        <v>3</v>
      </c>
      <c r="C13" s="15"/>
    </row>
    <row r="14" spans="1:3" x14ac:dyDescent="0.25">
      <c r="A14" t="s">
        <v>35</v>
      </c>
      <c r="B14">
        <v>0</v>
      </c>
      <c r="C14" s="15"/>
    </row>
    <row r="15" spans="1:3" x14ac:dyDescent="0.25">
      <c r="A15" t="s">
        <v>36</v>
      </c>
      <c r="B15">
        <v>204.151999999997</v>
      </c>
      <c r="C15" s="15"/>
    </row>
    <row r="16" spans="1:3" x14ac:dyDescent="0.25">
      <c r="A16" t="s">
        <v>37</v>
      </c>
      <c r="B16">
        <v>0</v>
      </c>
      <c r="C16" s="15"/>
    </row>
    <row r="17" spans="1:20" x14ac:dyDescent="0.25">
      <c r="A17" t="s">
        <v>38</v>
      </c>
      <c r="B17">
        <v>0</v>
      </c>
      <c r="C17" s="15"/>
    </row>
    <row r="19" spans="1:20" ht="60" x14ac:dyDescent="0.25">
      <c r="A19" s="9"/>
      <c r="B19" s="9" t="s">
        <v>1</v>
      </c>
      <c r="C19" s="9" t="s">
        <v>5</v>
      </c>
      <c r="D19" s="9" t="s">
        <v>6</v>
      </c>
      <c r="E19" s="9" t="s">
        <v>15</v>
      </c>
      <c r="F19" s="9" t="s">
        <v>16</v>
      </c>
      <c r="G19" s="9" t="s">
        <v>17</v>
      </c>
      <c r="H19" s="9" t="s">
        <v>7</v>
      </c>
      <c r="I19" s="9" t="s">
        <v>3</v>
      </c>
      <c r="J19" s="9" t="s">
        <v>4</v>
      </c>
      <c r="L19" s="9"/>
      <c r="M19" s="9" t="s">
        <v>209</v>
      </c>
      <c r="N19" s="9" t="s">
        <v>212</v>
      </c>
      <c r="O19" s="9" t="s">
        <v>213</v>
      </c>
      <c r="P19" s="9" t="s">
        <v>214</v>
      </c>
      <c r="Q19" s="11">
        <v>0.25</v>
      </c>
      <c r="R19" s="11">
        <v>0.5</v>
      </c>
      <c r="S19" s="11">
        <v>0.75</v>
      </c>
      <c r="T19" s="9" t="s">
        <v>217</v>
      </c>
    </row>
    <row r="20" spans="1:20" ht="30" x14ac:dyDescent="0.25">
      <c r="A20" s="9" t="s">
        <v>209</v>
      </c>
      <c r="B20" s="10" t="s">
        <v>210</v>
      </c>
      <c r="C20" s="10" t="s">
        <v>211</v>
      </c>
      <c r="D20" s="10" t="s">
        <v>210</v>
      </c>
      <c r="E20" s="10" t="s">
        <v>210</v>
      </c>
      <c r="F20" s="10" t="s">
        <v>210</v>
      </c>
      <c r="G20" s="10" t="s">
        <v>210</v>
      </c>
      <c r="H20" s="10" t="s">
        <v>210</v>
      </c>
      <c r="I20" s="10" t="s">
        <v>210</v>
      </c>
      <c r="J20" s="10" t="s">
        <v>210</v>
      </c>
      <c r="L20" s="9" t="s">
        <v>1</v>
      </c>
      <c r="M20" s="12">
        <v>226272</v>
      </c>
      <c r="N20" s="12">
        <v>456.579926</v>
      </c>
      <c r="O20" s="12">
        <v>571.90296799999999</v>
      </c>
      <c r="P20" s="12">
        <v>0</v>
      </c>
      <c r="Q20" s="12">
        <v>92</v>
      </c>
      <c r="R20" s="12">
        <v>298</v>
      </c>
      <c r="S20" s="12">
        <v>645</v>
      </c>
      <c r="T20" s="12">
        <v>56182</v>
      </c>
    </row>
    <row r="21" spans="1:20" ht="45" x14ac:dyDescent="0.25">
      <c r="A21" s="9" t="s">
        <v>212</v>
      </c>
      <c r="B21" s="10" t="s">
        <v>229</v>
      </c>
      <c r="C21" s="10" t="s">
        <v>230</v>
      </c>
      <c r="D21" s="10" t="s">
        <v>231</v>
      </c>
      <c r="E21" s="10" t="s">
        <v>232</v>
      </c>
      <c r="F21" s="10" t="s">
        <v>270</v>
      </c>
      <c r="G21" s="10" t="s">
        <v>271</v>
      </c>
      <c r="H21" s="10" t="s">
        <v>272</v>
      </c>
      <c r="I21" s="10" t="s">
        <v>273</v>
      </c>
      <c r="J21" s="10" t="s">
        <v>274</v>
      </c>
      <c r="L21" s="9" t="s">
        <v>5</v>
      </c>
      <c r="M21" s="12">
        <v>226272</v>
      </c>
      <c r="N21" s="12">
        <v>31317.439999999999</v>
      </c>
      <c r="O21" s="12">
        <v>55255.96</v>
      </c>
      <c r="P21" s="12">
        <v>0</v>
      </c>
      <c r="Q21" s="12">
        <v>3803</v>
      </c>
      <c r="R21" s="12">
        <v>14967.5</v>
      </c>
      <c r="S21" s="12">
        <v>39132.25</v>
      </c>
      <c r="T21" s="12">
        <v>4455410</v>
      </c>
    </row>
    <row r="22" spans="1:20" ht="30" x14ac:dyDescent="0.25">
      <c r="A22" s="9" t="s">
        <v>213</v>
      </c>
      <c r="B22" s="10" t="s">
        <v>241</v>
      </c>
      <c r="C22" s="10" t="s">
        <v>242</v>
      </c>
      <c r="D22" s="10" t="s">
        <v>243</v>
      </c>
      <c r="E22" s="10" t="s">
        <v>244</v>
      </c>
      <c r="F22" s="10" t="s">
        <v>275</v>
      </c>
      <c r="G22" s="10" t="s">
        <v>276</v>
      </c>
      <c r="H22" s="10" t="s">
        <v>277</v>
      </c>
      <c r="I22" s="10" t="s">
        <v>278</v>
      </c>
      <c r="J22" s="10" t="s">
        <v>279</v>
      </c>
      <c r="L22" s="9" t="s">
        <v>6</v>
      </c>
      <c r="M22" s="12">
        <v>226272</v>
      </c>
      <c r="N22" s="12">
        <v>4619.4488979999996</v>
      </c>
      <c r="O22" s="12">
        <v>8756.6304</v>
      </c>
      <c r="P22" s="12">
        <v>0</v>
      </c>
      <c r="Q22" s="12">
        <v>454</v>
      </c>
      <c r="R22" s="12">
        <v>1759</v>
      </c>
      <c r="S22" s="12">
        <v>5266</v>
      </c>
      <c r="T22" s="12">
        <v>831637</v>
      </c>
    </row>
    <row r="23" spans="1:20" ht="45" x14ac:dyDescent="0.25">
      <c r="A23" s="9" t="s">
        <v>214</v>
      </c>
      <c r="B23" s="10" t="s">
        <v>215</v>
      </c>
      <c r="C23" s="10" t="s">
        <v>216</v>
      </c>
      <c r="D23" s="10" t="s">
        <v>215</v>
      </c>
      <c r="E23" s="10" t="s">
        <v>248</v>
      </c>
      <c r="F23" s="10" t="s">
        <v>280</v>
      </c>
      <c r="G23" s="10" t="s">
        <v>281</v>
      </c>
      <c r="H23" s="10" t="s">
        <v>215</v>
      </c>
      <c r="I23" s="10" t="s">
        <v>282</v>
      </c>
      <c r="J23" s="10" t="s">
        <v>215</v>
      </c>
      <c r="L23" s="9" t="s">
        <v>15</v>
      </c>
      <c r="M23" s="12">
        <v>226272</v>
      </c>
      <c r="N23" s="12">
        <v>1885.3707790000001</v>
      </c>
      <c r="O23" s="12">
        <v>831.13775199999998</v>
      </c>
      <c r="P23" s="12">
        <v>31</v>
      </c>
      <c r="Q23" s="12">
        <v>1215</v>
      </c>
      <c r="R23" s="12">
        <v>2105</v>
      </c>
      <c r="S23" s="12">
        <v>2696</v>
      </c>
      <c r="T23" s="12">
        <v>2755</v>
      </c>
    </row>
    <row r="24" spans="1:20" ht="30" x14ac:dyDescent="0.25">
      <c r="A24" s="11">
        <v>0.25</v>
      </c>
      <c r="B24" s="10" t="s">
        <v>249</v>
      </c>
      <c r="C24" s="10" t="s">
        <v>250</v>
      </c>
      <c r="D24" s="10" t="s">
        <v>251</v>
      </c>
      <c r="E24" s="10" t="s">
        <v>252</v>
      </c>
      <c r="F24" s="10" t="s">
        <v>283</v>
      </c>
      <c r="G24" s="10" t="s">
        <v>284</v>
      </c>
      <c r="H24" s="10" t="s">
        <v>215</v>
      </c>
      <c r="I24" s="10" t="s">
        <v>215</v>
      </c>
      <c r="J24" s="10" t="s">
        <v>215</v>
      </c>
      <c r="L24" s="9" t="s">
        <v>16</v>
      </c>
      <c r="M24" s="12">
        <v>226272</v>
      </c>
      <c r="N24" s="12">
        <v>1999.469775</v>
      </c>
      <c r="O24" s="12">
        <v>799.04208200000005</v>
      </c>
      <c r="P24" s="12">
        <v>32</v>
      </c>
      <c r="Q24" s="12">
        <v>1373</v>
      </c>
      <c r="R24" s="12">
        <v>2304</v>
      </c>
      <c r="S24" s="12">
        <v>2718</v>
      </c>
      <c r="T24" s="12">
        <v>2758</v>
      </c>
    </row>
    <row r="25" spans="1:20" ht="30" x14ac:dyDescent="0.25">
      <c r="A25" s="11">
        <v>0.5</v>
      </c>
      <c r="B25" s="10" t="s">
        <v>253</v>
      </c>
      <c r="C25" s="10" t="s">
        <v>254</v>
      </c>
      <c r="D25" s="10" t="s">
        <v>255</v>
      </c>
      <c r="E25" s="10" t="s">
        <v>256</v>
      </c>
      <c r="F25" s="10" t="s">
        <v>285</v>
      </c>
      <c r="G25" s="10" t="s">
        <v>286</v>
      </c>
      <c r="H25" s="10" t="s">
        <v>215</v>
      </c>
      <c r="I25" s="10" t="s">
        <v>215</v>
      </c>
      <c r="J25" s="10" t="s">
        <v>215</v>
      </c>
      <c r="L25" s="9" t="s">
        <v>17</v>
      </c>
      <c r="M25" s="12">
        <v>226272</v>
      </c>
      <c r="N25" s="12">
        <v>174.46102500000001</v>
      </c>
      <c r="O25" s="12">
        <v>374.68048299999998</v>
      </c>
      <c r="P25" s="12">
        <v>1</v>
      </c>
      <c r="Q25" s="12">
        <v>10</v>
      </c>
      <c r="R25" s="12">
        <v>22</v>
      </c>
      <c r="S25" s="12">
        <v>137</v>
      </c>
      <c r="T25" s="12">
        <v>2737</v>
      </c>
    </row>
    <row r="26" spans="1:20" ht="30" x14ac:dyDescent="0.25">
      <c r="A26" s="11">
        <v>0.75</v>
      </c>
      <c r="B26" s="10" t="s">
        <v>257</v>
      </c>
      <c r="C26" s="10" t="s">
        <v>258</v>
      </c>
      <c r="D26" s="10" t="s">
        <v>259</v>
      </c>
      <c r="E26" s="10" t="s">
        <v>260</v>
      </c>
      <c r="F26" s="10" t="s">
        <v>287</v>
      </c>
      <c r="G26" s="10" t="s">
        <v>288</v>
      </c>
      <c r="H26" s="10" t="s">
        <v>215</v>
      </c>
      <c r="I26" s="10" t="s">
        <v>215</v>
      </c>
      <c r="J26" s="10" t="s">
        <v>215</v>
      </c>
      <c r="L26" s="9" t="s">
        <v>7</v>
      </c>
      <c r="M26" s="12">
        <v>226272</v>
      </c>
      <c r="N26" s="12">
        <v>0.19520299999999999</v>
      </c>
      <c r="O26" s="12">
        <v>0.63676200000000005</v>
      </c>
      <c r="P26" s="12">
        <v>0</v>
      </c>
      <c r="Q26" s="12">
        <v>0</v>
      </c>
      <c r="R26" s="12">
        <v>0</v>
      </c>
      <c r="S26" s="12">
        <v>0</v>
      </c>
      <c r="T26" s="12">
        <v>33</v>
      </c>
    </row>
    <row r="27" spans="1:20" ht="30" x14ac:dyDescent="0.25">
      <c r="A27" s="9" t="s">
        <v>217</v>
      </c>
      <c r="B27" s="10" t="s">
        <v>289</v>
      </c>
      <c r="C27" s="10" t="s">
        <v>290</v>
      </c>
      <c r="D27" s="10" t="s">
        <v>291</v>
      </c>
      <c r="E27" s="10" t="s">
        <v>292</v>
      </c>
      <c r="F27" s="10" t="s">
        <v>293</v>
      </c>
      <c r="G27" s="10" t="s">
        <v>294</v>
      </c>
      <c r="H27" s="10" t="s">
        <v>295</v>
      </c>
      <c r="I27" s="10" t="s">
        <v>215</v>
      </c>
      <c r="J27" s="10" t="s">
        <v>296</v>
      </c>
      <c r="L27" s="9" t="s">
        <v>3</v>
      </c>
      <c r="M27" s="12">
        <v>226272</v>
      </c>
      <c r="N27" s="12">
        <v>-329.96257600000001</v>
      </c>
      <c r="O27" s="12">
        <v>1604.5845469999999</v>
      </c>
      <c r="P27" s="12">
        <v>-99039</v>
      </c>
      <c r="Q27" s="12">
        <v>0</v>
      </c>
      <c r="R27" s="12">
        <v>0</v>
      </c>
      <c r="S27" s="12">
        <v>0</v>
      </c>
      <c r="T27" s="12">
        <v>0</v>
      </c>
    </row>
    <row r="28" spans="1:20" x14ac:dyDescent="0.25">
      <c r="L28" s="9" t="s">
        <v>4</v>
      </c>
      <c r="M28" s="12">
        <v>226272</v>
      </c>
      <c r="N28" s="12">
        <v>124.30183100000001</v>
      </c>
      <c r="O28" s="12">
        <v>681.39277900000002</v>
      </c>
      <c r="P28" s="12">
        <v>0</v>
      </c>
      <c r="Q28" s="12">
        <v>0</v>
      </c>
      <c r="R28" s="12">
        <v>0</v>
      </c>
      <c r="S28" s="12">
        <v>0</v>
      </c>
      <c r="T28" s="12">
        <v>88779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sqref="A1:B3"/>
    </sheetView>
  </sheetViews>
  <sheetFormatPr defaultRowHeight="15" x14ac:dyDescent="0.25"/>
  <cols>
    <col min="1" max="1" width="31.140625" customWidth="1"/>
    <col min="2" max="2" width="37.7109375" customWidth="1"/>
  </cols>
  <sheetData>
    <row r="1" spans="1:2" x14ac:dyDescent="0.25">
      <c r="A1" s="17" t="s">
        <v>297</v>
      </c>
      <c r="B1" s="17" t="s">
        <v>299</v>
      </c>
    </row>
    <row r="2" spans="1:2" ht="114" x14ac:dyDescent="0.25">
      <c r="A2" s="1" t="s">
        <v>14</v>
      </c>
      <c r="B2" s="1" t="s">
        <v>298</v>
      </c>
    </row>
    <row r="3" spans="1:2" ht="42.75" x14ac:dyDescent="0.25">
      <c r="A3" s="1" t="s">
        <v>10</v>
      </c>
      <c r="B3" s="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Opis zmiennych</vt:lpstr>
      <vt:lpstr>Arkusz4</vt:lpstr>
      <vt:lpstr>Arkusz1</vt:lpstr>
      <vt:lpstr>Arkusz2</vt:lpstr>
      <vt:lpstr>Arkusz3</vt:lpstr>
      <vt:lpstr>Statystyki Opisowe</vt:lpstr>
      <vt:lpstr>CUST_PROFESSION_CD</vt:lpstr>
      <vt:lpstr>Arkusz8</vt:lpstr>
      <vt:lpstr>Arkusz5</vt:lpstr>
      <vt:lpstr>Arkusz6</vt:lpstr>
    </vt:vector>
  </TitlesOfParts>
  <Company>Loyalty Partner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Szerszen</dc:creator>
  <cp:lastModifiedBy>rilld8</cp:lastModifiedBy>
  <dcterms:created xsi:type="dcterms:W3CDTF">2017-12-20T20:17:24Z</dcterms:created>
  <dcterms:modified xsi:type="dcterms:W3CDTF">2018-08-27T10:12:31Z</dcterms:modified>
</cp:coreProperties>
</file>