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\Documents\EPICODE_EXCEL_DAPT0524\"/>
    </mc:Choice>
  </mc:AlternateContent>
  <xr:revisionPtr revIDLastSave="0" documentId="8_{72B27D3A-F36C-4A68-BC12-B7C44F58CF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4" i="5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29" i="7" l="1"/>
  <c r="I27" i="7"/>
  <c r="I25" i="7"/>
  <c r="I23" i="7"/>
  <c r="I21" i="7"/>
  <c r="I19" i="7"/>
  <c r="I17" i="7"/>
  <c r="I15" i="7"/>
  <c r="I13" i="7"/>
  <c r="I11" i="7"/>
  <c r="I9" i="7"/>
  <c r="I28" i="7"/>
  <c r="I26" i="7"/>
  <c r="I24" i="7"/>
  <c r="I22" i="7"/>
  <c r="I20" i="7"/>
  <c r="I18" i="7"/>
  <c r="I16" i="7"/>
  <c r="I14" i="7"/>
  <c r="I12" i="7"/>
  <c r="I10" i="7"/>
  <c r="I8" i="7"/>
  <c r="I7" i="7"/>
  <c r="H29" i="7"/>
  <c r="H27" i="7"/>
  <c r="H25" i="7"/>
  <c r="H23" i="7"/>
  <c r="H21" i="7"/>
  <c r="H19" i="7"/>
  <c r="H17" i="7"/>
  <c r="H15" i="7"/>
  <c r="H13" i="7"/>
  <c r="H11" i="7"/>
  <c r="H9" i="7"/>
  <c r="H28" i="7"/>
  <c r="H26" i="7"/>
  <c r="H24" i="7"/>
  <c r="H22" i="7"/>
  <c r="H20" i="7"/>
  <c r="H18" i="7"/>
  <c r="H16" i="7"/>
  <c r="H14" i="7"/>
  <c r="H12" i="7"/>
  <c r="H10" i="7"/>
  <c r="H8" i="7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<sst xmlns="http://schemas.openxmlformats.org/spreadsheetml/2006/main" count="1003" uniqueCount="655">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</sst>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70" fontId="1" fillId="0" borderId="0" xfId="0" applyNumberFormat="1" applyFont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C1" zoomScale="80" zoomScaleNormal="80" workbookViewId="0">
      <pane ySplit="3" topLeftCell="A333" activePane="bottomLeft" state="frozen"/>
      <selection pane="bottomLeft" activeCell="F349" sqref="F34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1.42578125" customWidth="1"/>
    <col min="4" max="4" width="23.5703125" customWidth="1"/>
    <col min="5" max="5" width="47.7109375" customWidth="1"/>
    <col min="6" max="6" width="28.140625" customWidth="1"/>
    <col min="7" max="7" width="7.140625" customWidth="1"/>
    <col min="8" max="26" width="8.7109375" customWidth="1"/>
  </cols>
  <sheetData>
    <row r="1" spans="1:26" ht="39" customHeight="1" x14ac:dyDescent="0.2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F4+C4</f>
        <v>337200</v>
      </c>
      <c r="E4" s="1" t="str">
        <f>_xlfn.CONCAT(A4," ",B4)</f>
        <v>MON.SVGA 0,28 14" AOC 4VLR 1024 x 768, MPR II, N.I.,  Energy Star Digital</v>
      </c>
      <c r="F4" s="62">
        <f>C4*0.2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>
        <v>4</v>
      </c>
      <c r="C5" s="6">
        <v>323000</v>
      </c>
      <c r="D5" s="6">
        <f t="shared" ref="D5:D68" si="0">F5+C5</f>
        <v>387600</v>
      </c>
      <c r="E5" s="1" t="str">
        <f t="shared" ref="E5:E68" si="1">_xlfn.CONCAT(A5," ",B5)</f>
        <v>MON.SVGA 0,28 15" AOC 5VLR 4</v>
      </c>
      <c r="F5" s="62">
        <f>C5*0.2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11</v>
      </c>
      <c r="B6" s="1" t="s">
        <v>12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2">
        <f t="shared" ref="F6:F69" si="2">C6*0.2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13</v>
      </c>
      <c r="B7" s="1" t="s">
        <v>14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2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15</v>
      </c>
      <c r="B8" s="1" t="s">
        <v>16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2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17</v>
      </c>
      <c r="B9" s="1" t="s">
        <v>18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2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19</v>
      </c>
      <c r="B10" s="1" t="s">
        <v>20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2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21</v>
      </c>
      <c r="B11" s="1" t="s">
        <v>22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2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23</v>
      </c>
      <c r="B12" s="1" t="s">
        <v>24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2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25</v>
      </c>
      <c r="B13" s="1" t="s">
        <v>26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2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27</v>
      </c>
      <c r="B14" s="1" t="s">
        <v>28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2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29</v>
      </c>
      <c r="B15" s="1" t="s">
        <v>30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2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31</v>
      </c>
      <c r="B16" s="1" t="s">
        <v>32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2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33</v>
      </c>
      <c r="B17" s="1" t="s">
        <v>34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2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35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2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36</v>
      </c>
      <c r="B19" s="1" t="s">
        <v>37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2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38</v>
      </c>
      <c r="B20" s="1" t="s">
        <v>39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2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40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2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41</v>
      </c>
      <c r="B22" s="1" t="s">
        <v>42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2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43</v>
      </c>
      <c r="B23" s="1" t="s">
        <v>44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2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45</v>
      </c>
      <c r="B24" s="1" t="s">
        <v>46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2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47</v>
      </c>
      <c r="B25" s="1" t="s">
        <v>44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2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48</v>
      </c>
      <c r="B26" s="1" t="s">
        <v>49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2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50</v>
      </c>
      <c r="B27" s="1" t="s">
        <v>44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2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51</v>
      </c>
      <c r="B28" s="1" t="s">
        <v>52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2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53</v>
      </c>
      <c r="B29" s="1" t="s">
        <v>54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2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55</v>
      </c>
      <c r="B30" s="1" t="s">
        <v>56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2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57</v>
      </c>
      <c r="B31" s="1" t="s">
        <v>58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2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59</v>
      </c>
      <c r="B32" s="1" t="s">
        <v>44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2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60</v>
      </c>
      <c r="B33" s="1" t="s">
        <v>61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2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62</v>
      </c>
      <c r="B34" s="1" t="s">
        <v>63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2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64</v>
      </c>
      <c r="B35" s="1" t="s">
        <v>65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2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66</v>
      </c>
      <c r="B36" s="1" t="s">
        <v>63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2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67</v>
      </c>
      <c r="B37" s="1" t="s">
        <v>68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2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69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2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70</v>
      </c>
      <c r="B39" s="1" t="s">
        <v>71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2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72</v>
      </c>
      <c r="B40" s="1" t="s">
        <v>73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2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74</v>
      </c>
      <c r="B41" s="1" t="s">
        <v>75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2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76</v>
      </c>
      <c r="B42" s="1" t="s">
        <v>77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2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78</v>
      </c>
      <c r="B43" s="1" t="s">
        <v>79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2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80</v>
      </c>
      <c r="B44" s="1" t="s">
        <v>81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2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82</v>
      </c>
      <c r="B45" s="1" t="s">
        <v>81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2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83</v>
      </c>
      <c r="B46" s="1" t="s">
        <v>84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2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85</v>
      </c>
      <c r="B47" s="1" t="s">
        <v>79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2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86</v>
      </c>
      <c r="B48" s="1" t="s">
        <v>87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2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88</v>
      </c>
      <c r="B49" s="1" t="s">
        <v>89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2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90</v>
      </c>
      <c r="B50" s="1" t="s">
        <v>91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2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92</v>
      </c>
      <c r="B51" s="1" t="s">
        <v>93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2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94</v>
      </c>
      <c r="B52" s="1" t="s">
        <v>93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2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95</v>
      </c>
      <c r="B53" s="1" t="s">
        <v>96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2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97</v>
      </c>
      <c r="B54" s="1" t="s">
        <v>98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2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99</v>
      </c>
      <c r="B55" s="1" t="s">
        <v>100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2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101</v>
      </c>
      <c r="B56" s="1" t="s">
        <v>96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2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102</v>
      </c>
      <c r="B57" s="1" t="s">
        <v>103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2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104</v>
      </c>
      <c r="B58" s="1" t="s">
        <v>96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2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105</v>
      </c>
      <c r="B59" s="1" t="s">
        <v>98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2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106</v>
      </c>
      <c r="B60" s="1" t="s">
        <v>103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2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107</v>
      </c>
      <c r="B61" s="1" t="s">
        <v>108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2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109</v>
      </c>
      <c r="B62" s="1" t="s">
        <v>96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2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110</v>
      </c>
      <c r="B63" s="1" t="s">
        <v>111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2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112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2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113</v>
      </c>
      <c r="B65" s="1" t="s">
        <v>114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2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115</v>
      </c>
      <c r="B66" s="1" t="s">
        <v>116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2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117</v>
      </c>
      <c r="B67" s="1" t="s">
        <v>118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2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119</v>
      </c>
      <c r="B68" s="1" t="s">
        <v>120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2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121</v>
      </c>
      <c r="B69" s="1" t="s">
        <v>122</v>
      </c>
      <c r="C69" s="6">
        <v>501000</v>
      </c>
      <c r="D69" s="6">
        <f t="shared" ref="D69:D132" si="3">F69+C69</f>
        <v>601200</v>
      </c>
      <c r="E69" s="1" t="str">
        <f t="shared" ref="E69:E132" si="4">_xlfn.CONCAT(A69," ",B69)</f>
        <v>Contr. PCI AHA 2940AU SCSI-2 Adaptec 2940 Ultra Fast, SCSI-2, sw EZ SCSI 4.0</v>
      </c>
      <c r="F69" s="62">
        <f t="shared" si="2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123</v>
      </c>
      <c r="B70" s="1" t="s">
        <v>124</v>
      </c>
      <c r="C70" s="6">
        <v>428000</v>
      </c>
      <c r="D70" s="6">
        <f t="shared" si="3"/>
        <v>513600</v>
      </c>
      <c r="E70" s="1" t="str">
        <f t="shared" si="4"/>
        <v>Contr. PCI AHA 2940UW Wide SCSI OEM Adaptec 2940 Ultra Fast, Wide SCSI e SCSI-2</v>
      </c>
      <c r="F70" s="62">
        <f t="shared" ref="F70:F133" si="5">C70*0.2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125</v>
      </c>
      <c r="B71" s="1" t="s">
        <v>126</v>
      </c>
      <c r="C71" s="6">
        <v>561000</v>
      </c>
      <c r="D71" s="6">
        <f t="shared" si="3"/>
        <v>673200</v>
      </c>
      <c r="E71" s="1" t="str">
        <f t="shared" si="4"/>
        <v>Contr. PCI AHA 2940UW Wide SCSI Adaptec 2940 Ultra Fast, Wide SCSI e SCSI-2, sw EZ SCSI</v>
      </c>
      <c r="F71" s="62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127</v>
      </c>
      <c r="B72" s="1" t="s">
        <v>128</v>
      </c>
      <c r="C72" s="6">
        <v>1578000</v>
      </c>
      <c r="D72" s="6">
        <f t="shared" si="3"/>
        <v>1893600</v>
      </c>
      <c r="E72" s="1" t="str">
        <f t="shared" si="4"/>
        <v>Contr.PCI DA2100 Dual Wide SCSI ASUS Infotrend-500127 dual Ultra Fast, Wide SCSI, RAID</v>
      </c>
      <c r="F72" s="62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129</v>
      </c>
      <c r="B73" s="1" t="s">
        <v>130</v>
      </c>
      <c r="C73" s="6">
        <v>34000</v>
      </c>
      <c r="D73" s="6">
        <f t="shared" si="3"/>
        <v>40800</v>
      </c>
      <c r="E73" s="1" t="str">
        <f t="shared" si="4"/>
        <v>Scheda 2 porte seriali, 1 porta parallela 16550 Fast UART</v>
      </c>
      <c r="F73" s="62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131</v>
      </c>
      <c r="B74" s="1" t="s">
        <v>132</v>
      </c>
      <c r="C74" s="6">
        <v>20000</v>
      </c>
      <c r="D74" s="6">
        <f t="shared" si="3"/>
        <v>24000</v>
      </c>
      <c r="E74" s="1" t="str">
        <f t="shared" si="4"/>
        <v xml:space="preserve">Scheda singola seriale  </v>
      </c>
      <c r="F74" s="62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133</v>
      </c>
      <c r="B75" s="1" t="s">
        <v>132</v>
      </c>
      <c r="C75" s="6">
        <v>23000</v>
      </c>
      <c r="D75" s="6">
        <f t="shared" si="3"/>
        <v>27600</v>
      </c>
      <c r="E75" s="1" t="str">
        <f t="shared" si="4"/>
        <v xml:space="preserve">Scheda doppia seriale  </v>
      </c>
      <c r="F75" s="62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134</v>
      </c>
      <c r="B76" s="1"/>
      <c r="C76" s="6">
        <v>98000</v>
      </c>
      <c r="D76" s="6">
        <f t="shared" si="3"/>
        <v>117600</v>
      </c>
      <c r="E76" s="1" t="str">
        <f t="shared" si="4"/>
        <v xml:space="preserve">Scheda 4 porte seriali </v>
      </c>
      <c r="F76" s="62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135</v>
      </c>
      <c r="B77" s="1"/>
      <c r="C77" s="6">
        <v>251000</v>
      </c>
      <c r="D77" s="6">
        <f t="shared" si="3"/>
        <v>301200</v>
      </c>
      <c r="E77" s="1" t="str">
        <f t="shared" si="4"/>
        <v xml:space="preserve">Scheda 8 porte seriali </v>
      </c>
      <c r="F77" s="62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136</v>
      </c>
      <c r="B78" s="1"/>
      <c r="C78" s="6">
        <v>15000</v>
      </c>
      <c r="D78" s="6">
        <f t="shared" si="3"/>
        <v>18000</v>
      </c>
      <c r="E78" s="1" t="str">
        <f t="shared" si="4"/>
        <v xml:space="preserve">Scheda singola parallela </v>
      </c>
      <c r="F78" s="62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137</v>
      </c>
      <c r="B79" s="1"/>
      <c r="C79" s="6">
        <v>14000</v>
      </c>
      <c r="D79" s="6">
        <f t="shared" si="3"/>
        <v>16800</v>
      </c>
      <c r="E79" s="1" t="str">
        <f t="shared" si="4"/>
        <v xml:space="preserve">Scheda 2 porte joystick </v>
      </c>
      <c r="F79" s="62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138</v>
      </c>
      <c r="B80" s="1"/>
      <c r="C80" s="6"/>
      <c r="D80" s="6">
        <f t="shared" si="3"/>
        <v>0</v>
      </c>
      <c r="E80" s="1" t="str">
        <f t="shared" si="4"/>
        <v xml:space="preserve">HARD DISK </v>
      </c>
      <c r="F80" s="62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139</v>
      </c>
      <c r="B81" s="1" t="s">
        <v>140</v>
      </c>
      <c r="C81" s="6">
        <v>399000</v>
      </c>
      <c r="D81" s="6">
        <f t="shared" si="3"/>
        <v>478800</v>
      </c>
      <c r="E81" s="1" t="str">
        <f t="shared" si="4"/>
        <v>HARD DISK 2.5"  2,1GB U.Dma 2,5" 12mm HITACHI - DK226A-21</v>
      </c>
      <c r="F81" s="62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141</v>
      </c>
      <c r="B82" s="1" t="s">
        <v>142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 3,5" ULTRA DMA FUJITSU </v>
      </c>
      <c r="F82" s="62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143</v>
      </c>
      <c r="B83" s="1" t="s">
        <v>142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 3,5" ULTRA DMA FUJITSU </v>
      </c>
      <c r="F83" s="62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144</v>
      </c>
      <c r="B84" s="1" t="s">
        <v>142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 3,5" ULTRA DMA FUJITSU </v>
      </c>
      <c r="F84" s="62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145</v>
      </c>
      <c r="B85" s="1" t="s">
        <v>142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 3,5" ULTRA DMA FUJITSU </v>
      </c>
      <c r="F85" s="62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146</v>
      </c>
      <c r="B86" s="1" t="s">
        <v>142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 3,5" ULTRA DMA FUJITSU </v>
      </c>
      <c r="F86" s="62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147</v>
      </c>
      <c r="B87" s="1" t="s">
        <v>148</v>
      </c>
      <c r="C87" s="6">
        <v>476000</v>
      </c>
      <c r="D87" s="6">
        <f t="shared" si="3"/>
        <v>571200</v>
      </c>
      <c r="E87" s="1" t="str">
        <f t="shared" si="4"/>
        <v>HD 2 GB SCSI III 5400 rpm 3,5" SCSI QUANTUM FIREBALL ST</v>
      </c>
      <c r="F87" s="62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149</v>
      </c>
      <c r="B88" s="1" t="s">
        <v>148</v>
      </c>
      <c r="C88" s="6">
        <v>477000</v>
      </c>
      <c r="D88" s="6">
        <f t="shared" si="3"/>
        <v>572400</v>
      </c>
      <c r="E88" s="1" t="str">
        <f t="shared" si="4"/>
        <v>HD 3,2 GB SCSI III 5400rpm 3,5" SCSI QUANTUM FIREBALL ST</v>
      </c>
      <c r="F88" s="62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150</v>
      </c>
      <c r="B89" s="1" t="s">
        <v>148</v>
      </c>
      <c r="C89" s="6">
        <v>556000</v>
      </c>
      <c r="D89" s="6">
        <f t="shared" si="3"/>
        <v>667200</v>
      </c>
      <c r="E89" s="1" t="str">
        <f t="shared" si="4"/>
        <v>HD 4,3 GB SCSI 5400 rpm 3,5" SCSI QUANTUM FIREBALL ST</v>
      </c>
      <c r="F89" s="62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151</v>
      </c>
      <c r="B90" s="1" t="s">
        <v>152</v>
      </c>
      <c r="C90" s="6">
        <v>695000</v>
      </c>
      <c r="D90" s="6">
        <f t="shared" si="3"/>
        <v>834000</v>
      </c>
      <c r="E90" s="1" t="str">
        <f t="shared" si="4"/>
        <v>HD 4,5 GB SCSI ULTRA WIDE 7200rpm 3,5" SCSI III, QUANTUM VIKING</v>
      </c>
      <c r="F90" s="62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153</v>
      </c>
      <c r="B91" s="1" t="s">
        <v>154</v>
      </c>
      <c r="C91" s="6">
        <v>1279000</v>
      </c>
      <c r="D91" s="6">
        <f t="shared" si="3"/>
        <v>1534800</v>
      </c>
      <c r="E91" s="1" t="str">
        <f t="shared" si="4"/>
        <v>HD 4,5 GB SCSI ULTRA WIDE 10.000rpm 3,5" SCSI U.W. SEAGATE CHEETAH</v>
      </c>
      <c r="F91" s="62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155</v>
      </c>
      <c r="B92" s="1" t="s">
        <v>156</v>
      </c>
      <c r="C92" s="6">
        <v>35000</v>
      </c>
      <c r="D92" s="6">
        <f t="shared" si="3"/>
        <v>42000</v>
      </c>
      <c r="E92" s="1" t="str">
        <f t="shared" si="4"/>
        <v>FDD 1,44MB PANASONIC</v>
      </c>
      <c r="F92" s="62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157</v>
      </c>
      <c r="B93" s="1" t="s">
        <v>158</v>
      </c>
      <c r="C93" s="6">
        <v>175000</v>
      </c>
      <c r="D93" s="6">
        <f t="shared" si="3"/>
        <v>210000</v>
      </c>
      <c r="E93" s="1" t="str">
        <f t="shared" si="4"/>
        <v>FLOPPY DRIVE 120MB PANASONIC LS-120</v>
      </c>
      <c r="F93" s="62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159</v>
      </c>
      <c r="B94" s="1" t="s">
        <v>160</v>
      </c>
      <c r="C94" s="6">
        <v>272000</v>
      </c>
      <c r="D94" s="6">
        <f t="shared" si="3"/>
        <v>326400</v>
      </c>
      <c r="E94" s="1" t="str">
        <f t="shared" si="4"/>
        <v>ZIP DRIVE 100MB PARALL. IOMEGA</v>
      </c>
      <c r="F94" s="62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161</v>
      </c>
      <c r="B95" s="1" t="s">
        <v>160</v>
      </c>
      <c r="C95" s="6">
        <v>198000</v>
      </c>
      <c r="D95" s="6">
        <f t="shared" si="3"/>
        <v>237600</v>
      </c>
      <c r="E95" s="1" t="str">
        <f t="shared" si="4"/>
        <v>ZIP ATAPI 100MB INTERNO IOMEGA</v>
      </c>
      <c r="F95" s="62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162</v>
      </c>
      <c r="B96" s="1" t="s">
        <v>160</v>
      </c>
      <c r="C96" s="6">
        <v>290000</v>
      </c>
      <c r="D96" s="6">
        <f t="shared" si="3"/>
        <v>348000</v>
      </c>
      <c r="E96" s="1" t="str">
        <f t="shared" si="4"/>
        <v>ZIP DRIVE 100MB SCSI IOMEGA</v>
      </c>
      <c r="F96" s="62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163</v>
      </c>
      <c r="B97" s="1" t="s">
        <v>160</v>
      </c>
      <c r="C97" s="6">
        <v>589000</v>
      </c>
      <c r="D97" s="6">
        <f t="shared" si="3"/>
        <v>706800</v>
      </c>
      <c r="E97" s="1" t="str">
        <f t="shared" si="4"/>
        <v>JAZ DRIVE 1GB INT. IOMEGA</v>
      </c>
      <c r="F97" s="62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164</v>
      </c>
      <c r="B98" s="1" t="s">
        <v>160</v>
      </c>
      <c r="C98" s="6">
        <v>743000</v>
      </c>
      <c r="D98" s="6">
        <f t="shared" si="3"/>
        <v>891600</v>
      </c>
      <c r="E98" s="1" t="str">
        <f t="shared" si="4"/>
        <v>JAZ DRIVE 1GB EXT. IOMEGA</v>
      </c>
      <c r="F98" s="62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165</v>
      </c>
      <c r="B99" s="1" t="s">
        <v>132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  </v>
      </c>
      <c r="F99" s="62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166</v>
      </c>
      <c r="B100" s="1" t="s">
        <v>132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  </v>
      </c>
      <c r="F100" s="62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167</v>
      </c>
      <c r="B101" s="1" t="s">
        <v>168</v>
      </c>
      <c r="C101" s="6">
        <v>90000</v>
      </c>
      <c r="D101" s="6">
        <f t="shared" si="3"/>
        <v>108000</v>
      </c>
      <c r="E101" s="1" t="str">
        <f t="shared" si="4"/>
        <v>KIT 3 CARTUCCE 120MB 3M per LS-120</v>
      </c>
      <c r="F101" s="62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169</v>
      </c>
      <c r="B102" s="1" t="s">
        <v>170</v>
      </c>
      <c r="C102" s="6">
        <v>4000</v>
      </c>
      <c r="D102" s="6">
        <f t="shared" si="3"/>
        <v>4800</v>
      </c>
      <c r="E102" s="1" t="str">
        <f t="shared" si="4"/>
        <v>FRAME HDD  Kit montaggio Hard Disk 3,5"</v>
      </c>
      <c r="F102" s="62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171</v>
      </c>
      <c r="B103" s="1" t="s">
        <v>172</v>
      </c>
      <c r="C103" s="6">
        <v>5000</v>
      </c>
      <c r="D103" s="6">
        <f t="shared" si="3"/>
        <v>6000</v>
      </c>
      <c r="E103" s="1" t="str">
        <f t="shared" si="4"/>
        <v>FRAME FDD  Kit montaggio Floppy Disk Drive 3,5"</v>
      </c>
      <c r="F103" s="62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173</v>
      </c>
      <c r="B104" s="1" t="s">
        <v>174</v>
      </c>
      <c r="C104" s="6">
        <v>41000</v>
      </c>
      <c r="D104" s="6">
        <f t="shared" si="3"/>
        <v>49200</v>
      </c>
      <c r="E104" s="1" t="str">
        <f t="shared" si="4"/>
        <v>FRAME REMOVIBILE 3.5" Kit FRAME REMOVIBILE per HDD 3,5"</v>
      </c>
      <c r="F104" s="62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175</v>
      </c>
      <c r="B105" s="1"/>
      <c r="C105" s="6"/>
      <c r="D105" s="6">
        <f t="shared" si="3"/>
        <v>0</v>
      </c>
      <c r="E105" s="1" t="str">
        <f t="shared" si="4"/>
        <v xml:space="preserve">MAGNETO-OTTICI </v>
      </c>
      <c r="F105" s="62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176</v>
      </c>
      <c r="B106" s="1" t="s">
        <v>177</v>
      </c>
      <c r="C106" s="6">
        <v>737000</v>
      </c>
      <c r="D106" s="6">
        <f t="shared" si="3"/>
        <v>884400</v>
      </c>
      <c r="E106" s="1" t="str">
        <f t="shared" si="4"/>
        <v>M.O. + CD 4X,  PD 2000 INT. 650 MB PLASMON PD2000I</v>
      </c>
      <c r="F106" s="62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178</v>
      </c>
      <c r="B107" s="1" t="s">
        <v>179</v>
      </c>
      <c r="C107" s="6">
        <v>910000</v>
      </c>
      <c r="D107" s="6">
        <f t="shared" si="3"/>
        <v>1092000</v>
      </c>
      <c r="E107" s="1" t="str">
        <f t="shared" si="4"/>
        <v>M.O. + CD 4X,  PD 2000 EXT. 650 MB PLASMON PD2000E</v>
      </c>
      <c r="F107" s="62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180</v>
      </c>
      <c r="B108" s="1"/>
      <c r="C108" s="6">
        <v>241000</v>
      </c>
      <c r="D108" s="6">
        <f t="shared" si="3"/>
        <v>289200</v>
      </c>
      <c r="E108" s="1" t="str">
        <f t="shared" si="4"/>
        <v xml:space="preserve">KIT 5 CARTUCCE 650 MB </v>
      </c>
      <c r="F108" s="62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181</v>
      </c>
      <c r="B109" s="1"/>
      <c r="C109" s="6"/>
      <c r="D109" s="6">
        <f t="shared" si="3"/>
        <v>0</v>
      </c>
      <c r="E109" s="1" t="str">
        <f t="shared" si="4"/>
        <v xml:space="preserve">CD ROM </v>
      </c>
      <c r="F109" s="62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182</v>
      </c>
      <c r="B110" s="1" t="s">
        <v>183</v>
      </c>
      <c r="C110" s="6">
        <v>112000</v>
      </c>
      <c r="D110" s="6">
        <f t="shared" si="3"/>
        <v>134400</v>
      </c>
      <c r="E110" s="1" t="str">
        <f t="shared" si="4"/>
        <v>CD ROM 24X HITACHI CDR 8330 24 velocita',EIDE</v>
      </c>
      <c r="F110" s="62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184</v>
      </c>
      <c r="B111" s="1" t="s">
        <v>183</v>
      </c>
      <c r="C111" s="6">
        <v>113000</v>
      </c>
      <c r="D111" s="6">
        <f t="shared" si="3"/>
        <v>135600</v>
      </c>
      <c r="E111" s="1" t="str">
        <f t="shared" si="4"/>
        <v>CD ROM 24X CREATIVE 24 velocita',EIDE</v>
      </c>
      <c r="F111" s="62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185</v>
      </c>
      <c r="B112" s="1" t="s">
        <v>186</v>
      </c>
      <c r="C112" s="6">
        <v>121000</v>
      </c>
      <c r="D112" s="6">
        <f t="shared" si="3"/>
        <v>145200</v>
      </c>
      <c r="E112" s="1" t="str">
        <f t="shared" si="4"/>
        <v>CD ROM 24X PIONEER 502-S Bulk 24 velocita',EIDE,SLOT-IN</v>
      </c>
      <c r="F112" s="62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187</v>
      </c>
      <c r="B113" s="1" t="s">
        <v>188</v>
      </c>
      <c r="C113" s="6">
        <v>160000</v>
      </c>
      <c r="D113" s="6">
        <f t="shared" si="3"/>
        <v>192000</v>
      </c>
      <c r="E113" s="1" t="str">
        <f t="shared" si="4"/>
        <v>CD ROM 34X ASUS 34 velocita',EIDE</v>
      </c>
      <c r="F113" s="62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189</v>
      </c>
      <c r="B114" s="1" t="s">
        <v>190</v>
      </c>
      <c r="C114" s="6">
        <v>195000</v>
      </c>
      <c r="D114" s="6">
        <f t="shared" si="3"/>
        <v>234000</v>
      </c>
      <c r="E114" s="1" t="str">
        <f t="shared" si="4"/>
        <v>CD ROM 24X SCSI NEC 24 velocita',SCSI</v>
      </c>
      <c r="F114" s="62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191</v>
      </c>
      <c r="B115" s="1" t="s">
        <v>192</v>
      </c>
      <c r="C115" s="6">
        <v>215000</v>
      </c>
      <c r="D115" s="6">
        <f t="shared" si="3"/>
        <v>258000</v>
      </c>
      <c r="E115" s="1" t="str">
        <f t="shared" si="4"/>
        <v>CD ROM 32X SCSI WAITEC 32 velocita',SCSI</v>
      </c>
      <c r="F115" s="62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193</v>
      </c>
      <c r="B116" s="1" t="s">
        <v>192</v>
      </c>
      <c r="C116" s="6">
        <v>321000</v>
      </c>
      <c r="D116" s="6">
        <f t="shared" si="3"/>
        <v>385200</v>
      </c>
      <c r="E116" s="1" t="str">
        <f t="shared" si="4"/>
        <v>CD ROM PLEXTOR PX-32TSI 32 velocita',SCSI</v>
      </c>
      <c r="F116" s="62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194</v>
      </c>
      <c r="B117" s="1" t="s">
        <v>195</v>
      </c>
      <c r="C117" s="6">
        <v>614000</v>
      </c>
      <c r="D117" s="6">
        <f t="shared" si="3"/>
        <v>736800</v>
      </c>
      <c r="E117" s="1" t="str">
        <f t="shared" si="4"/>
        <v>DVD CREATIVE KIT ENCORE DXR2 CREATIVE</v>
      </c>
      <c r="F117" s="62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196</v>
      </c>
      <c r="B118" s="1"/>
      <c r="C118" s="6"/>
      <c r="D118" s="6">
        <f t="shared" si="3"/>
        <v>0</v>
      </c>
      <c r="E118" s="1" t="str">
        <f t="shared" si="4"/>
        <v xml:space="preserve">MASTERIZZATORI </v>
      </c>
      <c r="F118" s="62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197</v>
      </c>
      <c r="B119" s="1" t="s">
        <v>198</v>
      </c>
      <c r="C119" s="6">
        <v>30000</v>
      </c>
      <c r="D119" s="6">
        <f t="shared" si="3"/>
        <v>36000</v>
      </c>
      <c r="E119" s="1" t="str">
        <f t="shared" si="4"/>
        <v>CONFEZIONE 10 CDR 74' Kit 10 pz.</v>
      </c>
      <c r="F119" s="62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199</v>
      </c>
      <c r="B120" s="1" t="s">
        <v>200</v>
      </c>
      <c r="C120" s="6">
        <v>34000</v>
      </c>
      <c r="D120" s="6">
        <f t="shared" si="3"/>
        <v>40800</v>
      </c>
      <c r="E120" s="1" t="str">
        <f t="shared" si="4"/>
        <v>CD RISCRIVIBILE 74' VERBATIM</v>
      </c>
      <c r="F120" s="62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201</v>
      </c>
      <c r="B121" s="1" t="s">
        <v>198</v>
      </c>
      <c r="C121" s="6">
        <v>35000</v>
      </c>
      <c r="D121" s="6">
        <f t="shared" si="3"/>
        <v>42000</v>
      </c>
      <c r="E121" s="1" t="str">
        <f t="shared" si="4"/>
        <v>CONFEZIONE 10 CDR 74' KODAK Kit 10 pz.</v>
      </c>
      <c r="F121" s="62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202</v>
      </c>
      <c r="B122" s="1" t="s">
        <v>203</v>
      </c>
      <c r="C122" s="6">
        <v>77000</v>
      </c>
      <c r="D122" s="6">
        <f t="shared" si="3"/>
        <v>92400</v>
      </c>
      <c r="E122" s="1" t="str">
        <f t="shared" si="4"/>
        <v>SOFTWARE LABELLER CD KIT Software per creazione etichette CD</v>
      </c>
      <c r="F122" s="62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204</v>
      </c>
      <c r="B123" s="1" t="s">
        <v>205</v>
      </c>
      <c r="C123" s="6">
        <v>723000</v>
      </c>
      <c r="D123" s="6">
        <f t="shared" si="3"/>
        <v>867600</v>
      </c>
      <c r="E123" s="1" t="str">
        <f t="shared" si="4"/>
        <v>WAITEC WT48/1 - GEAR - int. 4 WRITE 8 READ</v>
      </c>
      <c r="F123" s="62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206</v>
      </c>
      <c r="B124" s="1" t="s">
        <v>207</v>
      </c>
      <c r="C124" s="6">
        <v>742000</v>
      </c>
      <c r="D124" s="6">
        <f t="shared" si="3"/>
        <v>890400</v>
      </c>
      <c r="E124" s="1" t="str">
        <f t="shared" si="4"/>
        <v>WAITEC 2036EI/1 - SOFTWARE  CD RISCRIVIBILE 2REW,2WRI,6READ, EIDE</v>
      </c>
      <c r="F124" s="62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208</v>
      </c>
      <c r="B125" s="1" t="s">
        <v>209</v>
      </c>
      <c r="C125" s="6">
        <v>778000</v>
      </c>
      <c r="D125" s="6">
        <f t="shared" si="3"/>
        <v>933600</v>
      </c>
      <c r="E125" s="1" t="str">
        <f t="shared" si="4"/>
        <v>RICOH MP6200ADP + SOFT.+5 CDR CD RISCRIVIBILE 2REW,2WRI,6R E-IDE</v>
      </c>
      <c r="F125" s="62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210</v>
      </c>
      <c r="B126" s="1" t="s">
        <v>211</v>
      </c>
      <c r="C126" s="6">
        <v>878000</v>
      </c>
      <c r="D126" s="6">
        <f t="shared" si="3"/>
        <v>1053600</v>
      </c>
      <c r="E126" s="1" t="str">
        <f t="shared" si="4"/>
        <v>RICOH MP6200SR - SOFTWARE SCSI CD RISCRIVIBILE 2REW,2WRI,6READ, SCSI</v>
      </c>
      <c r="F126" s="62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212</v>
      </c>
      <c r="B127" s="1" t="s">
        <v>211</v>
      </c>
      <c r="C127" s="6">
        <v>883000</v>
      </c>
      <c r="D127" s="6">
        <f t="shared" si="3"/>
        <v>1059600</v>
      </c>
      <c r="E127" s="1" t="str">
        <f t="shared" si="4"/>
        <v>WAITEC 2026/1 - SOFTWARE SCSI CD RISCRIVIBILE 2REW,2WRI,6READ, SCSI</v>
      </c>
      <c r="F127" s="62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213</v>
      </c>
      <c r="B128" s="1" t="s">
        <v>205</v>
      </c>
      <c r="C128" s="6">
        <v>913000</v>
      </c>
      <c r="D128" s="6">
        <f t="shared" si="3"/>
        <v>1095600</v>
      </c>
      <c r="E128" s="1" t="str">
        <f t="shared" si="4"/>
        <v>CDR 480i PLASMON EASY CD int. 4 WRITE 8 READ</v>
      </c>
      <c r="F128" s="62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214</v>
      </c>
      <c r="B129" s="1" t="s">
        <v>215</v>
      </c>
      <c r="C129" s="6">
        <v>1125000</v>
      </c>
      <c r="D129" s="6">
        <f t="shared" si="3"/>
        <v>1350000</v>
      </c>
      <c r="E129" s="1" t="str">
        <f t="shared" si="4"/>
        <v>CDR 480e PLASMON EASY CD ext. 4 WRITE 8 READ</v>
      </c>
      <c r="F129" s="62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216</v>
      </c>
      <c r="B130" s="1"/>
      <c r="C130" s="6"/>
      <c r="D130" s="6">
        <f t="shared" si="3"/>
        <v>0</v>
      </c>
      <c r="E130" s="1" t="str">
        <f t="shared" si="4"/>
        <v xml:space="preserve">MEMORIE </v>
      </c>
      <c r="F130" s="62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217</v>
      </c>
      <c r="B131" s="1"/>
      <c r="C131" s="6">
        <v>33000</v>
      </c>
      <c r="D131" s="6">
        <f t="shared" si="3"/>
        <v>39600</v>
      </c>
      <c r="E131" s="1" t="str">
        <f t="shared" si="4"/>
        <v xml:space="preserve">SIMM 8MB 72 PIN (EDO) </v>
      </c>
      <c r="F131" s="62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218</v>
      </c>
      <c r="B132" s="1"/>
      <c r="C132" s="6">
        <v>52000</v>
      </c>
      <c r="D132" s="6">
        <f t="shared" si="3"/>
        <v>62400</v>
      </c>
      <c r="E132" s="1" t="str">
        <f t="shared" si="4"/>
        <v xml:space="preserve">SIMM 16MB 72 PIN (EDO) </v>
      </c>
      <c r="F132" s="62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219</v>
      </c>
      <c r="B133" s="1"/>
      <c r="C133" s="6">
        <v>97000</v>
      </c>
      <c r="D133" s="6">
        <f t="shared" ref="D133:D196" si="6">F133+C133</f>
        <v>116400</v>
      </c>
      <c r="E133" s="1" t="str">
        <f t="shared" ref="E133:E196" si="7">_xlfn.CONCAT(A133," ",B133)</f>
        <v xml:space="preserve">SIMM 32MB 72 PIN (EDO) </v>
      </c>
      <c r="F133" s="62">
        <f t="shared" si="5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220</v>
      </c>
      <c r="B134" s="1" t="s">
        <v>132</v>
      </c>
      <c r="C134" s="6"/>
      <c r="D134" s="6">
        <f t="shared" si="6"/>
        <v>0</v>
      </c>
      <c r="E134" s="1" t="str">
        <f t="shared" si="7"/>
        <v xml:space="preserve">MODEM FAX - VIDEOCAMERA  </v>
      </c>
      <c r="F134" s="62">
        <f t="shared" ref="F134:F197" si="8">C134*0.2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221</v>
      </c>
      <c r="B135" s="1" t="s">
        <v>222</v>
      </c>
      <c r="C135" s="6">
        <v>131000</v>
      </c>
      <c r="D135" s="6">
        <f t="shared" si="6"/>
        <v>157200</v>
      </c>
      <c r="E135" s="1" t="str">
        <f t="shared" si="7"/>
        <v>M/F MOTOROLA 3400PRO 28800 EXT MOTOROLA</v>
      </c>
      <c r="F135" s="62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223</v>
      </c>
      <c r="B136" s="1" t="s">
        <v>224</v>
      </c>
      <c r="C136" s="6">
        <v>169000</v>
      </c>
      <c r="D136" s="6">
        <f t="shared" si="6"/>
        <v>202800</v>
      </c>
      <c r="E136" s="1" t="str">
        <f t="shared" si="7"/>
        <v>M/F LEONARDO PC 33600 INT OEM DIGICOM</v>
      </c>
      <c r="F136" s="62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225</v>
      </c>
      <c r="B137" s="1" t="s">
        <v>224</v>
      </c>
      <c r="C137" s="6">
        <v>190000</v>
      </c>
      <c r="D137" s="6">
        <f t="shared" si="6"/>
        <v>228000</v>
      </c>
      <c r="E137" s="1" t="str">
        <f t="shared" si="7"/>
        <v>M/F LEONARDO PC 33600 EXT DIGICOM</v>
      </c>
      <c r="F137" s="62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226</v>
      </c>
      <c r="B138" s="1" t="s">
        <v>222</v>
      </c>
      <c r="C138" s="6">
        <v>191000</v>
      </c>
      <c r="D138" s="6">
        <f t="shared" si="6"/>
        <v>229200</v>
      </c>
      <c r="E138" s="1" t="str">
        <f t="shared" si="7"/>
        <v>M/F MOTOROLA 56K  EXT BULK MOTOROLA</v>
      </c>
      <c r="F138" s="62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227</v>
      </c>
      <c r="B139" s="1" t="s">
        <v>224</v>
      </c>
      <c r="C139" s="6">
        <v>197000</v>
      </c>
      <c r="D139" s="6">
        <f t="shared" si="6"/>
        <v>236400</v>
      </c>
      <c r="E139" s="1" t="str">
        <f t="shared" si="7"/>
        <v>M/F LEONARDO PC 33600 INT DIGICOM</v>
      </c>
      <c r="F139" s="62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228</v>
      </c>
      <c r="B140" s="1" t="s">
        <v>224</v>
      </c>
      <c r="C140" s="6">
        <v>201000</v>
      </c>
      <c r="D140" s="6">
        <f t="shared" si="6"/>
        <v>241200</v>
      </c>
      <c r="E140" s="1" t="str">
        <f t="shared" si="7"/>
        <v>M/F TIZIANO 33600 EXT DIGICOM</v>
      </c>
      <c r="F140" s="62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229</v>
      </c>
      <c r="B141" s="1" t="s">
        <v>230</v>
      </c>
      <c r="C141" s="6">
        <v>220000</v>
      </c>
      <c r="D141" s="6">
        <f t="shared" si="6"/>
        <v>264000</v>
      </c>
      <c r="E141" s="1" t="str">
        <f t="shared" si="7"/>
        <v>M/F SPORTSTER FLASH 33600 EXT ITA  US ROBOTICS</v>
      </c>
      <c r="F141" s="62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231</v>
      </c>
      <c r="B142" s="1" t="s">
        <v>222</v>
      </c>
      <c r="C142" s="6">
        <v>250000</v>
      </c>
      <c r="D142" s="6">
        <f t="shared" si="6"/>
        <v>300000</v>
      </c>
      <c r="E142" s="1" t="str">
        <f t="shared" si="7"/>
        <v>M/F MOTOROLA 56K  EXT MOTOROLA</v>
      </c>
      <c r="F142" s="62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232</v>
      </c>
      <c r="B143" s="1" t="s">
        <v>224</v>
      </c>
      <c r="C143" s="6">
        <v>257000</v>
      </c>
      <c r="D143" s="6">
        <f t="shared" si="6"/>
        <v>308400</v>
      </c>
      <c r="E143" s="1" t="str">
        <f t="shared" si="7"/>
        <v>M/F LEONARDO  56K  EXT DIGICOM</v>
      </c>
      <c r="F143" s="62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233</v>
      </c>
      <c r="B144" s="1" t="s">
        <v>224</v>
      </c>
      <c r="C144" s="6">
        <v>278000</v>
      </c>
      <c r="D144" s="6">
        <f t="shared" si="6"/>
        <v>333600</v>
      </c>
      <c r="E144" s="1" t="str">
        <f t="shared" si="7"/>
        <v>M/F TIZIANO 56K EXT DIGICOM</v>
      </c>
      <c r="F144" s="62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234</v>
      </c>
      <c r="B145" s="1" t="s">
        <v>230</v>
      </c>
      <c r="C145" s="6">
        <v>280000</v>
      </c>
      <c r="D145" s="6">
        <f t="shared" si="6"/>
        <v>336000</v>
      </c>
      <c r="E145" s="1" t="str">
        <f t="shared" si="7"/>
        <v>M/F SPORTSTER MESSAGE PLUS US ROBOTICS</v>
      </c>
      <c r="F145" s="62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235</v>
      </c>
      <c r="B146" s="1" t="s">
        <v>224</v>
      </c>
      <c r="C146" s="6">
        <v>300000</v>
      </c>
      <c r="D146" s="6">
        <f t="shared" si="6"/>
        <v>360000</v>
      </c>
      <c r="E146" s="1" t="str">
        <f t="shared" si="7"/>
        <v>M/F LEONARDO PCMCIA 33600 DIGICOM</v>
      </c>
      <c r="F146" s="62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236</v>
      </c>
      <c r="B147" s="1" t="s">
        <v>237</v>
      </c>
      <c r="C147" s="6">
        <v>305000</v>
      </c>
      <c r="D147" s="6">
        <f t="shared" si="6"/>
        <v>366000</v>
      </c>
      <c r="E147" s="1" t="str">
        <f t="shared" si="7"/>
        <v>KIT VIDEOCONFERENZA "GALILEO" DIGICOM / H.324</v>
      </c>
      <c r="F147" s="62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238</v>
      </c>
      <c r="B148" s="1" t="s">
        <v>224</v>
      </c>
      <c r="C148" s="6">
        <v>335000</v>
      </c>
      <c r="D148" s="6">
        <f t="shared" si="6"/>
        <v>402000</v>
      </c>
      <c r="E148" s="1" t="str">
        <f t="shared" si="7"/>
        <v>MODEM ISDN TINTORETTO EXT. DIGICOM</v>
      </c>
      <c r="F148" s="62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239</v>
      </c>
      <c r="B149" s="1" t="s">
        <v>224</v>
      </c>
      <c r="C149" s="6">
        <v>360000</v>
      </c>
      <c r="D149" s="6">
        <f t="shared" si="6"/>
        <v>432000</v>
      </c>
      <c r="E149" s="1" t="str">
        <f t="shared" si="7"/>
        <v>M/F LEONARDO PCMCIA 56K DIGICOM</v>
      </c>
      <c r="F149" s="62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240</v>
      </c>
      <c r="B150" s="1" t="s">
        <v>222</v>
      </c>
      <c r="C150" s="6">
        <v>429000</v>
      </c>
      <c r="D150" s="6">
        <f t="shared" si="6"/>
        <v>514800</v>
      </c>
      <c r="E150" s="1" t="str">
        <f t="shared" si="7"/>
        <v>MODEM MOTOROLA ISDN  EXT.64/128K MOTOROLA</v>
      </c>
      <c r="F150" s="62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241</v>
      </c>
      <c r="B151" s="1" t="s">
        <v>224</v>
      </c>
      <c r="C151" s="6">
        <v>701000</v>
      </c>
      <c r="D151" s="6">
        <f t="shared" si="6"/>
        <v>841200</v>
      </c>
      <c r="E151" s="1" t="str">
        <f t="shared" si="7"/>
        <v>M/F ISDN DONATELLO EXT. DIGICOM</v>
      </c>
      <c r="F151" s="62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242</v>
      </c>
      <c r="B152" s="1"/>
      <c r="C152" s="6"/>
      <c r="D152" s="6">
        <f t="shared" si="6"/>
        <v>0</v>
      </c>
      <c r="E152" s="1" t="str">
        <f t="shared" si="7"/>
        <v xml:space="preserve">MULTIMEDIA </v>
      </c>
      <c r="F152" s="62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243</v>
      </c>
      <c r="B153" s="1" t="s">
        <v>244</v>
      </c>
      <c r="C153" s="6">
        <v>90000</v>
      </c>
      <c r="D153" s="6">
        <f t="shared" si="6"/>
        <v>108000</v>
      </c>
      <c r="E153" s="1" t="str">
        <f t="shared" si="7"/>
        <v>SOUND AXP201/U PCI 64 Asus - ESS Maestro-1 Audio accellerator</v>
      </c>
      <c r="F153" s="62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245</v>
      </c>
      <c r="B154" s="1" t="s">
        <v>246</v>
      </c>
      <c r="C154" s="6">
        <v>69000</v>
      </c>
      <c r="D154" s="6">
        <f t="shared" si="6"/>
        <v>82800</v>
      </c>
      <c r="E154" s="1" t="str">
        <f t="shared" si="7"/>
        <v>SOUND BLASTER 16 PnP  O.E.M. Creative</v>
      </c>
      <c r="F154" s="62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247</v>
      </c>
      <c r="B155" s="1" t="s">
        <v>246</v>
      </c>
      <c r="C155" s="6">
        <v>89000</v>
      </c>
      <c r="D155" s="6">
        <f t="shared" si="6"/>
        <v>106800</v>
      </c>
      <c r="E155" s="1" t="str">
        <f t="shared" si="7"/>
        <v>SOUND BLASTER 16 PnP NO IDE Creative</v>
      </c>
      <c r="F155" s="62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248</v>
      </c>
      <c r="B156" s="1" t="s">
        <v>246</v>
      </c>
      <c r="C156" s="6">
        <v>138000</v>
      </c>
      <c r="D156" s="6">
        <f t="shared" si="6"/>
        <v>165600</v>
      </c>
      <c r="E156" s="1" t="str">
        <f t="shared" si="7"/>
        <v>SOUND BLASTER AWE64 STD OEM Creative</v>
      </c>
      <c r="F156" s="62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249</v>
      </c>
      <c r="B157" s="1" t="s">
        <v>246</v>
      </c>
      <c r="C157" s="6">
        <v>196000</v>
      </c>
      <c r="D157" s="6">
        <f t="shared" si="6"/>
        <v>235200</v>
      </c>
      <c r="E157" s="1" t="str">
        <f t="shared" si="7"/>
        <v>SOUND BLASTER AWE64 STANDARD Creative</v>
      </c>
      <c r="F157" s="62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250</v>
      </c>
      <c r="B158" s="1" t="s">
        <v>246</v>
      </c>
      <c r="C158" s="6">
        <v>329000</v>
      </c>
      <c r="D158" s="6">
        <f t="shared" si="6"/>
        <v>394800</v>
      </c>
      <c r="E158" s="1" t="str">
        <f t="shared" si="7"/>
        <v>SOUND BLASTER AWE64 GOLD PNP  Creative</v>
      </c>
      <c r="F158" s="62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251</v>
      </c>
      <c r="B159" s="1" t="s">
        <v>246</v>
      </c>
      <c r="C159" s="6">
        <v>295000</v>
      </c>
      <c r="D159" s="6">
        <f t="shared" si="6"/>
        <v>354000</v>
      </c>
      <c r="E159" s="1" t="str">
        <f t="shared" si="7"/>
        <v>KIT "DISCOVERY AWE64" 24X PNP Creative</v>
      </c>
      <c r="F159" s="62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252</v>
      </c>
      <c r="B160" s="1" t="s">
        <v>253</v>
      </c>
      <c r="C160" s="6">
        <v>19000</v>
      </c>
      <c r="D160" s="6">
        <f t="shared" si="6"/>
        <v>22800</v>
      </c>
      <c r="E160" s="1" t="str">
        <f t="shared" si="7"/>
        <v>SPEAKERS MLI-699 MLI-60</v>
      </c>
      <c r="F160" s="62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254</v>
      </c>
      <c r="B161" s="1" t="s">
        <v>255</v>
      </c>
      <c r="C161" s="6">
        <v>26000</v>
      </c>
      <c r="D161" s="6">
        <f t="shared" si="6"/>
        <v>31200</v>
      </c>
      <c r="E161" s="1" t="str">
        <f t="shared" si="7"/>
        <v>SPEAKER 25 W FS-60</v>
      </c>
      <c r="F161" s="62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256</v>
      </c>
      <c r="B162" s="1" t="s">
        <v>257</v>
      </c>
      <c r="C162" s="6">
        <v>28000</v>
      </c>
      <c r="D162" s="6">
        <f t="shared" si="6"/>
        <v>33600</v>
      </c>
      <c r="E162" s="1" t="str">
        <f t="shared" si="7"/>
        <v>SPEAKER PROFESSIONAL 70 W FS-70</v>
      </c>
      <c r="F162" s="62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258</v>
      </c>
      <c r="B163" s="1" t="s">
        <v>259</v>
      </c>
      <c r="C163" s="6">
        <v>56000</v>
      </c>
      <c r="D163" s="6">
        <f t="shared" si="6"/>
        <v>67200</v>
      </c>
      <c r="E163" s="1" t="str">
        <f t="shared" si="7"/>
        <v>ULTRA SPEAKER 130W FS-100</v>
      </c>
      <c r="F163" s="62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260</v>
      </c>
      <c r="B164" s="1"/>
      <c r="C164" s="6"/>
      <c r="D164" s="6">
        <f t="shared" si="6"/>
        <v>0</v>
      </c>
      <c r="E164" s="1" t="str">
        <f t="shared" si="7"/>
        <v xml:space="preserve">MICROPROCESSORI </v>
      </c>
      <c r="F164" s="62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261</v>
      </c>
      <c r="B165" s="1"/>
      <c r="C165" s="6">
        <v>216000</v>
      </c>
      <c r="D165" s="6">
        <f t="shared" si="6"/>
        <v>259200</v>
      </c>
      <c r="E165" s="1" t="str">
        <f t="shared" si="7"/>
        <v xml:space="preserve">PENTIUM 166 INTEL MMX </v>
      </c>
      <c r="F165" s="62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262</v>
      </c>
      <c r="B166" s="1"/>
      <c r="C166" s="6">
        <v>250000</v>
      </c>
      <c r="D166" s="6">
        <f t="shared" si="6"/>
        <v>300000</v>
      </c>
      <c r="E166" s="1" t="str">
        <f t="shared" si="7"/>
        <v xml:space="preserve">PENTIUM 200 INTEL MMX </v>
      </c>
      <c r="F166" s="62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263</v>
      </c>
      <c r="B167" s="1"/>
      <c r="C167" s="6">
        <v>382000</v>
      </c>
      <c r="D167" s="6">
        <f t="shared" si="6"/>
        <v>458400</v>
      </c>
      <c r="E167" s="1" t="str">
        <f t="shared" si="7"/>
        <v xml:space="preserve">PENTIUM 233 INTEL MMX </v>
      </c>
      <c r="F167" s="62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264</v>
      </c>
      <c r="B168" s="1"/>
      <c r="C168" s="6">
        <v>524000</v>
      </c>
      <c r="D168" s="6">
        <f t="shared" si="6"/>
        <v>628800</v>
      </c>
      <c r="E168" s="1" t="str">
        <f t="shared" si="7"/>
        <v xml:space="preserve">PENTIUM II 233 INTEL 512k </v>
      </c>
      <c r="F168" s="62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265</v>
      </c>
      <c r="B169" s="1"/>
      <c r="C169" s="6">
        <v>757000</v>
      </c>
      <c r="D169" s="6">
        <f t="shared" si="6"/>
        <v>908400</v>
      </c>
      <c r="E169" s="1" t="str">
        <f t="shared" si="7"/>
        <v xml:space="preserve">PENTIUM II 266 INTEL 512k </v>
      </c>
      <c r="F169" s="62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266</v>
      </c>
      <c r="B170" s="1"/>
      <c r="C170" s="6">
        <v>1045000</v>
      </c>
      <c r="D170" s="6">
        <f t="shared" si="6"/>
        <v>1254000</v>
      </c>
      <c r="E170" s="1" t="str">
        <f t="shared" si="7"/>
        <v xml:space="preserve">PENTIUM II 300 INTEL 512K </v>
      </c>
      <c r="F170" s="62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267</v>
      </c>
      <c r="B171" s="1"/>
      <c r="C171" s="6">
        <v>1568000</v>
      </c>
      <c r="D171" s="6">
        <f t="shared" si="6"/>
        <v>1881600</v>
      </c>
      <c r="E171" s="1" t="str">
        <f t="shared" si="7"/>
        <v xml:space="preserve">PENTIUM II 333 INTEL 512K </v>
      </c>
      <c r="F171" s="62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268</v>
      </c>
      <c r="B172" s="1"/>
      <c r="C172" s="6">
        <v>117000</v>
      </c>
      <c r="D172" s="6">
        <f t="shared" si="6"/>
        <v>140400</v>
      </c>
      <c r="E172" s="1" t="str">
        <f t="shared" si="7"/>
        <v xml:space="preserve">SGS P 166+ </v>
      </c>
      <c r="F172" s="62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269</v>
      </c>
      <c r="B173" s="1"/>
      <c r="C173" s="6">
        <v>158000</v>
      </c>
      <c r="D173" s="6">
        <f t="shared" si="6"/>
        <v>189600</v>
      </c>
      <c r="E173" s="1" t="str">
        <f t="shared" si="7"/>
        <v xml:space="preserve">IBM 200 MX </v>
      </c>
      <c r="F173" s="62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270</v>
      </c>
      <c r="B174" s="1"/>
      <c r="C174" s="6">
        <v>260000</v>
      </c>
      <c r="D174" s="6">
        <f t="shared" si="6"/>
        <v>312000</v>
      </c>
      <c r="E174" s="1" t="str">
        <f t="shared" si="7"/>
        <v xml:space="preserve">IBM 233 MX </v>
      </c>
      <c r="F174" s="62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271</v>
      </c>
      <c r="B175" s="1"/>
      <c r="C175" s="6">
        <v>193000</v>
      </c>
      <c r="D175" s="6">
        <f t="shared" si="6"/>
        <v>231600</v>
      </c>
      <c r="E175" s="1" t="str">
        <f t="shared" si="7"/>
        <v xml:space="preserve">AMD K6-166 </v>
      </c>
      <c r="F175" s="62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272</v>
      </c>
      <c r="B176" s="1"/>
      <c r="C176" s="6">
        <v>270000</v>
      </c>
      <c r="D176" s="6">
        <f t="shared" si="6"/>
        <v>324000</v>
      </c>
      <c r="E176" s="1" t="str">
        <f t="shared" si="7"/>
        <v xml:space="preserve">AMD K6-200 </v>
      </c>
      <c r="F176" s="62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273</v>
      </c>
      <c r="B177" s="1"/>
      <c r="C177" s="6">
        <v>314000</v>
      </c>
      <c r="D177" s="6">
        <f t="shared" si="6"/>
        <v>376800</v>
      </c>
      <c r="E177" s="1" t="str">
        <f t="shared" si="7"/>
        <v xml:space="preserve">AMD K6-233 </v>
      </c>
      <c r="F177" s="62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274</v>
      </c>
      <c r="B178" s="1"/>
      <c r="C178" s="6">
        <v>894000</v>
      </c>
      <c r="D178" s="6">
        <f t="shared" si="6"/>
        <v>1072800</v>
      </c>
      <c r="E178" s="1" t="str">
        <f t="shared" si="7"/>
        <v xml:space="preserve">PENTIUM PRO 180 MZH </v>
      </c>
      <c r="F178" s="62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275</v>
      </c>
      <c r="B179" s="1"/>
      <c r="C179" s="6">
        <v>1040000</v>
      </c>
      <c r="D179" s="6">
        <f t="shared" si="6"/>
        <v>1248000</v>
      </c>
      <c r="E179" s="1" t="str">
        <f t="shared" si="7"/>
        <v xml:space="preserve">PENTIUM PRO 200 MZH </v>
      </c>
      <c r="F179" s="62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276</v>
      </c>
      <c r="B180" s="1"/>
      <c r="C180" s="6">
        <v>8000</v>
      </c>
      <c r="D180" s="6">
        <f t="shared" si="6"/>
        <v>9600</v>
      </c>
      <c r="E180" s="1" t="str">
        <f t="shared" si="7"/>
        <v xml:space="preserve">VENTOLINA PENTIUM 75-166 </v>
      </c>
      <c r="F180" s="62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277</v>
      </c>
      <c r="B181" s="1"/>
      <c r="C181" s="6">
        <v>10000</v>
      </c>
      <c r="D181" s="6">
        <f t="shared" si="6"/>
        <v>12000</v>
      </c>
      <c r="E181" s="1" t="str">
        <f t="shared" si="7"/>
        <v xml:space="preserve">VENTOLINA PENTIUM 200 </v>
      </c>
      <c r="F181" s="62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278</v>
      </c>
      <c r="B182" s="1"/>
      <c r="C182" s="6">
        <v>24000</v>
      </c>
      <c r="D182" s="6">
        <f t="shared" si="6"/>
        <v>28800</v>
      </c>
      <c r="E182" s="1" t="str">
        <f t="shared" si="7"/>
        <v xml:space="preserve">VENTOLA PER PENTIUM PRO </v>
      </c>
      <c r="F182" s="62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279</v>
      </c>
      <c r="B183" s="1" t="s">
        <v>132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  </v>
      </c>
      <c r="F183" s="62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280</v>
      </c>
      <c r="B184" s="1" t="s">
        <v>132</v>
      </c>
      <c r="C184" s="6">
        <v>10000</v>
      </c>
      <c r="D184" s="6">
        <f t="shared" si="6"/>
        <v>12000</v>
      </c>
      <c r="E184" s="1" t="str">
        <f t="shared" si="7"/>
        <v xml:space="preserve">VENTOLA 3 PIN per TX97  </v>
      </c>
      <c r="F184" s="62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281</v>
      </c>
      <c r="B185" s="1" t="s">
        <v>132</v>
      </c>
      <c r="C185" s="6">
        <v>26000</v>
      </c>
      <c r="D185" s="6">
        <f t="shared" si="6"/>
        <v>31200</v>
      </c>
      <c r="E185" s="1" t="str">
        <f t="shared" si="7"/>
        <v xml:space="preserve">VENTOLA PENTIUM II  </v>
      </c>
      <c r="F185" s="62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282</v>
      </c>
      <c r="B186" s="1"/>
      <c r="C186" s="6"/>
      <c r="D186" s="6">
        <f t="shared" si="6"/>
        <v>0</v>
      </c>
      <c r="E186" s="1" t="str">
        <f t="shared" si="7"/>
        <v xml:space="preserve">TASTIERE </v>
      </c>
      <c r="F186" s="62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283</v>
      </c>
      <c r="B187" s="1" t="s">
        <v>284</v>
      </c>
      <c r="C187" s="6">
        <v>22000</v>
      </c>
      <c r="D187" s="6">
        <f t="shared" si="6"/>
        <v>26400</v>
      </c>
      <c r="E187" s="1" t="str">
        <f t="shared" si="7"/>
        <v>TAST. ITA 105 TASTI WIN 95 UNIKEY</v>
      </c>
      <c r="F187" s="62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285</v>
      </c>
      <c r="B188" s="1" t="s">
        <v>286</v>
      </c>
      <c r="C188" s="6">
        <v>63000</v>
      </c>
      <c r="D188" s="6">
        <f t="shared" si="6"/>
        <v>75600</v>
      </c>
      <c r="E188" s="1" t="str">
        <f t="shared" si="7"/>
        <v>TAST. ITA   79t BTC</v>
      </c>
      <c r="F188" s="62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287</v>
      </c>
      <c r="B189" s="1" t="s">
        <v>286</v>
      </c>
      <c r="C189" s="6">
        <v>63000</v>
      </c>
      <c r="D189" s="6">
        <f t="shared" si="6"/>
        <v>75600</v>
      </c>
      <c r="E189" s="1" t="str">
        <f t="shared" si="7"/>
        <v>TAST. USA 79t BTC</v>
      </c>
      <c r="F189" s="62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288</v>
      </c>
      <c r="B190" s="1" t="s">
        <v>286</v>
      </c>
      <c r="C190" s="6">
        <v>26000</v>
      </c>
      <c r="D190" s="6">
        <f t="shared" si="6"/>
        <v>31200</v>
      </c>
      <c r="E190" s="1" t="str">
        <f t="shared" si="7"/>
        <v>TAST. USA 105 TASTI WIN95 BTC</v>
      </c>
      <c r="F190" s="62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289</v>
      </c>
      <c r="B191" s="1" t="s">
        <v>290</v>
      </c>
      <c r="C191" s="6">
        <v>25000</v>
      </c>
      <c r="D191" s="6">
        <f t="shared" si="6"/>
        <v>30000</v>
      </c>
      <c r="E191" s="1" t="str">
        <f t="shared" si="7"/>
        <v>TAST. ITA  105 TASTI NMB, WIN95 NMB</v>
      </c>
      <c r="F191" s="62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291</v>
      </c>
      <c r="B192" s="1" t="s">
        <v>290</v>
      </c>
      <c r="C192" s="6">
        <v>25000</v>
      </c>
      <c r="D192" s="6">
        <f t="shared" si="6"/>
        <v>30000</v>
      </c>
      <c r="E192" s="1" t="str">
        <f t="shared" si="7"/>
        <v>TAST. ITA  105 TASTI NMB, PS/2 WIN95 NMB</v>
      </c>
      <c r="F192" s="62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292</v>
      </c>
      <c r="B193" s="1" t="s">
        <v>290</v>
      </c>
      <c r="C193" s="6">
        <v>46000</v>
      </c>
      <c r="D193" s="6">
        <f t="shared" si="6"/>
        <v>55200</v>
      </c>
      <c r="E193" s="1" t="str">
        <f t="shared" si="7"/>
        <v>TAST. ITA 105 TASTI "CYPRESS"  WIN95 NMB</v>
      </c>
      <c r="F193" s="62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293</v>
      </c>
      <c r="B194" s="1"/>
      <c r="C194" s="6"/>
      <c r="D194" s="6">
        <f t="shared" si="6"/>
        <v>0</v>
      </c>
      <c r="E194" s="1" t="str">
        <f t="shared" si="7"/>
        <v xml:space="preserve">SCANNER E ACCESSORI </v>
      </c>
      <c r="F194" s="62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294</v>
      </c>
      <c r="B195" s="1" t="s">
        <v>295</v>
      </c>
      <c r="C195" s="6">
        <v>37000</v>
      </c>
      <c r="D195" s="6">
        <f t="shared" si="6"/>
        <v>44400</v>
      </c>
      <c r="E195" s="1" t="str">
        <f t="shared" si="7"/>
        <v>MOUSE  PILOT SERIALE LOGITECH</v>
      </c>
      <c r="F195" s="62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296</v>
      </c>
      <c r="B196" s="1" t="s">
        <v>295</v>
      </c>
      <c r="C196" s="6">
        <v>37000</v>
      </c>
      <c r="D196" s="6">
        <f t="shared" si="6"/>
        <v>44400</v>
      </c>
      <c r="E196" s="1" t="str">
        <f t="shared" si="7"/>
        <v>MOUSE  PILOT P/S2 LOGITECH</v>
      </c>
      <c r="F196" s="62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297</v>
      </c>
      <c r="B197" s="1" t="s">
        <v>298</v>
      </c>
      <c r="C197" s="6">
        <v>11000</v>
      </c>
      <c r="D197" s="6">
        <f t="shared" ref="D197:D260" si="9">F197+C197</f>
        <v>13200</v>
      </c>
      <c r="E197" s="1" t="str">
        <f t="shared" ref="E197:E260" si="10">_xlfn.CONCAT(A197," ",B197)</f>
        <v>MOUSE SERIALE 3 TASTI PRIMAX</v>
      </c>
      <c r="F197" s="62">
        <f t="shared" si="8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299</v>
      </c>
      <c r="B198" s="1" t="s">
        <v>298</v>
      </c>
      <c r="C198" s="6">
        <v>46000</v>
      </c>
      <c r="D198" s="6">
        <f t="shared" si="9"/>
        <v>55200</v>
      </c>
      <c r="E198" s="1" t="str">
        <f t="shared" si="10"/>
        <v>MOUSE TRACKBALL  PRIMAX</v>
      </c>
      <c r="F198" s="62">
        <f t="shared" ref="F198:F261" si="11">C198*0.2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300</v>
      </c>
      <c r="B199" s="1" t="s">
        <v>298</v>
      </c>
      <c r="C199" s="6">
        <v>19000</v>
      </c>
      <c r="D199" s="6">
        <f t="shared" si="9"/>
        <v>22800</v>
      </c>
      <c r="E199" s="1" t="str">
        <f t="shared" si="10"/>
        <v>MOUSE "RAINBOW" SERIALE PRIMAX</v>
      </c>
      <c r="F199" s="62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301</v>
      </c>
      <c r="B200" s="1" t="s">
        <v>298</v>
      </c>
      <c r="C200" s="6">
        <v>13000</v>
      </c>
      <c r="D200" s="6">
        <f t="shared" si="9"/>
        <v>15600</v>
      </c>
      <c r="E200" s="1" t="str">
        <f t="shared" si="10"/>
        <v>MOUSE  ECHO PS/2 PRIMAX</v>
      </c>
      <c r="F200" s="62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302</v>
      </c>
      <c r="B201" s="1" t="s">
        <v>298</v>
      </c>
      <c r="C201" s="6">
        <v>26000</v>
      </c>
      <c r="D201" s="6">
        <f t="shared" si="9"/>
        <v>31200</v>
      </c>
      <c r="E201" s="1" t="str">
        <f t="shared" si="10"/>
        <v>VENUS MOUSE SERIALE PRIMAX</v>
      </c>
      <c r="F201" s="62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303</v>
      </c>
      <c r="B202" s="1" t="s">
        <v>298</v>
      </c>
      <c r="C202" s="6">
        <v>26000</v>
      </c>
      <c r="D202" s="6">
        <f t="shared" si="9"/>
        <v>31200</v>
      </c>
      <c r="E202" s="1" t="str">
        <f t="shared" si="10"/>
        <v>VENUS MOUSE PS/2 PRIMAX</v>
      </c>
      <c r="F202" s="62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304</v>
      </c>
      <c r="B203" s="1" t="s">
        <v>298</v>
      </c>
      <c r="C203" s="6">
        <v>20000</v>
      </c>
      <c r="D203" s="6">
        <f t="shared" si="9"/>
        <v>24000</v>
      </c>
      <c r="E203" s="1" t="str">
        <f t="shared" si="10"/>
        <v>JOYSTICK DIGITALE PRIMAX</v>
      </c>
      <c r="F203" s="62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305</v>
      </c>
      <c r="B204" s="1" t="s">
        <v>298</v>
      </c>
      <c r="C204" s="6">
        <v>49000</v>
      </c>
      <c r="D204" s="6">
        <f t="shared" si="9"/>
        <v>58800</v>
      </c>
      <c r="E204" s="1" t="str">
        <f t="shared" si="10"/>
        <v>JOYSTICK ULTRASTRIKER PRIMAX</v>
      </c>
      <c r="F204" s="62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306</v>
      </c>
      <c r="B205" s="1" t="s">
        <v>298</v>
      </c>
      <c r="C205" s="6">
        <v>33000</v>
      </c>
      <c r="D205" s="6">
        <f t="shared" si="9"/>
        <v>39600</v>
      </c>
      <c r="E205" s="1" t="str">
        <f t="shared" si="10"/>
        <v>NAVIGATOR MOUSE PRIMAX</v>
      </c>
      <c r="F205" s="62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307</v>
      </c>
      <c r="B206" s="1" t="s">
        <v>298</v>
      </c>
      <c r="C206" s="6">
        <v>68000</v>
      </c>
      <c r="D206" s="6">
        <f t="shared" si="9"/>
        <v>81600</v>
      </c>
      <c r="E206" s="1" t="str">
        <f t="shared" si="10"/>
        <v>JOYSTICK EXCALIBUR PRIMAX</v>
      </c>
      <c r="F206" s="62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308</v>
      </c>
      <c r="B207" s="1" t="s">
        <v>298</v>
      </c>
      <c r="C207" s="6">
        <v>33000</v>
      </c>
      <c r="D207" s="6">
        <f t="shared" si="9"/>
        <v>39600</v>
      </c>
      <c r="E207" s="1" t="str">
        <f t="shared" si="10"/>
        <v>GAMEPAD CONQUEROR PRIMAX</v>
      </c>
      <c r="F207" s="62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309</v>
      </c>
      <c r="B208" s="1" t="s">
        <v>298</v>
      </c>
      <c r="C208" s="6">
        <v>147000</v>
      </c>
      <c r="D208" s="6">
        <f t="shared" si="9"/>
        <v>176400</v>
      </c>
      <c r="E208" s="1" t="str">
        <f t="shared" si="10"/>
        <v>COLOR HAND SCANNER PRIMAX</v>
      </c>
      <c r="F208" s="62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310</v>
      </c>
      <c r="B209" s="1" t="s">
        <v>298</v>
      </c>
      <c r="C209" s="6">
        <v>151000</v>
      </c>
      <c r="D209" s="6">
        <f t="shared" si="9"/>
        <v>181200</v>
      </c>
      <c r="E209" s="1" t="str">
        <f t="shared" si="10"/>
        <v>SCANNER COLORADO 4800 SW + OCR  PRIMAX</v>
      </c>
      <c r="F209" s="62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311</v>
      </c>
      <c r="B210" s="1" t="s">
        <v>298</v>
      </c>
      <c r="C210" s="6">
        <v>197000</v>
      </c>
      <c r="D210" s="6">
        <f t="shared" si="9"/>
        <v>236400</v>
      </c>
      <c r="E210" s="1" t="str">
        <f t="shared" si="10"/>
        <v>SCANNER COLORADO D600 SW + OCR  PRIMAX</v>
      </c>
      <c r="F210" s="62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312</v>
      </c>
      <c r="B211" s="1" t="s">
        <v>298</v>
      </c>
      <c r="C211" s="6">
        <v>310000</v>
      </c>
      <c r="D211" s="6">
        <f t="shared" si="9"/>
        <v>372000</v>
      </c>
      <c r="E211" s="1" t="str">
        <f t="shared" si="10"/>
        <v>SCANNER  DIRECT 9600 SW + OCR PRIMAX</v>
      </c>
      <c r="F211" s="62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313</v>
      </c>
      <c r="B212" s="1" t="s">
        <v>298</v>
      </c>
      <c r="C212" s="6">
        <v>271000</v>
      </c>
      <c r="D212" s="6">
        <f t="shared" si="9"/>
        <v>325200</v>
      </c>
      <c r="E212" s="1" t="str">
        <f t="shared" si="10"/>
        <v>SCANNER  JEWEL 4800 SCSI PRIMAX</v>
      </c>
      <c r="F212" s="62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314</v>
      </c>
      <c r="B213" s="1" t="s">
        <v>298</v>
      </c>
      <c r="C213" s="6">
        <v>458000</v>
      </c>
      <c r="D213" s="6">
        <f t="shared" si="9"/>
        <v>549600</v>
      </c>
      <c r="E213" s="1" t="str">
        <f t="shared" si="10"/>
        <v>SCANNER PROFI  9600 SCSI PRIMAX</v>
      </c>
      <c r="F213" s="62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315</v>
      </c>
      <c r="B214" s="1" t="s">
        <v>298</v>
      </c>
      <c r="C214" s="6">
        <v>412000</v>
      </c>
      <c r="D214" s="6">
        <f t="shared" si="9"/>
        <v>494400</v>
      </c>
      <c r="E214" s="1" t="str">
        <f t="shared" si="10"/>
        <v>SCANNER PHODOX U. S. 300 PRIMAX</v>
      </c>
      <c r="F214" s="62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316</v>
      </c>
      <c r="B215" s="1" t="s">
        <v>317</v>
      </c>
      <c r="C215" s="6">
        <v>807000</v>
      </c>
      <c r="D215" s="6">
        <f t="shared" si="9"/>
        <v>968400</v>
      </c>
      <c r="E215" s="1" t="str">
        <f t="shared" si="10"/>
        <v>FILMSCAN-200PC EPSON</v>
      </c>
      <c r="F215" s="62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318</v>
      </c>
      <c r="B216" s="1"/>
      <c r="C216" s="6">
        <v>4000</v>
      </c>
      <c r="D216" s="6">
        <f t="shared" si="9"/>
        <v>4800</v>
      </c>
      <c r="E216" s="1" t="str">
        <f t="shared" si="10"/>
        <v xml:space="preserve">TAPPETINO PER MOUSE </v>
      </c>
      <c r="F216" s="62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319</v>
      </c>
      <c r="B217" s="1"/>
      <c r="C217" s="6">
        <v>81000</v>
      </c>
      <c r="D217" s="6">
        <f t="shared" si="9"/>
        <v>97200</v>
      </c>
      <c r="E217" s="1" t="str">
        <f t="shared" si="10"/>
        <v xml:space="preserve">ALIMENTATORE 200 W CE </v>
      </c>
      <c r="F217" s="62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320</v>
      </c>
      <c r="B218" s="1"/>
      <c r="C218" s="6">
        <v>125000</v>
      </c>
      <c r="D218" s="6">
        <f t="shared" si="9"/>
        <v>150000</v>
      </c>
      <c r="E218" s="1" t="str">
        <f t="shared" si="10"/>
        <v xml:space="preserve">ALIMENTATORE 250 W CE ATX </v>
      </c>
      <c r="F218" s="62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321</v>
      </c>
      <c r="B219" s="1"/>
      <c r="C219" s="6">
        <v>98000</v>
      </c>
      <c r="D219" s="6">
        <f t="shared" si="9"/>
        <v>117600</v>
      </c>
      <c r="E219" s="1" t="str">
        <f t="shared" si="10"/>
        <v xml:space="preserve">ALIMENTATORE 230 W CE ATX </v>
      </c>
      <c r="F219" s="62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322</v>
      </c>
      <c r="B220" s="1"/>
      <c r="C220" s="6">
        <v>140000</v>
      </c>
      <c r="D220" s="6">
        <f t="shared" si="9"/>
        <v>168000</v>
      </c>
      <c r="E220" s="1" t="str">
        <f t="shared" si="10"/>
        <v xml:space="preserve">ALIMENTATORE 300 W CE ATX </v>
      </c>
      <c r="F220" s="62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323</v>
      </c>
      <c r="B221" s="1" t="s">
        <v>324</v>
      </c>
      <c r="C221" s="6">
        <v>5000</v>
      </c>
      <c r="D221" s="6">
        <f t="shared" si="9"/>
        <v>6000</v>
      </c>
      <c r="E221" s="1" t="str">
        <f t="shared" si="10"/>
        <v>CAVO PARALLELO STAMP. MT 1,8 Unidirez.</v>
      </c>
      <c r="F221" s="62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323</v>
      </c>
      <c r="B222" s="1" t="s">
        <v>325</v>
      </c>
      <c r="C222" s="6">
        <v>6000</v>
      </c>
      <c r="D222" s="6">
        <f t="shared" si="9"/>
        <v>7200</v>
      </c>
      <c r="E222" s="1" t="str">
        <f t="shared" si="10"/>
        <v>CAVO PARALLELO STAMP. MT 1,8 Bidirez.</v>
      </c>
      <c r="F222" s="62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326</v>
      </c>
      <c r="B223" s="1"/>
      <c r="C223" s="6">
        <v>9000</v>
      </c>
      <c r="D223" s="6">
        <f t="shared" si="9"/>
        <v>10800</v>
      </c>
      <c r="E223" s="1" t="str">
        <f t="shared" si="10"/>
        <v xml:space="preserve">CAVO PARALLELO STAMP. MT 3 </v>
      </c>
      <c r="F223" s="62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327</v>
      </c>
      <c r="B224" s="1" t="s">
        <v>328</v>
      </c>
      <c r="C224" s="6">
        <v>8000</v>
      </c>
      <c r="D224" s="6">
        <f t="shared" si="9"/>
        <v>9600</v>
      </c>
      <c r="E224" s="1" t="str">
        <f t="shared" si="10"/>
        <v>CONNETTORE MOUSE PS/2 per M/B ASUS P55T2P4</v>
      </c>
      <c r="F224" s="62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329</v>
      </c>
      <c r="B225" s="1"/>
      <c r="C225" s="6">
        <v>11000</v>
      </c>
      <c r="D225" s="6">
        <f t="shared" si="9"/>
        <v>13200</v>
      </c>
      <c r="E225" s="1" t="str">
        <f t="shared" si="10"/>
        <v xml:space="preserve">CONNETTORE TASTIERA PS/2 </v>
      </c>
      <c r="F225" s="62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330</v>
      </c>
      <c r="B226" s="1" t="s">
        <v>331</v>
      </c>
      <c r="C226" s="6">
        <v>21000</v>
      </c>
      <c r="D226" s="6">
        <f t="shared" si="9"/>
        <v>25200</v>
      </c>
      <c r="E226" s="1" t="str">
        <f t="shared" si="10"/>
        <v>CONNETTORE USB/MIR per M/B ASUS TX97</v>
      </c>
      <c r="F226" s="62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332</v>
      </c>
      <c r="B227" s="1" t="s">
        <v>298</v>
      </c>
      <c r="C227" s="6">
        <v>14000</v>
      </c>
      <c r="D227" s="6">
        <f t="shared" si="9"/>
        <v>16800</v>
      </c>
      <c r="E227" s="1" t="str">
        <f t="shared" si="10"/>
        <v>DATA-SWITCH 2/1 MANUALE PRIMAX</v>
      </c>
      <c r="F227" s="62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333</v>
      </c>
      <c r="B228" s="1" t="s">
        <v>298</v>
      </c>
      <c r="C228" s="6">
        <v>23000</v>
      </c>
      <c r="D228" s="6">
        <f t="shared" si="9"/>
        <v>27600</v>
      </c>
      <c r="E228" s="1" t="str">
        <f t="shared" si="10"/>
        <v>DATA-SWITCH 2/2 MANUALE PRIMAX</v>
      </c>
      <c r="F228" s="62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334</v>
      </c>
      <c r="B229" s="1" t="s">
        <v>298</v>
      </c>
      <c r="C229" s="6">
        <v>51000</v>
      </c>
      <c r="D229" s="6">
        <f t="shared" si="9"/>
        <v>61200</v>
      </c>
      <c r="E229" s="1" t="str">
        <f t="shared" si="10"/>
        <v>DATA-SWITCH 2/1 BIDIREZ. PRIMAX</v>
      </c>
      <c r="F229" s="62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335</v>
      </c>
      <c r="B230" s="1"/>
      <c r="C230" s="6"/>
      <c r="D230" s="6">
        <f t="shared" si="9"/>
        <v>0</v>
      </c>
      <c r="E230" s="1" t="str">
        <f t="shared" si="10"/>
        <v xml:space="preserve">SOFTWARE </v>
      </c>
      <c r="F230" s="62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336</v>
      </c>
      <c r="B231" s="1" t="s">
        <v>337</v>
      </c>
      <c r="C231" s="6">
        <v>198000</v>
      </c>
      <c r="D231" s="6">
        <f t="shared" si="9"/>
        <v>237600</v>
      </c>
      <c r="E231" s="1" t="str">
        <f t="shared" si="10"/>
        <v>COMBO DOS6.22+WIN3.11+DSK.MAN. MICROSOFT  OEM</v>
      </c>
      <c r="F231" s="62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338</v>
      </c>
      <c r="B232" s="1" t="s">
        <v>337</v>
      </c>
      <c r="C232" s="6">
        <v>167000</v>
      </c>
      <c r="D232" s="6">
        <f t="shared" si="9"/>
        <v>200400</v>
      </c>
      <c r="E232" s="1" t="str">
        <f t="shared" si="10"/>
        <v>WINDOWS 95, MANUALI + CD MICROSOFT  OEM</v>
      </c>
      <c r="F232" s="62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339</v>
      </c>
      <c r="B233" s="1" t="s">
        <v>340</v>
      </c>
      <c r="C233" s="6">
        <v>95000</v>
      </c>
      <c r="D233" s="6">
        <f t="shared" si="9"/>
        <v>114000</v>
      </c>
      <c r="E233" s="1" t="str">
        <f t="shared" si="10"/>
        <v>LICENZA STUDENTE SISTEMI  MICROSOFT  STUDENTE</v>
      </c>
      <c r="F233" s="62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341</v>
      </c>
      <c r="B234" s="1" t="s">
        <v>340</v>
      </c>
      <c r="C234" s="6">
        <v>141000</v>
      </c>
      <c r="D234" s="6">
        <f t="shared" si="9"/>
        <v>169200</v>
      </c>
      <c r="E234" s="1" t="str">
        <f t="shared" si="10"/>
        <v>LICENZA STUDENTE APPLICAZIONI MICROSOFT  STUDENTE</v>
      </c>
      <c r="F234" s="62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342</v>
      </c>
      <c r="B235" s="1" t="s">
        <v>337</v>
      </c>
      <c r="C235" s="6">
        <v>351000</v>
      </c>
      <c r="D235" s="6">
        <f t="shared" si="9"/>
        <v>421200</v>
      </c>
      <c r="E235" s="1" t="str">
        <f t="shared" si="10"/>
        <v>WIN NT WORKSTATION 4.0 MICROSOFT  OEM</v>
      </c>
      <c r="F235" s="62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343</v>
      </c>
      <c r="B236" s="1" t="s">
        <v>344</v>
      </c>
      <c r="C236" s="6">
        <v>414000</v>
      </c>
      <c r="D236" s="6">
        <f t="shared" si="9"/>
        <v>496800</v>
      </c>
      <c r="E236" s="1" t="str">
        <f t="shared" si="10"/>
        <v>OFFICE SMALL BUSINESS WORD97,EXCEL97,OUTLOOK97,PUBLISHER97</v>
      </c>
      <c r="F236" s="62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345</v>
      </c>
      <c r="B237" s="1" t="s">
        <v>337</v>
      </c>
      <c r="C237" s="6">
        <v>61000</v>
      </c>
      <c r="D237" s="6">
        <f t="shared" si="9"/>
        <v>73200</v>
      </c>
      <c r="E237" s="1" t="str">
        <f t="shared" si="10"/>
        <v>WORKS 4.5 ITA, MANUALI + CD MICROSOFT  OEM</v>
      </c>
      <c r="F237" s="62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346</v>
      </c>
      <c r="B238" s="1" t="s">
        <v>337</v>
      </c>
      <c r="C238" s="6">
        <v>893000</v>
      </c>
      <c r="D238" s="6">
        <f t="shared" si="9"/>
        <v>1071600</v>
      </c>
      <c r="E238" s="1" t="str">
        <f t="shared" si="10"/>
        <v>FIVE PACK WIN 95 MICROSOFT  OEM</v>
      </c>
      <c r="F238" s="62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347</v>
      </c>
      <c r="B239" s="1" t="s">
        <v>337</v>
      </c>
      <c r="C239" s="6">
        <v>985000</v>
      </c>
      <c r="D239" s="6">
        <f t="shared" si="9"/>
        <v>1182000</v>
      </c>
      <c r="E239" s="1" t="str">
        <f t="shared" si="10"/>
        <v>FIVE PACK COMBO WIN3.11-DOS MICROSOFT  OEM</v>
      </c>
      <c r="F239" s="62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348</v>
      </c>
      <c r="B240" s="1" t="s">
        <v>337</v>
      </c>
      <c r="C240" s="6">
        <v>296000</v>
      </c>
      <c r="D240" s="6">
        <f t="shared" si="9"/>
        <v>355200</v>
      </c>
      <c r="E240" s="1" t="str">
        <f t="shared" si="10"/>
        <v>FIVE PACK WORKS 4.5 MICROSOFT  OEM</v>
      </c>
      <c r="F240" s="62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349</v>
      </c>
      <c r="B241" s="1" t="s">
        <v>337</v>
      </c>
      <c r="C241" s="6">
        <v>685000</v>
      </c>
      <c r="D241" s="6">
        <f t="shared" si="9"/>
        <v>822000</v>
      </c>
      <c r="E241" s="1" t="str">
        <f t="shared" si="10"/>
        <v>3-PACK  HOME ESSENTIALS 98 MICROSOFT  OEM</v>
      </c>
      <c r="F241" s="62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350</v>
      </c>
      <c r="B242" s="1" t="s">
        <v>337</v>
      </c>
      <c r="C242" s="6">
        <v>1138000</v>
      </c>
      <c r="D242" s="6">
        <f t="shared" si="9"/>
        <v>1365600</v>
      </c>
      <c r="E242" s="1" t="str">
        <f t="shared" si="10"/>
        <v>3-PACK WIN NT WORKSTATION 4.0 MICROSOFT  OEM</v>
      </c>
      <c r="F242" s="62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351</v>
      </c>
      <c r="B243" s="1" t="s">
        <v>337</v>
      </c>
      <c r="C243" s="6">
        <v>1334000</v>
      </c>
      <c r="D243" s="6">
        <f t="shared" si="9"/>
        <v>1600800</v>
      </c>
      <c r="E243" s="1" t="str">
        <f t="shared" si="10"/>
        <v>3-PACK OFFICE SMALL BUSINESS MICROSOFT  OEM</v>
      </c>
      <c r="F243" s="62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352</v>
      </c>
      <c r="B244" s="1" t="s">
        <v>132</v>
      </c>
      <c r="C244" s="6">
        <v>30000</v>
      </c>
      <c r="D244" s="6">
        <f t="shared" si="9"/>
        <v>36000</v>
      </c>
      <c r="E244" s="1" t="str">
        <f t="shared" si="10"/>
        <v xml:space="preserve">CD VIDEOGUIDA  WIN'95  </v>
      </c>
      <c r="F244" s="62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353</v>
      </c>
      <c r="B245" s="1" t="s">
        <v>132</v>
      </c>
      <c r="C245" s="6">
        <v>30000</v>
      </c>
      <c r="D245" s="6">
        <f t="shared" si="9"/>
        <v>36000</v>
      </c>
      <c r="E245" s="1" t="str">
        <f t="shared" si="10"/>
        <v xml:space="preserve">CD VIDEGUIDA INTERNET  </v>
      </c>
      <c r="F245" s="62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354</v>
      </c>
      <c r="B246" s="1" t="s">
        <v>355</v>
      </c>
      <c r="C246" s="6">
        <v>406000</v>
      </c>
      <c r="D246" s="6">
        <f t="shared" si="9"/>
        <v>487200</v>
      </c>
      <c r="E246" s="1" t="str">
        <f t="shared" si="10"/>
        <v>WINDOWS 95  MICROSOFT</v>
      </c>
      <c r="F246" s="62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356</v>
      </c>
      <c r="B247" s="1" t="s">
        <v>355</v>
      </c>
      <c r="C247" s="6">
        <v>197000</v>
      </c>
      <c r="D247" s="6">
        <f t="shared" si="9"/>
        <v>236400</v>
      </c>
      <c r="E247" s="1" t="str">
        <f t="shared" si="10"/>
        <v>WINDOWS 95 Lic. Agg. MICROSOFT</v>
      </c>
      <c r="F247" s="62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357</v>
      </c>
      <c r="B248" s="1" t="s">
        <v>355</v>
      </c>
      <c r="C248" s="6">
        <v>645000</v>
      </c>
      <c r="D248" s="6">
        <f t="shared" si="9"/>
        <v>774000</v>
      </c>
      <c r="E248" s="1" t="str">
        <f t="shared" si="10"/>
        <v>EXCEL 7.0 MICROSOFT</v>
      </c>
      <c r="F248" s="62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358</v>
      </c>
      <c r="B249" s="1" t="s">
        <v>355</v>
      </c>
      <c r="C249" s="6">
        <v>645000</v>
      </c>
      <c r="D249" s="6">
        <f t="shared" si="9"/>
        <v>774000</v>
      </c>
      <c r="E249" s="1" t="str">
        <f t="shared" si="10"/>
        <v>EXCEL 97 MICROSOFT</v>
      </c>
      <c r="F249" s="62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359</v>
      </c>
      <c r="B250" s="1" t="s">
        <v>355</v>
      </c>
      <c r="C250" s="6">
        <v>259000</v>
      </c>
      <c r="D250" s="6">
        <f t="shared" si="9"/>
        <v>310800</v>
      </c>
      <c r="E250" s="1" t="str">
        <f t="shared" si="10"/>
        <v>EXCEL 97 Agg. MICROSOFT</v>
      </c>
      <c r="F250" s="62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360</v>
      </c>
      <c r="B251" s="1" t="s">
        <v>355</v>
      </c>
      <c r="C251" s="6">
        <v>646000</v>
      </c>
      <c r="D251" s="6">
        <f t="shared" si="9"/>
        <v>775200</v>
      </c>
      <c r="E251" s="1" t="str">
        <f t="shared" si="10"/>
        <v>WORD 97 MICROSOFT</v>
      </c>
      <c r="F251" s="62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361</v>
      </c>
      <c r="B252" s="1" t="s">
        <v>355</v>
      </c>
      <c r="C252" s="6">
        <v>259000</v>
      </c>
      <c r="D252" s="6">
        <f t="shared" si="9"/>
        <v>310800</v>
      </c>
      <c r="E252" s="1" t="str">
        <f t="shared" si="10"/>
        <v>WORD 97 Agg. MICROSOFT</v>
      </c>
      <c r="F252" s="62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362</v>
      </c>
      <c r="B253" s="1" t="s">
        <v>355</v>
      </c>
      <c r="C253" s="6">
        <v>645000</v>
      </c>
      <c r="D253" s="6">
        <f t="shared" si="9"/>
        <v>774000</v>
      </c>
      <c r="E253" s="1" t="str">
        <f t="shared" si="10"/>
        <v>ACCESS 97 MICROSOFT</v>
      </c>
      <c r="F253" s="62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363</v>
      </c>
      <c r="B254" s="1" t="s">
        <v>355</v>
      </c>
      <c r="C254" s="6">
        <v>879000</v>
      </c>
      <c r="D254" s="6">
        <f t="shared" si="9"/>
        <v>1054800</v>
      </c>
      <c r="E254" s="1" t="str">
        <f t="shared" si="10"/>
        <v>OFFICE 97 SMALL BUSINESS MICROSOFT</v>
      </c>
      <c r="F254" s="62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364</v>
      </c>
      <c r="B255" s="1" t="s">
        <v>355</v>
      </c>
      <c r="C255" s="6">
        <v>259000</v>
      </c>
      <c r="D255" s="6">
        <f t="shared" si="9"/>
        <v>310800</v>
      </c>
      <c r="E255" s="1" t="str">
        <f t="shared" si="10"/>
        <v>HOME ESSENTIALS 98 MICROSOFT</v>
      </c>
      <c r="F255" s="62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365</v>
      </c>
      <c r="B256" s="1" t="s">
        <v>355</v>
      </c>
      <c r="C256" s="6">
        <v>274000</v>
      </c>
      <c r="D256" s="6">
        <f t="shared" si="9"/>
        <v>328800</v>
      </c>
      <c r="E256" s="1" t="str">
        <f t="shared" si="10"/>
        <v>FRONTPAGE 98 MICROSOFT</v>
      </c>
      <c r="F256" s="62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366</v>
      </c>
      <c r="B257" s="1" t="s">
        <v>355</v>
      </c>
      <c r="C257" s="6">
        <v>975000</v>
      </c>
      <c r="D257" s="6">
        <f t="shared" si="9"/>
        <v>1170000</v>
      </c>
      <c r="E257" s="1" t="str">
        <f t="shared" si="10"/>
        <v>OFFICE '97 MICROSOFT</v>
      </c>
      <c r="F257" s="62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367</v>
      </c>
      <c r="B258" s="1" t="s">
        <v>355</v>
      </c>
      <c r="C258" s="6">
        <v>480000</v>
      </c>
      <c r="D258" s="6">
        <f t="shared" si="9"/>
        <v>576000</v>
      </c>
      <c r="E258" s="1" t="str">
        <f t="shared" si="10"/>
        <v>OFFICE '97 Agg. MICROSOFT</v>
      </c>
      <c r="F258" s="62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368</v>
      </c>
      <c r="B259" s="1" t="s">
        <v>355</v>
      </c>
      <c r="C259" s="6">
        <v>1187000</v>
      </c>
      <c r="D259" s="6">
        <f t="shared" si="9"/>
        <v>1424400</v>
      </c>
      <c r="E259" s="1" t="str">
        <f t="shared" si="10"/>
        <v>OFFICE '97 Professional MICROSOFT</v>
      </c>
      <c r="F259" s="62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369</v>
      </c>
      <c r="B260" s="1" t="s">
        <v>355</v>
      </c>
      <c r="C260" s="6">
        <v>832000</v>
      </c>
      <c r="D260" s="6">
        <f t="shared" si="9"/>
        <v>998400</v>
      </c>
      <c r="E260" s="1" t="str">
        <f t="shared" si="10"/>
        <v>OFFICE '97 Professional Agg. MICROSOFT</v>
      </c>
      <c r="F260" s="62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370</v>
      </c>
      <c r="B261" s="1" t="s">
        <v>355</v>
      </c>
      <c r="C261" s="6">
        <v>227000</v>
      </c>
      <c r="D261" s="6">
        <f t="shared" ref="D261:D324" si="12">F261+C261</f>
        <v>272400</v>
      </c>
      <c r="E261" s="1" t="str">
        <f t="shared" ref="E261:E324" si="13">_xlfn.CONCAT(A261," ",B261)</f>
        <v>VISUAL BASIC 4.0 STD MICROSOFT</v>
      </c>
      <c r="F261" s="62">
        <f t="shared" si="11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371</v>
      </c>
      <c r="B262" s="1" t="s">
        <v>355</v>
      </c>
      <c r="C262" s="6">
        <v>98000</v>
      </c>
      <c r="D262" s="6">
        <f t="shared" si="12"/>
        <v>117600</v>
      </c>
      <c r="E262" s="1" t="str">
        <f t="shared" si="13"/>
        <v>VISUAL BASIC 4.0 Agg. MICROSOFT</v>
      </c>
      <c r="F262" s="62">
        <f t="shared" ref="F262:F325" si="14">C262*0.2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372</v>
      </c>
      <c r="B263" s="1" t="s">
        <v>355</v>
      </c>
      <c r="C263" s="6">
        <v>1190000</v>
      </c>
      <c r="D263" s="6">
        <f t="shared" si="12"/>
        <v>1428000</v>
      </c>
      <c r="E263" s="1" t="str">
        <f t="shared" si="13"/>
        <v>VISUAL BASIC 4.0 PROFESSIONAL MICROSOFT</v>
      </c>
      <c r="F263" s="62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373</v>
      </c>
      <c r="B264" s="1" t="s">
        <v>355</v>
      </c>
      <c r="C264" s="6">
        <v>300000</v>
      </c>
      <c r="D264" s="6">
        <f t="shared" si="12"/>
        <v>360000</v>
      </c>
      <c r="E264" s="1" t="str">
        <f t="shared" si="13"/>
        <v>VISUAL BASIC 4.0 PROF. Agg. MICROSOFT</v>
      </c>
      <c r="F264" s="62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374</v>
      </c>
      <c r="B265" s="1" t="s">
        <v>355</v>
      </c>
      <c r="C265" s="6">
        <v>2407000</v>
      </c>
      <c r="D265" s="6">
        <f t="shared" si="12"/>
        <v>2888400</v>
      </c>
      <c r="E265" s="1" t="str">
        <f t="shared" si="13"/>
        <v>VISUAL BASIC 4.0 ENTERPRICE MICROSOFT</v>
      </c>
      <c r="F265" s="62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375</v>
      </c>
      <c r="B266" s="1" t="s">
        <v>355</v>
      </c>
      <c r="C266" s="6">
        <v>1021000</v>
      </c>
      <c r="D266" s="6">
        <f t="shared" si="12"/>
        <v>1225200</v>
      </c>
      <c r="E266" s="1" t="str">
        <f t="shared" si="13"/>
        <v>VISUAL BASIC 4.0 ENTERPRICE Agg. MICROSOFT</v>
      </c>
      <c r="F266" s="62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376</v>
      </c>
      <c r="B267" s="1" t="s">
        <v>355</v>
      </c>
      <c r="C267" s="6">
        <v>646000</v>
      </c>
      <c r="D267" s="6">
        <f t="shared" si="12"/>
        <v>775200</v>
      </c>
      <c r="E267" s="1" t="str">
        <f t="shared" si="13"/>
        <v>POWERPOINT 97 MICROSOFT</v>
      </c>
      <c r="F267" s="62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377</v>
      </c>
      <c r="B268" s="1" t="s">
        <v>355</v>
      </c>
      <c r="C268" s="6">
        <v>259000</v>
      </c>
      <c r="D268" s="6">
        <f t="shared" si="12"/>
        <v>310800</v>
      </c>
      <c r="E268" s="1" t="str">
        <f t="shared" si="13"/>
        <v>POWERPOINT 97 Agg. MICROSOFT</v>
      </c>
      <c r="F268" s="62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378</v>
      </c>
      <c r="B269" s="1" t="s">
        <v>355</v>
      </c>
      <c r="C269" s="6">
        <v>193000</v>
      </c>
      <c r="D269" s="6">
        <f t="shared" si="12"/>
        <v>231600</v>
      </c>
      <c r="E269" s="1" t="str">
        <f t="shared" si="13"/>
        <v>PUBLISHER 3.0 MICROSOFT</v>
      </c>
      <c r="F269" s="62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379</v>
      </c>
      <c r="B270" s="1" t="s">
        <v>355</v>
      </c>
      <c r="C270" s="6">
        <v>96000</v>
      </c>
      <c r="D270" s="6">
        <f t="shared" si="12"/>
        <v>115200</v>
      </c>
      <c r="E270" s="1" t="str">
        <f t="shared" si="13"/>
        <v>PUBLISHER 3.0 Agg. MICROSOFT</v>
      </c>
      <c r="F270" s="62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380</v>
      </c>
      <c r="B271" s="1" t="s">
        <v>355</v>
      </c>
      <c r="C271" s="6">
        <v>594000</v>
      </c>
      <c r="D271" s="6">
        <f t="shared" si="12"/>
        <v>712800</v>
      </c>
      <c r="E271" s="1" t="str">
        <f t="shared" si="13"/>
        <v>WINDOWS NT 4.0 WORKSTATION MICROSOFT</v>
      </c>
      <c r="F271" s="62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381</v>
      </c>
      <c r="B272" s="1" t="s">
        <v>355</v>
      </c>
      <c r="C272" s="6">
        <v>282000</v>
      </c>
      <c r="D272" s="6">
        <f t="shared" si="12"/>
        <v>338400</v>
      </c>
      <c r="E272" s="1" t="str">
        <f t="shared" si="13"/>
        <v>WINDOWS NT 4.0 Agg. WORKSTATION MICROSOFT</v>
      </c>
      <c r="F272" s="62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382</v>
      </c>
      <c r="B273" s="1" t="s">
        <v>355</v>
      </c>
      <c r="C273" s="6">
        <v>1814000</v>
      </c>
      <c r="D273" s="6">
        <f t="shared" si="12"/>
        <v>2176800</v>
      </c>
      <c r="E273" s="1" t="str">
        <f t="shared" si="13"/>
        <v>WINDOWS NT 4.0 SERVER 5 client MICROSOFT</v>
      </c>
      <c r="F273" s="62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383</v>
      </c>
      <c r="B274" s="1" t="s">
        <v>355</v>
      </c>
      <c r="C274" s="6">
        <v>193000</v>
      </c>
      <c r="D274" s="6">
        <f t="shared" si="12"/>
        <v>231600</v>
      </c>
      <c r="E274" s="1" t="str">
        <f t="shared" si="13"/>
        <v>WINDOWS 3.1 MICROSOFT</v>
      </c>
      <c r="F274" s="62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384</v>
      </c>
      <c r="B275" s="1" t="s">
        <v>355</v>
      </c>
      <c r="C275" s="6">
        <v>654000</v>
      </c>
      <c r="D275" s="6">
        <f t="shared" si="12"/>
        <v>784800</v>
      </c>
      <c r="E275" s="1" t="str">
        <f t="shared" si="13"/>
        <v>POWERPOINT 4.0 MICROSOFT</v>
      </c>
      <c r="F275" s="62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385</v>
      </c>
      <c r="B276" s="1" t="s">
        <v>355</v>
      </c>
      <c r="C276" s="6">
        <v>729000</v>
      </c>
      <c r="D276" s="6">
        <f t="shared" si="12"/>
        <v>874800</v>
      </c>
      <c r="E276" s="1" t="str">
        <f t="shared" si="13"/>
        <v>EXCEL 5.0 MICROSOFT</v>
      </c>
      <c r="F276" s="62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386</v>
      </c>
      <c r="B277" s="1" t="s">
        <v>355</v>
      </c>
      <c r="C277" s="6">
        <v>632000</v>
      </c>
      <c r="D277" s="6">
        <f t="shared" si="12"/>
        <v>758400</v>
      </c>
      <c r="E277" s="1" t="str">
        <f t="shared" si="13"/>
        <v>ACCESS 2.0 MICROSOFT</v>
      </c>
      <c r="F277" s="62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387</v>
      </c>
      <c r="B278" s="1" t="s">
        <v>355</v>
      </c>
      <c r="C278" s="6">
        <v>240000</v>
      </c>
      <c r="D278" s="6">
        <f t="shared" si="12"/>
        <v>288000</v>
      </c>
      <c r="E278" s="1" t="str">
        <f t="shared" si="13"/>
        <v>ACCESS 2.0 Competitivo MICROSOFT</v>
      </c>
      <c r="F278" s="62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388</v>
      </c>
      <c r="B279" s="1" t="s">
        <v>389</v>
      </c>
      <c r="C279" s="6">
        <v>955000</v>
      </c>
      <c r="D279" s="6">
        <f t="shared" si="12"/>
        <v>1146000</v>
      </c>
      <c r="E279" s="1" t="str">
        <f t="shared" si="13"/>
        <v xml:space="preserve">OFFICE 4.2 MICROSOFT </v>
      </c>
      <c r="F279" s="62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390</v>
      </c>
      <c r="B280" s="1" t="s">
        <v>389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 MICROSOFT </v>
      </c>
      <c r="F280" s="62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391</v>
      </c>
      <c r="B281" s="1"/>
      <c r="C281" s="6"/>
      <c r="D281" s="6">
        <f t="shared" si="12"/>
        <v>0</v>
      </c>
      <c r="E281" s="1" t="str">
        <f t="shared" si="13"/>
        <v xml:space="preserve">STAMPANTI </v>
      </c>
      <c r="F281" s="62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392</v>
      </c>
      <c r="B282" s="1" t="s">
        <v>393</v>
      </c>
      <c r="C282" s="6">
        <v>297000</v>
      </c>
      <c r="D282" s="6">
        <f t="shared" si="12"/>
        <v>356400</v>
      </c>
      <c r="E282" s="1" t="str">
        <f t="shared" si="13"/>
        <v>STAMP.EPSON LX300 9 aghi, 80 col. 220 cps. opz. colore</v>
      </c>
      <c r="F282" s="62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394</v>
      </c>
      <c r="B283" s="1" t="s">
        <v>395</v>
      </c>
      <c r="C283" s="6">
        <v>646000</v>
      </c>
      <c r="D283" s="6">
        <f t="shared" si="12"/>
        <v>775200</v>
      </c>
      <c r="E283" s="1" t="str">
        <f t="shared" si="13"/>
        <v>STAMP.EPSON LX1050+ 9 aghi, 136 col. 200 cps</v>
      </c>
      <c r="F283" s="62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396</v>
      </c>
      <c r="B284" s="1" t="s">
        <v>397</v>
      </c>
      <c r="C284" s="6">
        <v>714000</v>
      </c>
      <c r="D284" s="6">
        <f t="shared" si="12"/>
        <v>856800</v>
      </c>
      <c r="E284" s="1" t="str">
        <f t="shared" si="13"/>
        <v>STAMP.EPSON FX870 9 aghi, 80 col. 380 cps</v>
      </c>
      <c r="F284" s="62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398</v>
      </c>
      <c r="B285" s="1" t="s">
        <v>399</v>
      </c>
      <c r="C285" s="6">
        <v>807000</v>
      </c>
      <c r="D285" s="6">
        <f t="shared" si="12"/>
        <v>968400</v>
      </c>
      <c r="E285" s="1" t="str">
        <f t="shared" si="13"/>
        <v>STAMP.EPSON FX1170 9 aghi, 136 col.380 cps</v>
      </c>
      <c r="F285" s="62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400</v>
      </c>
      <c r="B286" s="1" t="s">
        <v>401</v>
      </c>
      <c r="C286" s="6">
        <v>591000</v>
      </c>
      <c r="D286" s="6">
        <f t="shared" si="12"/>
        <v>709200</v>
      </c>
      <c r="E286" s="1" t="str">
        <f t="shared" si="13"/>
        <v>STAMP.EPSON LQ570+ 24 aghi, 80 col. 225 cps</v>
      </c>
      <c r="F286" s="62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402</v>
      </c>
      <c r="B287" s="1" t="s">
        <v>403</v>
      </c>
      <c r="C287" s="6">
        <v>918000</v>
      </c>
      <c r="D287" s="6">
        <f t="shared" si="12"/>
        <v>1101600</v>
      </c>
      <c r="E287" s="1" t="str">
        <f t="shared" si="13"/>
        <v>STAMP.EPSON LQ2070+ 24 aghi, 136 col. 225 cps</v>
      </c>
      <c r="F287" s="62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404</v>
      </c>
      <c r="B288" s="1" t="s">
        <v>405</v>
      </c>
      <c r="C288" s="6">
        <v>1265000</v>
      </c>
      <c r="D288" s="6">
        <f t="shared" si="12"/>
        <v>1518000</v>
      </c>
      <c r="E288" s="1" t="str">
        <f t="shared" si="13"/>
        <v>STAMP.EPSON LQ 2170 24 aghi, 136 col. 440 cps</v>
      </c>
      <c r="F288" s="62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406</v>
      </c>
      <c r="B289" s="1" t="s">
        <v>407</v>
      </c>
      <c r="C289" s="6">
        <v>256000</v>
      </c>
      <c r="D289" s="6">
        <f t="shared" si="12"/>
        <v>307200</v>
      </c>
      <c r="E289" s="1" t="str">
        <f t="shared" si="13"/>
        <v>STAMP.EPSON STYLUS 300COLOR Ink Jet A4,1ppm col.</v>
      </c>
      <c r="F289" s="62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408</v>
      </c>
      <c r="B290" s="1" t="s">
        <v>409</v>
      </c>
      <c r="C290" s="6">
        <v>371000</v>
      </c>
      <c r="D290" s="6">
        <f t="shared" si="12"/>
        <v>445200</v>
      </c>
      <c r="E290" s="1" t="str">
        <f t="shared" si="13"/>
        <v>STAMP.EPSON STYLUS 400COLOR Ink Jet A4,3ppm col.</v>
      </c>
      <c r="F290" s="62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410</v>
      </c>
      <c r="B291" s="1" t="s">
        <v>411</v>
      </c>
      <c r="C291" s="6">
        <v>457000</v>
      </c>
      <c r="D291" s="6">
        <f t="shared" si="12"/>
        <v>548400</v>
      </c>
      <c r="E291" s="1" t="str">
        <f t="shared" si="13"/>
        <v>STAMP.EPSON STYLUS 600COLOR Ink Jet A4,4ppm col.</v>
      </c>
      <c r="F291" s="62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412</v>
      </c>
      <c r="B292" s="1" t="s">
        <v>413</v>
      </c>
      <c r="C292" s="6">
        <v>642000</v>
      </c>
      <c r="D292" s="6">
        <f t="shared" si="12"/>
        <v>770400</v>
      </c>
      <c r="E292" s="1" t="str">
        <f t="shared" si="13"/>
        <v>STAMP.EPSON STYLUS 800COLOR Ink Jet A4,7ppm col.</v>
      </c>
      <c r="F292" s="62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414</v>
      </c>
      <c r="B293" s="1" t="s">
        <v>415</v>
      </c>
      <c r="C293" s="6">
        <v>1571000</v>
      </c>
      <c r="D293" s="6">
        <f t="shared" si="12"/>
        <v>1885200</v>
      </c>
      <c r="E293" s="1" t="str">
        <f t="shared" si="13"/>
        <v>STAMP.EPSON STYLUS 1520COLOR Ink Jet A2,800cps draft</v>
      </c>
      <c r="F293" s="62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416</v>
      </c>
      <c r="B294" s="1" t="s">
        <v>417</v>
      </c>
      <c r="C294" s="6">
        <v>756000</v>
      </c>
      <c r="D294" s="6">
        <f t="shared" si="12"/>
        <v>907200</v>
      </c>
      <c r="E294" s="1" t="str">
        <f t="shared" si="13"/>
        <v>STAMP.EPSON STYLUS 1000 Ink Jet A3,250cps draft</v>
      </c>
      <c r="F294" s="62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418</v>
      </c>
      <c r="B295" s="1" t="s">
        <v>419</v>
      </c>
      <c r="C295" s="6">
        <v>1571000</v>
      </c>
      <c r="D295" s="6">
        <f t="shared" si="12"/>
        <v>1885200</v>
      </c>
      <c r="E295" s="1" t="str">
        <f t="shared" si="13"/>
        <v>STAMP.EPSON STYLUS PRO XL+ Ink Jet A4/A3</v>
      </c>
      <c r="F295" s="62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420</v>
      </c>
      <c r="B296" s="1" t="s">
        <v>421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 Ink Jet A2 800cpc 1440*720 dpi </v>
      </c>
      <c r="F296" s="62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422</v>
      </c>
      <c r="B297" s="1" t="s">
        <v>423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 Ink Jet A4 6 colori 2ppm </v>
      </c>
      <c r="F297" s="62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424</v>
      </c>
      <c r="B298" s="1" t="s">
        <v>425</v>
      </c>
      <c r="C298" s="6">
        <v>255000</v>
      </c>
      <c r="D298" s="6">
        <f t="shared" si="12"/>
        <v>306000</v>
      </c>
      <c r="E298" s="1" t="str">
        <f t="shared" si="13"/>
        <v>STAMP. CANON BJ-250 COLOR Ink Jet A4, 1ppm col</v>
      </c>
      <c r="F298" s="62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426</v>
      </c>
      <c r="B299" s="1" t="s">
        <v>427</v>
      </c>
      <c r="C299" s="6">
        <v>413000</v>
      </c>
      <c r="D299" s="6">
        <f t="shared" si="12"/>
        <v>495600</v>
      </c>
      <c r="E299" s="1" t="str">
        <f t="shared" si="13"/>
        <v>STAMP. CANON BJC-80 COLOR Ink jet A4, 2ppm col.</v>
      </c>
      <c r="F299" s="62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428</v>
      </c>
      <c r="B300" s="1" t="s">
        <v>429</v>
      </c>
      <c r="C300" s="6">
        <v>361000</v>
      </c>
      <c r="D300" s="6">
        <f t="shared" si="12"/>
        <v>433200</v>
      </c>
      <c r="E300" s="1" t="str">
        <f t="shared" si="13"/>
        <v>STAMP. CANON BJC-4300 COLOR Ink Jet A4, 1ppm col.</v>
      </c>
      <c r="F300" s="62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430</v>
      </c>
      <c r="B301" s="1" t="s">
        <v>431</v>
      </c>
      <c r="C301" s="6">
        <v>544000</v>
      </c>
      <c r="D301" s="6">
        <f t="shared" si="12"/>
        <v>652800</v>
      </c>
      <c r="E301" s="1" t="str">
        <f t="shared" si="13"/>
        <v>STAMP. CANON BJC-4550 COLOR Ink Jet A4/A3, 1 ppm</v>
      </c>
      <c r="F301" s="62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432</v>
      </c>
      <c r="B302" s="1" t="s">
        <v>433</v>
      </c>
      <c r="C302" s="6">
        <v>678000</v>
      </c>
      <c r="D302" s="6">
        <f t="shared" si="12"/>
        <v>813600</v>
      </c>
      <c r="E302" s="1" t="str">
        <f t="shared" si="13"/>
        <v>STAMP. CANON BJC-4650 COLOR Ink Jet A4/A3, 4,5 ppm</v>
      </c>
      <c r="F302" s="62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434</v>
      </c>
      <c r="B303" s="1" t="s">
        <v>435</v>
      </c>
      <c r="C303" s="6">
        <v>1054000</v>
      </c>
      <c r="D303" s="6">
        <f t="shared" si="12"/>
        <v>1264800</v>
      </c>
      <c r="E303" s="1" t="str">
        <f t="shared" si="13"/>
        <v>STAMP. CANON BJC-5500 COLOR Ink Jet A3/A2 694cps</v>
      </c>
      <c r="F303" s="62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436</v>
      </c>
      <c r="B304" s="1" t="s">
        <v>437</v>
      </c>
      <c r="C304" s="6">
        <v>482000</v>
      </c>
      <c r="D304" s="6">
        <f t="shared" si="12"/>
        <v>578400</v>
      </c>
      <c r="E304" s="1" t="str">
        <f t="shared" si="13"/>
        <v>STAMP. CANON BJC-620 COLOR Ink Jet A4, 300cps</v>
      </c>
      <c r="F304" s="62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438</v>
      </c>
      <c r="B305" s="1" t="s">
        <v>439</v>
      </c>
      <c r="C305" s="6">
        <v>722000</v>
      </c>
      <c r="D305" s="6">
        <f t="shared" si="12"/>
        <v>866400</v>
      </c>
      <c r="E305" s="1" t="str">
        <f t="shared" si="13"/>
        <v>STAMP. CANON BJC-7000 COLOR Ink Jet A4,4,5ppm, 1200x600dpi</v>
      </c>
      <c r="F305" s="62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440</v>
      </c>
      <c r="B306" s="1" t="s">
        <v>441</v>
      </c>
      <c r="C306" s="6">
        <v>269000</v>
      </c>
      <c r="D306" s="6">
        <f t="shared" si="12"/>
        <v>322800</v>
      </c>
      <c r="E306" s="1" t="str">
        <f t="shared" si="13"/>
        <v>STAMP. HP 400L Ink Jet A4, 3 ppm col.</v>
      </c>
      <c r="F306" s="62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442</v>
      </c>
      <c r="B307" s="1" t="s">
        <v>441</v>
      </c>
      <c r="C307" s="6">
        <v>371000</v>
      </c>
      <c r="D307" s="6">
        <f t="shared" si="12"/>
        <v>445200</v>
      </c>
      <c r="E307" s="1" t="str">
        <f t="shared" si="13"/>
        <v>STAMP. HP 670 Ink Jet A4, 3 ppm col.</v>
      </c>
      <c r="F307" s="62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443</v>
      </c>
      <c r="B308" s="1" t="s">
        <v>444</v>
      </c>
      <c r="C308" s="6">
        <v>462000</v>
      </c>
      <c r="D308" s="6">
        <f t="shared" si="12"/>
        <v>554400</v>
      </c>
      <c r="E308" s="1" t="str">
        <f t="shared" si="13"/>
        <v>STAMP. HP 690+ Ink Jet A4,  5 ppm col.</v>
      </c>
      <c r="F308" s="62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445</v>
      </c>
      <c r="B309" s="1" t="s">
        <v>446</v>
      </c>
      <c r="C309" s="6">
        <v>541000</v>
      </c>
      <c r="D309" s="6">
        <f t="shared" si="12"/>
        <v>649200</v>
      </c>
      <c r="E309" s="1" t="str">
        <f t="shared" si="13"/>
        <v>STAMP. HP 720C Ink Jet A4,  7 ppm col.</v>
      </c>
      <c r="F309" s="62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447</v>
      </c>
      <c r="B310" s="1" t="s">
        <v>448</v>
      </c>
      <c r="C310" s="6">
        <v>648000</v>
      </c>
      <c r="D310" s="6">
        <f t="shared" si="12"/>
        <v>777600</v>
      </c>
      <c r="E310" s="1" t="str">
        <f t="shared" si="13"/>
        <v>STAMP. HP 870 CXI Ink Jet A4,  8 ppm col.</v>
      </c>
      <c r="F310" s="62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449</v>
      </c>
      <c r="B311" s="1" t="s">
        <v>450</v>
      </c>
      <c r="C311" s="6">
        <v>644000</v>
      </c>
      <c r="D311" s="6">
        <f t="shared" si="12"/>
        <v>772800</v>
      </c>
      <c r="E311" s="1" t="str">
        <f t="shared" si="13"/>
        <v>STAMP. HP 890C Ink Jet A4,  9 ppm col.</v>
      </c>
      <c r="F311" s="62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451</v>
      </c>
      <c r="B312" s="1" t="s">
        <v>452</v>
      </c>
      <c r="C312" s="6">
        <v>902000</v>
      </c>
      <c r="D312" s="6">
        <f t="shared" si="12"/>
        <v>1082400</v>
      </c>
      <c r="E312" s="1" t="str">
        <f t="shared" si="13"/>
        <v>STAMP. HP 1100C Ink Jet A3/A4,  6 ppm col., 2Mb</v>
      </c>
      <c r="F312" s="62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453</v>
      </c>
      <c r="B313" s="1" t="s">
        <v>454</v>
      </c>
      <c r="C313" s="6">
        <v>722000</v>
      </c>
      <c r="D313" s="6">
        <f t="shared" si="12"/>
        <v>866400</v>
      </c>
      <c r="E313" s="1" t="str">
        <f t="shared" si="13"/>
        <v>STAMP. HP 6L Laser, A4 600dpi, 6ppm</v>
      </c>
      <c r="F313" s="62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455</v>
      </c>
      <c r="B314" s="1" t="s">
        <v>454</v>
      </c>
      <c r="C314" s="6">
        <v>1457000</v>
      </c>
      <c r="D314" s="6">
        <f t="shared" si="12"/>
        <v>1748400</v>
      </c>
      <c r="E314" s="1" t="str">
        <f t="shared" si="13"/>
        <v>STAMP. HP 6P Laser, A4 600dpi, 6ppm</v>
      </c>
      <c r="F314" s="62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456</v>
      </c>
      <c r="B315" s="1" t="s">
        <v>457</v>
      </c>
      <c r="C315" s="6">
        <v>1786000</v>
      </c>
      <c r="D315" s="6">
        <f t="shared" si="12"/>
        <v>2143200</v>
      </c>
      <c r="E315" s="1" t="str">
        <f t="shared" si="13"/>
        <v>STAMP. HP 6MP Laser, A4 600dpi, 8ppm, 3Mb</v>
      </c>
      <c r="F315" s="62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458</v>
      </c>
      <c r="B316" s="1"/>
      <c r="C316" s="6"/>
      <c r="D316" s="6">
        <f t="shared" si="12"/>
        <v>0</v>
      </c>
      <c r="E316" s="1" t="str">
        <f t="shared" si="13"/>
        <v xml:space="preserve">CABINATI  </v>
      </c>
      <c r="F316" s="62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459</v>
      </c>
      <c r="B317" s="1" t="s">
        <v>460</v>
      </c>
      <c r="C317" s="6">
        <v>85000</v>
      </c>
      <c r="D317" s="6">
        <f t="shared" si="12"/>
        <v>102000</v>
      </c>
      <c r="E317" s="1" t="str">
        <f t="shared" si="13"/>
        <v>CASE DESKTOP   CE CK 131-6 P/S 200W</v>
      </c>
      <c r="F317" s="62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461</v>
      </c>
      <c r="B318" s="1" t="s">
        <v>460</v>
      </c>
      <c r="C318" s="6">
        <v>84000</v>
      </c>
      <c r="D318" s="6">
        <f t="shared" si="12"/>
        <v>100800</v>
      </c>
      <c r="E318" s="1" t="str">
        <f t="shared" si="13"/>
        <v>CASE MINITOWER CE CK 136-1 P/S 200W</v>
      </c>
      <c r="F318" s="62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462</v>
      </c>
      <c r="B319" s="1" t="s">
        <v>463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 P/S 230W </v>
      </c>
      <c r="F319" s="62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464</v>
      </c>
      <c r="B320" s="1" t="s">
        <v>463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 P/S 230W </v>
      </c>
      <c r="F320" s="62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465</v>
      </c>
      <c r="B321" s="1" t="s">
        <v>460</v>
      </c>
      <c r="C321" s="6">
        <v>82000</v>
      </c>
      <c r="D321" s="6">
        <f t="shared" si="12"/>
        <v>98400</v>
      </c>
      <c r="E321" s="1" t="str">
        <f t="shared" si="13"/>
        <v>CASE DESKTOP CE CK 131-8 P/S 200W</v>
      </c>
      <c r="F321" s="62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466</v>
      </c>
      <c r="B322" s="1" t="s">
        <v>460</v>
      </c>
      <c r="C322" s="6">
        <v>84000</v>
      </c>
      <c r="D322" s="6">
        <f t="shared" si="12"/>
        <v>100800</v>
      </c>
      <c r="E322" s="1" t="str">
        <f t="shared" si="13"/>
        <v>CASE SUB-MIDITOWER CE  CK 132-3 P/S 200W</v>
      </c>
      <c r="F322" s="62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467</v>
      </c>
      <c r="B323" s="1" t="s">
        <v>468</v>
      </c>
      <c r="C323" s="6">
        <v>115000</v>
      </c>
      <c r="D323" s="6">
        <f t="shared" si="12"/>
        <v>138000</v>
      </c>
      <c r="E323" s="1" t="str">
        <f t="shared" si="13"/>
        <v>CASE  MIDITOWER CE  CK 135-2 P/S 230W</v>
      </c>
      <c r="F323" s="62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469</v>
      </c>
      <c r="B324" s="1" t="s">
        <v>468</v>
      </c>
      <c r="C324" s="6">
        <v>153000</v>
      </c>
      <c r="D324" s="6">
        <f t="shared" si="12"/>
        <v>183600</v>
      </c>
      <c r="E324" s="1" t="str">
        <f t="shared" si="13"/>
        <v>CASE TOWER CE CK 139-2 P/S 230W</v>
      </c>
      <c r="F324" s="62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470</v>
      </c>
      <c r="B325" s="1" t="s">
        <v>468</v>
      </c>
      <c r="C325" s="6">
        <v>80000</v>
      </c>
      <c r="D325" s="6">
        <f t="shared" ref="D325:D339" si="15">F325+C325</f>
        <v>96000</v>
      </c>
      <c r="E325" s="1" t="str">
        <f t="shared" ref="E325:E339" si="16">_xlfn.CONCAT(A325," ",B325)</f>
        <v>CASE MIDITOWER BC VIP 432 P/S 230W</v>
      </c>
      <c r="F325" s="62">
        <f t="shared" si="14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471</v>
      </c>
      <c r="B326" s="1" t="s">
        <v>468</v>
      </c>
      <c r="C326" s="6">
        <v>102000</v>
      </c>
      <c r="D326" s="6">
        <f t="shared" si="15"/>
        <v>122400</v>
      </c>
      <c r="E326" s="1" t="str">
        <f t="shared" si="16"/>
        <v>CASE TOWER BC VIP 730 P/S 230W</v>
      </c>
      <c r="F326" s="62">
        <f t="shared" ref="F326:F339" si="17">C326*0.2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472</v>
      </c>
      <c r="B327" s="1"/>
      <c r="C327" s="6"/>
      <c r="D327" s="6">
        <f t="shared" si="15"/>
        <v>0</v>
      </c>
      <c r="E327" s="1" t="str">
        <f t="shared" si="16"/>
        <v xml:space="preserve">GRUPPI DI CONTINUITA' </v>
      </c>
      <c r="F327" s="62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473</v>
      </c>
      <c r="B328" s="1" t="s">
        <v>474</v>
      </c>
      <c r="C328" s="6">
        <v>198000</v>
      </c>
      <c r="D328" s="6">
        <f t="shared" si="15"/>
        <v>237600</v>
      </c>
      <c r="E328" s="1" t="str">
        <f t="shared" si="16"/>
        <v>GR.CONT.REVOLUTION E300  STAND- BY</v>
      </c>
      <c r="F328" s="62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475</v>
      </c>
      <c r="B329" s="1" t="s">
        <v>474</v>
      </c>
      <c r="C329" s="6">
        <v>233000</v>
      </c>
      <c r="D329" s="6">
        <f t="shared" si="15"/>
        <v>279600</v>
      </c>
      <c r="E329" s="1" t="str">
        <f t="shared" si="16"/>
        <v>GR.CONT.REVOLUTION F450 STAND- BY</v>
      </c>
      <c r="F329" s="62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476</v>
      </c>
      <c r="B330" s="1" t="s">
        <v>474</v>
      </c>
      <c r="C330" s="6">
        <v>279000</v>
      </c>
      <c r="D330" s="6">
        <f t="shared" si="15"/>
        <v>334800</v>
      </c>
      <c r="E330" s="1" t="str">
        <f t="shared" si="16"/>
        <v>GR.CONT.REVOLUTION L600 STAND- BY</v>
      </c>
      <c r="F330" s="62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477</v>
      </c>
      <c r="B331" s="1" t="s">
        <v>478</v>
      </c>
      <c r="C331" s="6">
        <v>298000</v>
      </c>
      <c r="D331" s="6">
        <f t="shared" si="15"/>
        <v>357600</v>
      </c>
      <c r="E331" s="1" t="str">
        <f t="shared" si="16"/>
        <v>GR.CONT.POWER PRO 600 LINE INTERACTIVE</v>
      </c>
      <c r="F331" s="62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479</v>
      </c>
      <c r="B332" s="1" t="s">
        <v>478</v>
      </c>
      <c r="C332" s="6">
        <v>478000</v>
      </c>
      <c r="D332" s="6">
        <f t="shared" si="15"/>
        <v>573600</v>
      </c>
      <c r="E332" s="1" t="str">
        <f t="shared" si="16"/>
        <v>GR.CONT.POWER PRO 750 LINE INTERACTIVE</v>
      </c>
      <c r="F332" s="62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480</v>
      </c>
      <c r="B333" s="1" t="s">
        <v>478</v>
      </c>
      <c r="C333" s="6">
        <v>626000</v>
      </c>
      <c r="D333" s="6">
        <f t="shared" si="15"/>
        <v>751200</v>
      </c>
      <c r="E333" s="1" t="str">
        <f t="shared" si="16"/>
        <v>GR.CONT.POWER PRO 900 LINE INTERACTIVE</v>
      </c>
      <c r="F333" s="62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481</v>
      </c>
      <c r="B334" s="1" t="s">
        <v>478</v>
      </c>
      <c r="C334" s="6">
        <v>757000</v>
      </c>
      <c r="D334" s="6">
        <f t="shared" si="15"/>
        <v>908400</v>
      </c>
      <c r="E334" s="1" t="str">
        <f t="shared" si="16"/>
        <v>GR.CONT.POWER PRO 1000 LINE INTERACTIVE</v>
      </c>
      <c r="F334" s="62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482</v>
      </c>
      <c r="B335" s="1" t="s">
        <v>478</v>
      </c>
      <c r="C335" s="6">
        <v>1128000</v>
      </c>
      <c r="D335" s="6">
        <f t="shared" si="15"/>
        <v>1353600</v>
      </c>
      <c r="E335" s="1" t="str">
        <f t="shared" si="16"/>
        <v>GR.CONT.POWER PRO 1600 LINE INTERACTIVE</v>
      </c>
      <c r="F335" s="62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483</v>
      </c>
      <c r="B336" s="1" t="s">
        <v>478</v>
      </c>
      <c r="C336" s="6">
        <v>1527000</v>
      </c>
      <c r="D336" s="6">
        <f t="shared" si="15"/>
        <v>1832400</v>
      </c>
      <c r="E336" s="1" t="str">
        <f t="shared" si="16"/>
        <v>GR.CONT.POWER PRO 2400 LINE INTERACTIVE</v>
      </c>
      <c r="F336" s="62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484</v>
      </c>
      <c r="B337" s="1" t="s">
        <v>485</v>
      </c>
      <c r="C337" s="6">
        <v>4134000</v>
      </c>
      <c r="D337" s="6">
        <f t="shared" si="15"/>
        <v>4960800</v>
      </c>
      <c r="E337" s="1" t="str">
        <f t="shared" si="16"/>
        <v>GR.CONT.POWERSAVE 4000 ON-LINE</v>
      </c>
      <c r="F337" s="62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486</v>
      </c>
      <c r="B338" s="1" t="s">
        <v>485</v>
      </c>
      <c r="C338" s="6">
        <v>6850000</v>
      </c>
      <c r="D338" s="6">
        <f t="shared" si="15"/>
        <v>8220000</v>
      </c>
      <c r="E338" s="1" t="str">
        <f t="shared" si="16"/>
        <v>GR.CONT.POWERSAVE 7500 ON-LINE</v>
      </c>
      <c r="F338" s="62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487</v>
      </c>
      <c r="B339" s="1" t="s">
        <v>485</v>
      </c>
      <c r="C339" s="6">
        <v>11712000</v>
      </c>
      <c r="D339" s="6">
        <f t="shared" si="15"/>
        <v>14054400</v>
      </c>
      <c r="E339" s="1" t="str">
        <f t="shared" si="16"/>
        <v>GR.CONT.POWERSAVE 12500 ON-LINE</v>
      </c>
      <c r="F339" s="62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1" sqref="G11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 thickBot="1" x14ac:dyDescent="0.25">
      <c r="A2" s="10" t="s">
        <v>493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494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495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496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497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498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499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500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B1"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503</v>
      </c>
      <c r="C3" s="16" t="s">
        <v>504</v>
      </c>
      <c r="D3" s="16" t="s">
        <v>505</v>
      </c>
      <c r="E3" s="1"/>
      <c r="F3" s="17">
        <v>0</v>
      </c>
      <c r="G3" s="18" t="s">
        <v>506</v>
      </c>
      <c r="H3" s="19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507</v>
      </c>
      <c r="C4" s="1">
        <v>40</v>
      </c>
      <c r="D4" s="1" t="str">
        <f t="shared" ref="D4:D10" si="0">VLOOKUP(C4,$F$3:$G$6,2,FALSE)</f>
        <v>Sufficiente</v>
      </c>
      <c r="E4" s="1"/>
      <c r="F4" s="20">
        <v>40</v>
      </c>
      <c r="G4" s="1" t="s">
        <v>508</v>
      </c>
      <c r="H4" s="21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510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511</v>
      </c>
      <c r="H5" s="21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513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514</v>
      </c>
      <c r="H6" s="24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516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517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518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519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520</v>
      </c>
      <c r="B14" s="26" t="s">
        <v>521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520</v>
      </c>
      <c r="B15" s="26" t="s">
        <v>522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523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524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525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526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C1" zoomScale="70" zoomScaleNormal="70"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9" t="s">
        <v>527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528</v>
      </c>
      <c r="D3" s="1" t="s">
        <v>529</v>
      </c>
      <c r="E3" s="1"/>
      <c r="F3" s="1"/>
      <c r="G3" s="27" t="s">
        <v>528</v>
      </c>
      <c r="H3" s="27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530</v>
      </c>
      <c r="D4" s="28">
        <v>266</v>
      </c>
      <c r="E4" s="1"/>
      <c r="F4" s="1"/>
      <c r="G4" s="29" t="s">
        <v>537</v>
      </c>
      <c r="H4" s="30">
        <f>VLOOKUP(G4,Table_2[],2,FALSE)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532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533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534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535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536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537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538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539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540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541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531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542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zoomScale="82" zoomScaleNormal="70" workbookViewId="0">
      <selection activeCell="L2" sqref="L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543</v>
      </c>
      <c r="B1" s="31" t="s">
        <v>544</v>
      </c>
      <c r="C1" s="31" t="s">
        <v>545</v>
      </c>
      <c r="D1" s="32" t="s">
        <v>546</v>
      </c>
      <c r="E1" s="32" t="s">
        <v>547</v>
      </c>
      <c r="F1" s="33"/>
      <c r="G1" s="33"/>
      <c r="H1" s="34" t="s">
        <v>548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549</v>
      </c>
      <c r="C2" s="36" t="s">
        <v>550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551</v>
      </c>
      <c r="C3" s="36" t="s">
        <v>550</v>
      </c>
      <c r="D3" s="37">
        <v>29970</v>
      </c>
      <c r="E3" s="37">
        <v>29</v>
      </c>
      <c r="H3" s="38" t="s">
        <v>550</v>
      </c>
      <c r="I3" s="39">
        <f>COUNTIF(A2:E80,H3)</f>
        <v>11</v>
      </c>
    </row>
    <row r="4" spans="1:26" ht="13.5" customHeight="1" thickBot="1" x14ac:dyDescent="0.3">
      <c r="A4" s="35">
        <v>36537</v>
      </c>
      <c r="B4" s="36" t="s">
        <v>552</v>
      </c>
      <c r="C4" s="36" t="s">
        <v>553</v>
      </c>
      <c r="D4" s="37">
        <v>27560</v>
      </c>
      <c r="E4" s="37">
        <v>21</v>
      </c>
      <c r="H4" s="40" t="s">
        <v>554</v>
      </c>
      <c r="I4" s="39">
        <f>COUNTIF(A3:E81,H4)</f>
        <v>5</v>
      </c>
    </row>
    <row r="5" spans="1:26" ht="13.5" customHeight="1" thickBot="1" x14ac:dyDescent="0.3">
      <c r="A5" s="35">
        <v>36543</v>
      </c>
      <c r="B5" s="36" t="s">
        <v>555</v>
      </c>
      <c r="C5" s="36" t="s">
        <v>556</v>
      </c>
      <c r="D5" s="37">
        <v>43500</v>
      </c>
      <c r="E5" s="37">
        <v>29</v>
      </c>
      <c r="H5" s="40" t="s">
        <v>557</v>
      </c>
      <c r="I5" s="39">
        <f t="shared" ref="I4:I6" si="0">COUNTIF(A4:E82,H5)</f>
        <v>4</v>
      </c>
    </row>
    <row r="6" spans="1:26" ht="13.5" customHeight="1" thickBot="1" x14ac:dyDescent="0.3">
      <c r="A6" s="35">
        <v>36545</v>
      </c>
      <c r="B6" s="36" t="s">
        <v>558</v>
      </c>
      <c r="C6" s="36" t="s">
        <v>557</v>
      </c>
      <c r="D6" s="37">
        <v>13500</v>
      </c>
      <c r="E6" s="37">
        <v>15</v>
      </c>
      <c r="H6" s="41" t="s">
        <v>559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560</v>
      </c>
      <c r="C7" s="36" t="s">
        <v>561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562</v>
      </c>
      <c r="C8" s="36" t="s">
        <v>563</v>
      </c>
      <c r="D8" s="37">
        <v>98450</v>
      </c>
      <c r="E8" s="37">
        <v>21</v>
      </c>
      <c r="H8" s="42" t="s">
        <v>552</v>
      </c>
      <c r="I8" s="43">
        <f>COUNTIF(A2:E80,H8)</f>
        <v>2</v>
      </c>
    </row>
    <row r="9" spans="1:26" ht="13.5" customHeight="1" thickBot="1" x14ac:dyDescent="0.25">
      <c r="A9" s="35">
        <v>36551</v>
      </c>
      <c r="B9" s="36" t="s">
        <v>552</v>
      </c>
      <c r="C9" s="36" t="s">
        <v>553</v>
      </c>
      <c r="D9" s="37">
        <v>45890</v>
      </c>
      <c r="E9" s="37">
        <v>18</v>
      </c>
      <c r="H9" s="44" t="s">
        <v>560</v>
      </c>
      <c r="I9" s="43">
        <f t="shared" ref="I9:I14" si="1">COUNTIF(A3:E81,H9)</f>
        <v>1</v>
      </c>
    </row>
    <row r="10" spans="1:26" ht="13.5" customHeight="1" thickBot="1" x14ac:dyDescent="0.25">
      <c r="A10" s="35">
        <v>36552</v>
      </c>
      <c r="B10" s="36" t="s">
        <v>564</v>
      </c>
      <c r="C10" s="36" t="s">
        <v>565</v>
      </c>
      <c r="D10" s="37">
        <v>7950</v>
      </c>
      <c r="E10" s="37">
        <v>23</v>
      </c>
      <c r="H10" s="44" t="s">
        <v>562</v>
      </c>
      <c r="I10" s="43">
        <f t="shared" si="1"/>
        <v>1</v>
      </c>
    </row>
    <row r="11" spans="1:26" ht="13.5" customHeight="1" thickBot="1" x14ac:dyDescent="0.25">
      <c r="A11" s="35">
        <v>36553</v>
      </c>
      <c r="B11" s="36" t="s">
        <v>566</v>
      </c>
      <c r="C11" s="36" t="s">
        <v>563</v>
      </c>
      <c r="D11" s="37">
        <v>87450</v>
      </c>
      <c r="E11" s="37">
        <v>24</v>
      </c>
      <c r="H11" s="44" t="s">
        <v>564</v>
      </c>
      <c r="I11" s="43">
        <f t="shared" si="1"/>
        <v>1</v>
      </c>
    </row>
    <row r="12" spans="1:26" ht="13.5" customHeight="1" thickBot="1" x14ac:dyDescent="0.25">
      <c r="A12" s="35">
        <v>36554</v>
      </c>
      <c r="B12" s="36" t="s">
        <v>567</v>
      </c>
      <c r="C12" s="36" t="s">
        <v>568</v>
      </c>
      <c r="D12" s="37">
        <v>295000</v>
      </c>
      <c r="E12" s="37">
        <v>27</v>
      </c>
      <c r="H12" s="44" t="s">
        <v>569</v>
      </c>
      <c r="I12" s="43">
        <f t="shared" si="1"/>
        <v>4</v>
      </c>
    </row>
    <row r="13" spans="1:26" ht="13.5" customHeight="1" thickBot="1" x14ac:dyDescent="0.25">
      <c r="A13" s="35">
        <v>36555</v>
      </c>
      <c r="B13" s="36" t="s">
        <v>555</v>
      </c>
      <c r="C13" s="36" t="s">
        <v>570</v>
      </c>
      <c r="D13" s="37">
        <v>348980</v>
      </c>
      <c r="E13" s="37">
        <v>15</v>
      </c>
      <c r="H13" s="44" t="s">
        <v>571</v>
      </c>
      <c r="I13" s="43">
        <f t="shared" si="1"/>
        <v>2</v>
      </c>
    </row>
    <row r="14" spans="1:26" ht="13.5" customHeight="1" thickBot="1" x14ac:dyDescent="0.25">
      <c r="A14" s="35">
        <v>36558</v>
      </c>
      <c r="B14" s="36" t="s">
        <v>572</v>
      </c>
      <c r="C14" s="36" t="s">
        <v>573</v>
      </c>
      <c r="D14" s="37">
        <v>127490</v>
      </c>
      <c r="E14" s="37">
        <v>17</v>
      </c>
      <c r="H14" s="45" t="s">
        <v>574</v>
      </c>
      <c r="I14" s="43">
        <f t="shared" si="1"/>
        <v>1</v>
      </c>
    </row>
    <row r="15" spans="1:26" ht="13.5" customHeight="1" x14ac:dyDescent="0.2">
      <c r="A15" s="35">
        <v>36558</v>
      </c>
      <c r="B15" s="36" t="s">
        <v>575</v>
      </c>
      <c r="C15" s="36" t="s">
        <v>553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576</v>
      </c>
      <c r="C16" s="36" t="s">
        <v>577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578</v>
      </c>
      <c r="C17" s="36" t="s">
        <v>577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579</v>
      </c>
      <c r="C18" s="36" t="s">
        <v>580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569</v>
      </c>
      <c r="C19" s="36" t="s">
        <v>550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558</v>
      </c>
      <c r="C20" s="36" t="s">
        <v>557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581</v>
      </c>
      <c r="C21" s="36" t="s">
        <v>582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571</v>
      </c>
      <c r="C22" s="36" t="s">
        <v>553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574</v>
      </c>
      <c r="C23" s="36" t="s">
        <v>583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584</v>
      </c>
      <c r="C24" s="36" t="s">
        <v>583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569</v>
      </c>
      <c r="C25" s="36" t="s">
        <v>550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571</v>
      </c>
      <c r="C26" s="36" t="s">
        <v>553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584</v>
      </c>
      <c r="C27" s="36" t="s">
        <v>583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584</v>
      </c>
      <c r="C28" s="36" t="s">
        <v>583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585</v>
      </c>
      <c r="C29" s="36" t="s">
        <v>550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586</v>
      </c>
      <c r="C30" s="36" t="s">
        <v>570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587</v>
      </c>
      <c r="C31" s="36" t="s">
        <v>588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589</v>
      </c>
      <c r="C32" s="36" t="s">
        <v>583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590</v>
      </c>
      <c r="C33" s="36" t="s">
        <v>583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591</v>
      </c>
      <c r="C34" s="36" t="s">
        <v>582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592</v>
      </c>
      <c r="C35" s="36" t="s">
        <v>593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594</v>
      </c>
      <c r="C36" s="36" t="s">
        <v>583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572</v>
      </c>
      <c r="C37" s="36" t="s">
        <v>573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595</v>
      </c>
      <c r="C38" s="36" t="s">
        <v>580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549</v>
      </c>
      <c r="C39" s="36" t="s">
        <v>596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597</v>
      </c>
      <c r="C40" s="36" t="s">
        <v>598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575</v>
      </c>
      <c r="C41" s="36" t="s">
        <v>553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599</v>
      </c>
      <c r="C42" s="36" t="s">
        <v>559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600</v>
      </c>
      <c r="C43" s="36" t="s">
        <v>550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591</v>
      </c>
      <c r="C44" s="36" t="s">
        <v>582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601</v>
      </c>
      <c r="C45" s="36" t="s">
        <v>582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602</v>
      </c>
      <c r="C46" s="36" t="s">
        <v>603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595</v>
      </c>
      <c r="C47" s="36" t="s">
        <v>580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604</v>
      </c>
      <c r="C48" s="36" t="s">
        <v>553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605</v>
      </c>
      <c r="C49" s="36" t="s">
        <v>603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605</v>
      </c>
      <c r="C50" s="36" t="s">
        <v>603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606</v>
      </c>
      <c r="C51" s="36" t="s">
        <v>559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607</v>
      </c>
      <c r="C52" s="36" t="s">
        <v>608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585</v>
      </c>
      <c r="C53" s="36" t="s">
        <v>550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569</v>
      </c>
      <c r="C54" s="36" t="s">
        <v>550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569</v>
      </c>
      <c r="C55" s="36" t="s">
        <v>550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586</v>
      </c>
      <c r="C56" s="36" t="s">
        <v>570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558</v>
      </c>
      <c r="C57" s="36" t="s">
        <v>557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609</v>
      </c>
      <c r="C58" s="36" t="s">
        <v>554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610</v>
      </c>
      <c r="C59" s="36" t="s">
        <v>603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600</v>
      </c>
      <c r="C60" s="36" t="s">
        <v>550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581</v>
      </c>
      <c r="C61" s="36" t="s">
        <v>582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609</v>
      </c>
      <c r="C62" s="36" t="s">
        <v>554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581</v>
      </c>
      <c r="C63" s="36" t="s">
        <v>582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599</v>
      </c>
      <c r="C64" s="36" t="s">
        <v>559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599</v>
      </c>
      <c r="C65" s="36" t="s">
        <v>559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611</v>
      </c>
      <c r="C66" s="36" t="s">
        <v>554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612</v>
      </c>
      <c r="C67" s="36" t="s">
        <v>613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614</v>
      </c>
      <c r="C68" s="36" t="s">
        <v>556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615</v>
      </c>
      <c r="C69" s="36" t="s">
        <v>553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604</v>
      </c>
      <c r="C70" s="36" t="s">
        <v>553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616</v>
      </c>
      <c r="C71" s="36" t="s">
        <v>596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612</v>
      </c>
      <c r="C72" s="36" t="s">
        <v>613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558</v>
      </c>
      <c r="C73" s="36" t="s">
        <v>557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611</v>
      </c>
      <c r="C74" s="36" t="s">
        <v>554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555</v>
      </c>
      <c r="C75" s="36" t="s">
        <v>556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600</v>
      </c>
      <c r="C76" s="36" t="s">
        <v>550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617</v>
      </c>
      <c r="C77" s="36" t="s">
        <v>580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618</v>
      </c>
      <c r="C78" s="36" t="s">
        <v>553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618</v>
      </c>
      <c r="C79" s="36" t="s">
        <v>553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619</v>
      </c>
      <c r="C80" s="36" t="s">
        <v>554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80" zoomScaleNormal="80"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0" t="s">
        <v>620</v>
      </c>
      <c r="C1" s="61"/>
      <c r="D1" s="61"/>
    </row>
    <row r="2" spans="1:11" ht="12.75" customHeight="1" x14ac:dyDescent="0.2"/>
    <row r="3" spans="1:11" ht="12.75" customHeight="1" x14ac:dyDescent="0.3">
      <c r="A3" s="46" t="s">
        <v>621</v>
      </c>
      <c r="B3" s="47" t="s">
        <v>622</v>
      </c>
      <c r="C3" s="47" t="s">
        <v>623</v>
      </c>
      <c r="D3" s="46" t="s">
        <v>624</v>
      </c>
      <c r="E3" s="48" t="s">
        <v>625</v>
      </c>
      <c r="G3" s="49" t="s">
        <v>626</v>
      </c>
      <c r="H3" s="26"/>
      <c r="I3" s="26"/>
      <c r="J3" s="26"/>
      <c r="K3" s="26"/>
    </row>
    <row r="4" spans="1:11" ht="12.75" customHeight="1" x14ac:dyDescent="0.2">
      <c r="A4" s="36" t="s">
        <v>530</v>
      </c>
      <c r="B4" s="35">
        <v>37622</v>
      </c>
      <c r="C4" s="36" t="s">
        <v>627</v>
      </c>
      <c r="D4" s="36" t="s">
        <v>628</v>
      </c>
      <c r="E4" s="37">
        <v>23</v>
      </c>
    </row>
    <row r="5" spans="1:11" ht="12.75" customHeight="1" thickBot="1" x14ac:dyDescent="0.25">
      <c r="A5" s="36" t="s">
        <v>530</v>
      </c>
      <c r="B5" s="35">
        <v>37626</v>
      </c>
      <c r="C5" s="36" t="s">
        <v>629</v>
      </c>
      <c r="D5" s="36" t="s">
        <v>630</v>
      </c>
      <c r="E5" s="37">
        <v>25</v>
      </c>
      <c r="G5" s="50" t="s">
        <v>631</v>
      </c>
      <c r="H5" s="51">
        <f>SUMIF($C$4:$C$26,G5,$E$4:$E$26)</f>
        <v>893.5</v>
      </c>
    </row>
    <row r="6" spans="1:11" ht="12.75" customHeight="1" thickBot="1" x14ac:dyDescent="0.25">
      <c r="A6" s="36" t="s">
        <v>530</v>
      </c>
      <c r="B6" s="35">
        <v>10</v>
      </c>
      <c r="C6" s="36" t="s">
        <v>632</v>
      </c>
      <c r="D6" s="36" t="s">
        <v>633</v>
      </c>
      <c r="E6" s="37">
        <v>69</v>
      </c>
      <c r="G6" s="52" t="s">
        <v>627</v>
      </c>
      <c r="H6" s="51">
        <f t="shared" ref="H6:H10" si="0">SUMIF($C$4:$C$26,G6,$E$4:$E$26)</f>
        <v>121</v>
      </c>
    </row>
    <row r="7" spans="1:11" ht="12.75" customHeight="1" thickBot="1" x14ac:dyDescent="0.25">
      <c r="A7" s="36" t="s">
        <v>530</v>
      </c>
      <c r="B7" s="35">
        <v>37634</v>
      </c>
      <c r="C7" s="36" t="s">
        <v>634</v>
      </c>
      <c r="D7" s="36" t="s">
        <v>635</v>
      </c>
      <c r="E7" s="37">
        <v>554</v>
      </c>
      <c r="G7" s="52" t="s">
        <v>636</v>
      </c>
      <c r="H7" s="51">
        <f t="shared" si="0"/>
        <v>832</v>
      </c>
    </row>
    <row r="8" spans="1:11" ht="12.75" customHeight="1" thickBot="1" x14ac:dyDescent="0.25">
      <c r="A8" s="36" t="s">
        <v>530</v>
      </c>
      <c r="B8" s="35">
        <v>37635</v>
      </c>
      <c r="C8" s="36" t="s">
        <v>629</v>
      </c>
      <c r="D8" s="36" t="s">
        <v>637</v>
      </c>
      <c r="E8" s="37">
        <v>569</v>
      </c>
      <c r="G8" s="52" t="s">
        <v>638</v>
      </c>
      <c r="H8" s="51">
        <f t="shared" si="0"/>
        <v>19</v>
      </c>
    </row>
    <row r="9" spans="1:11" ht="12.75" customHeight="1" thickBot="1" x14ac:dyDescent="0.25">
      <c r="A9" s="36" t="s">
        <v>530</v>
      </c>
      <c r="B9" s="35">
        <v>37642</v>
      </c>
      <c r="C9" s="36" t="s">
        <v>634</v>
      </c>
      <c r="D9" s="36" t="s">
        <v>639</v>
      </c>
      <c r="E9" s="37">
        <v>58</v>
      </c>
      <c r="G9" s="52" t="s">
        <v>634</v>
      </c>
      <c r="H9" s="51">
        <f t="shared" si="0"/>
        <v>766</v>
      </c>
    </row>
    <row r="10" spans="1:11" ht="12.75" customHeight="1" thickBot="1" x14ac:dyDescent="0.25">
      <c r="A10" s="36" t="s">
        <v>530</v>
      </c>
      <c r="B10" s="35">
        <v>37650</v>
      </c>
      <c r="C10" s="36" t="s">
        <v>629</v>
      </c>
      <c r="D10" s="36" t="s">
        <v>640</v>
      </c>
      <c r="E10" s="37">
        <v>885</v>
      </c>
      <c r="G10" s="53" t="s">
        <v>629</v>
      </c>
      <c r="H10" s="51">
        <f t="shared" si="0"/>
        <v>1479</v>
      </c>
    </row>
    <row r="11" spans="1:11" ht="12.75" customHeight="1" x14ac:dyDescent="0.2">
      <c r="A11" s="36" t="s">
        <v>532</v>
      </c>
      <c r="B11" s="35">
        <v>37653</v>
      </c>
      <c r="C11" s="36" t="s">
        <v>631</v>
      </c>
      <c r="D11" s="36" t="s">
        <v>641</v>
      </c>
      <c r="E11" s="37">
        <v>821</v>
      </c>
    </row>
    <row r="12" spans="1:11" ht="12.75" customHeight="1" x14ac:dyDescent="0.2">
      <c r="A12" s="36" t="s">
        <v>532</v>
      </c>
      <c r="B12" s="35">
        <v>37657</v>
      </c>
      <c r="C12" s="36" t="s">
        <v>634</v>
      </c>
      <c r="D12" s="36" t="s">
        <v>639</v>
      </c>
      <c r="E12" s="37">
        <v>23</v>
      </c>
    </row>
    <row r="13" spans="1:11" ht="12.75" customHeight="1" x14ac:dyDescent="0.2">
      <c r="A13" s="36" t="s">
        <v>532</v>
      </c>
      <c r="B13" s="35">
        <v>37658</v>
      </c>
      <c r="C13" s="36" t="s">
        <v>627</v>
      </c>
      <c r="D13" s="36" t="s">
        <v>628</v>
      </c>
      <c r="E13" s="37">
        <v>36</v>
      </c>
    </row>
    <row r="14" spans="1:11" ht="12.75" customHeight="1" x14ac:dyDescent="0.2">
      <c r="A14" s="36" t="s">
        <v>532</v>
      </c>
      <c r="B14" s="35">
        <v>37663</v>
      </c>
      <c r="C14" s="36" t="s">
        <v>638</v>
      </c>
      <c r="D14" s="36" t="s">
        <v>642</v>
      </c>
      <c r="E14" s="37">
        <v>5</v>
      </c>
    </row>
    <row r="15" spans="1:11" ht="12.75" customHeight="1" x14ac:dyDescent="0.2">
      <c r="A15" s="36" t="s">
        <v>532</v>
      </c>
      <c r="B15" s="35">
        <v>37666</v>
      </c>
      <c r="C15" s="36" t="s">
        <v>636</v>
      </c>
      <c r="D15" s="36" t="s">
        <v>643</v>
      </c>
      <c r="E15" s="37">
        <v>266</v>
      </c>
    </row>
    <row r="16" spans="1:11" ht="12.75" customHeight="1" x14ac:dyDescent="0.2">
      <c r="A16" s="36" t="s">
        <v>532</v>
      </c>
      <c r="B16" s="35">
        <v>37671</v>
      </c>
      <c r="C16" s="36" t="s">
        <v>636</v>
      </c>
      <c r="D16" s="36" t="s">
        <v>644</v>
      </c>
      <c r="E16" s="37">
        <v>221</v>
      </c>
    </row>
    <row r="17" spans="1:5" ht="12.75" customHeight="1" x14ac:dyDescent="0.2">
      <c r="A17" s="36" t="s">
        <v>532</v>
      </c>
      <c r="B17" s="35">
        <v>37673</v>
      </c>
      <c r="C17" s="36" t="s">
        <v>634</v>
      </c>
      <c r="D17" s="36" t="s">
        <v>639</v>
      </c>
      <c r="E17" s="37">
        <v>56</v>
      </c>
    </row>
    <row r="18" spans="1:5" ht="12.75" customHeight="1" x14ac:dyDescent="0.2">
      <c r="A18" s="36" t="s">
        <v>532</v>
      </c>
      <c r="B18" s="35">
        <v>37675</v>
      </c>
      <c r="C18" s="36" t="s">
        <v>627</v>
      </c>
      <c r="D18" s="36" t="s">
        <v>645</v>
      </c>
      <c r="E18" s="37">
        <v>11</v>
      </c>
    </row>
    <row r="19" spans="1:5" ht="12.75" customHeight="1" x14ac:dyDescent="0.2">
      <c r="A19" s="36" t="s">
        <v>532</v>
      </c>
      <c r="B19" s="35">
        <v>37678</v>
      </c>
      <c r="C19" s="36" t="s">
        <v>634</v>
      </c>
      <c r="D19" s="36" t="s">
        <v>639</v>
      </c>
      <c r="E19" s="37">
        <v>25</v>
      </c>
    </row>
    <row r="20" spans="1:5" ht="12.75" customHeight="1" x14ac:dyDescent="0.2">
      <c r="A20" s="36" t="s">
        <v>533</v>
      </c>
      <c r="B20" s="35">
        <v>37682</v>
      </c>
      <c r="C20" s="36" t="s">
        <v>631</v>
      </c>
      <c r="D20" s="36" t="s">
        <v>646</v>
      </c>
      <c r="E20" s="37">
        <v>72.5</v>
      </c>
    </row>
    <row r="21" spans="1:5" ht="12.75" customHeight="1" x14ac:dyDescent="0.2">
      <c r="A21" s="36" t="s">
        <v>533</v>
      </c>
      <c r="B21" s="35">
        <v>37685</v>
      </c>
      <c r="C21" s="36" t="s">
        <v>634</v>
      </c>
      <c r="D21" s="36" t="s">
        <v>639</v>
      </c>
      <c r="E21" s="37">
        <v>30</v>
      </c>
    </row>
    <row r="22" spans="1:5" ht="12.75" customHeight="1" x14ac:dyDescent="0.2">
      <c r="A22" s="36" t="s">
        <v>533</v>
      </c>
      <c r="B22" s="35">
        <v>37690</v>
      </c>
      <c r="C22" s="36" t="s">
        <v>627</v>
      </c>
      <c r="D22" s="36" t="s">
        <v>628</v>
      </c>
      <c r="E22" s="37">
        <v>51</v>
      </c>
    </row>
    <row r="23" spans="1:5" ht="12.75" customHeight="1" x14ac:dyDescent="0.2">
      <c r="A23" s="36" t="s">
        <v>533</v>
      </c>
      <c r="B23" s="35">
        <v>37695</v>
      </c>
      <c r="C23" s="36" t="s">
        <v>638</v>
      </c>
      <c r="D23" s="36" t="s">
        <v>642</v>
      </c>
      <c r="E23" s="37">
        <v>14</v>
      </c>
    </row>
    <row r="24" spans="1:5" ht="12.75" customHeight="1" x14ac:dyDescent="0.2">
      <c r="A24" s="36" t="s">
        <v>533</v>
      </c>
      <c r="B24" s="35">
        <v>37699</v>
      </c>
      <c r="C24" s="36" t="s">
        <v>636</v>
      </c>
      <c r="D24" s="36" t="s">
        <v>647</v>
      </c>
      <c r="E24" s="37">
        <v>75</v>
      </c>
    </row>
    <row r="25" spans="1:5" ht="12.75" customHeight="1" x14ac:dyDescent="0.2">
      <c r="A25" s="36" t="s">
        <v>533</v>
      </c>
      <c r="B25" s="35">
        <v>37701</v>
      </c>
      <c r="C25" s="36" t="s">
        <v>636</v>
      </c>
      <c r="D25" s="36" t="s">
        <v>648</v>
      </c>
      <c r="E25" s="37">
        <v>270</v>
      </c>
    </row>
    <row r="26" spans="1:5" ht="12.75" customHeight="1" x14ac:dyDescent="0.2">
      <c r="A26" s="36" t="s">
        <v>533</v>
      </c>
      <c r="B26" s="35">
        <v>37705</v>
      </c>
      <c r="C26" s="36" t="s">
        <v>634</v>
      </c>
      <c r="D26" s="36" t="s">
        <v>639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15" workbookViewId="0">
      <selection activeCell="I7" sqref="I7:I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4.1406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4" t="s">
        <v>649</v>
      </c>
    </row>
    <row r="2" spans="1:9" ht="12.75" customHeight="1" x14ac:dyDescent="0.25">
      <c r="A2" s="54"/>
    </row>
    <row r="3" spans="1:9" ht="12.75" customHeight="1" x14ac:dyDescent="0.2">
      <c r="A3" s="35"/>
    </row>
    <row r="4" spans="1:9" ht="12.75" customHeight="1" x14ac:dyDescent="0.2">
      <c r="A4" s="35"/>
      <c r="E4" s="49" t="s">
        <v>650</v>
      </c>
      <c r="F4" s="63">
        <f ca="1">TODAY()</f>
        <v>45534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622</v>
      </c>
      <c r="B6" s="36" t="s">
        <v>623</v>
      </c>
      <c r="C6" s="36" t="s">
        <v>624</v>
      </c>
      <c r="D6" s="36" t="s">
        <v>625</v>
      </c>
      <c r="E6" s="49" t="s">
        <v>651</v>
      </c>
      <c r="F6" s="49" t="s">
        <v>528</v>
      </c>
      <c r="G6" s="49" t="s">
        <v>652</v>
      </c>
      <c r="H6" s="49" t="s">
        <v>653</v>
      </c>
      <c r="I6" s="49" t="s">
        <v>654</v>
      </c>
    </row>
    <row r="7" spans="1:9" ht="12.75" customHeight="1" x14ac:dyDescent="0.2">
      <c r="A7" s="35">
        <v>37622</v>
      </c>
      <c r="B7" s="36" t="s">
        <v>627</v>
      </c>
      <c r="C7" s="36" t="s">
        <v>628</v>
      </c>
      <c r="D7" s="36">
        <v>23</v>
      </c>
      <c r="E7">
        <f>YEAR($A$7:$A$29)</f>
        <v>2003</v>
      </c>
      <c r="F7">
        <f>MONTH($A$7:$A$29)</f>
        <v>1</v>
      </c>
      <c r="G7">
        <f>DAY($A$7:$A$29)</f>
        <v>1</v>
      </c>
      <c r="H7">
        <f ca="1">DAYS360(A7,$F$4)</f>
        <v>7799</v>
      </c>
      <c r="I7">
        <f ca="1">NETWORKDAYS(A7,$F$4)</f>
        <v>5653</v>
      </c>
    </row>
    <row r="8" spans="1:9" ht="12.75" customHeight="1" x14ac:dyDescent="0.2">
      <c r="A8" s="35">
        <v>37261</v>
      </c>
      <c r="B8" s="36" t="s">
        <v>629</v>
      </c>
      <c r="C8" s="36" t="s">
        <v>630</v>
      </c>
      <c r="D8" s="36">
        <v>25</v>
      </c>
      <c r="E8">
        <f t="shared" ref="E8:E29" si="0">YEAR($A$7:$A$29)</f>
        <v>2002</v>
      </c>
      <c r="F8">
        <f t="shared" ref="F8:F29" si="1">MONTH($A$7:$A$29)</f>
        <v>1</v>
      </c>
      <c r="G8">
        <f t="shared" ref="G8:G29" si="2">DAY($A$7:$A$29)</f>
        <v>5</v>
      </c>
      <c r="H8">
        <f t="shared" ref="H8:H29" ca="1" si="3">DAYS360(A8,$F$4)</f>
        <v>8155</v>
      </c>
      <c r="I8">
        <f t="shared" ref="I8:I29" ca="1" si="4">NETWORKDAYS(A8,$F$4)</f>
        <v>5910</v>
      </c>
    </row>
    <row r="9" spans="1:9" ht="12.75" customHeight="1" x14ac:dyDescent="0.2">
      <c r="A9" s="35">
        <v>38718</v>
      </c>
      <c r="B9" s="36" t="s">
        <v>632</v>
      </c>
      <c r="C9" s="36" t="s">
        <v>633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6719</v>
      </c>
      <c r="I9">
        <f t="shared" ca="1" si="4"/>
        <v>4870</v>
      </c>
    </row>
    <row r="10" spans="1:9" ht="12.75" customHeight="1" x14ac:dyDescent="0.2">
      <c r="A10" s="35">
        <v>37634</v>
      </c>
      <c r="B10" s="36" t="s">
        <v>634</v>
      </c>
      <c r="C10" s="36" t="s">
        <v>635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7787</v>
      </c>
      <c r="I10">
        <f t="shared" ca="1" si="4"/>
        <v>5645</v>
      </c>
    </row>
    <row r="11" spans="1:9" ht="12.75" customHeight="1" x14ac:dyDescent="0.2">
      <c r="A11" s="35">
        <v>37635</v>
      </c>
      <c r="B11" s="36" t="s">
        <v>629</v>
      </c>
      <c r="C11" s="36" t="s">
        <v>637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7786</v>
      </c>
      <c r="I11">
        <f t="shared" ca="1" si="4"/>
        <v>5644</v>
      </c>
    </row>
    <row r="12" spans="1:9" ht="12.75" customHeight="1" x14ac:dyDescent="0.2">
      <c r="A12" s="35">
        <v>37642</v>
      </c>
      <c r="B12" s="36" t="s">
        <v>634</v>
      </c>
      <c r="C12" s="36" t="s">
        <v>639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7779</v>
      </c>
      <c r="I12">
        <f t="shared" ca="1" si="4"/>
        <v>5639</v>
      </c>
    </row>
    <row r="13" spans="1:9" ht="12.75" customHeight="1" x14ac:dyDescent="0.2">
      <c r="A13" s="35">
        <v>37650</v>
      </c>
      <c r="B13" s="36" t="s">
        <v>629</v>
      </c>
      <c r="C13" s="36" t="s">
        <v>640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7771</v>
      </c>
      <c r="I13">
        <f t="shared" ca="1" si="4"/>
        <v>5633</v>
      </c>
    </row>
    <row r="14" spans="1:9" ht="12.75" customHeight="1" x14ac:dyDescent="0.2">
      <c r="A14" s="35">
        <v>37653</v>
      </c>
      <c r="B14" s="36" t="s">
        <v>631</v>
      </c>
      <c r="C14" s="36" t="s">
        <v>641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7769</v>
      </c>
      <c r="I14">
        <f t="shared" ca="1" si="4"/>
        <v>5630</v>
      </c>
    </row>
    <row r="15" spans="1:9" ht="12.75" customHeight="1" x14ac:dyDescent="0.2">
      <c r="A15" s="35">
        <v>37657</v>
      </c>
      <c r="B15" s="36" t="s">
        <v>634</v>
      </c>
      <c r="C15" s="36" t="s">
        <v>639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7765</v>
      </c>
      <c r="I15">
        <f t="shared" ca="1" si="4"/>
        <v>5628</v>
      </c>
    </row>
    <row r="16" spans="1:9" ht="12.75" customHeight="1" x14ac:dyDescent="0.2">
      <c r="A16" s="35">
        <v>37658</v>
      </c>
      <c r="B16" s="36" t="s">
        <v>627</v>
      </c>
      <c r="C16" s="36" t="s">
        <v>628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7764</v>
      </c>
      <c r="I16">
        <f t="shared" ca="1" si="4"/>
        <v>5627</v>
      </c>
    </row>
    <row r="17" spans="1:9" ht="12.75" customHeight="1" x14ac:dyDescent="0.2">
      <c r="A17" s="35">
        <v>37663</v>
      </c>
      <c r="B17" s="36" t="s">
        <v>638</v>
      </c>
      <c r="C17" s="36" t="s">
        <v>642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7759</v>
      </c>
      <c r="I17">
        <f t="shared" ca="1" si="4"/>
        <v>5624</v>
      </c>
    </row>
    <row r="18" spans="1:9" ht="12.75" customHeight="1" x14ac:dyDescent="0.2">
      <c r="A18" s="35">
        <v>37666</v>
      </c>
      <c r="B18" s="36" t="s">
        <v>636</v>
      </c>
      <c r="C18" s="36" t="s">
        <v>643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7756</v>
      </c>
      <c r="I18">
        <f t="shared" ca="1" si="4"/>
        <v>5621</v>
      </c>
    </row>
    <row r="19" spans="1:9" ht="12.75" customHeight="1" x14ac:dyDescent="0.2">
      <c r="A19" s="35">
        <v>38402</v>
      </c>
      <c r="B19" s="36" t="s">
        <v>636</v>
      </c>
      <c r="C19" s="36" t="s">
        <v>644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7031</v>
      </c>
      <c r="I19">
        <f t="shared" ca="1" si="4"/>
        <v>5095</v>
      </c>
    </row>
    <row r="20" spans="1:9" ht="12.75" customHeight="1" x14ac:dyDescent="0.2">
      <c r="A20" s="35">
        <v>37673</v>
      </c>
      <c r="B20" s="36" t="s">
        <v>634</v>
      </c>
      <c r="C20" s="36" t="s">
        <v>639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7749</v>
      </c>
      <c r="I20">
        <f t="shared" ca="1" si="4"/>
        <v>5616</v>
      </c>
    </row>
    <row r="21" spans="1:9" ht="12.75" customHeight="1" x14ac:dyDescent="0.2">
      <c r="A21" s="35">
        <v>37675</v>
      </c>
      <c r="B21" s="36" t="s">
        <v>627</v>
      </c>
      <c r="C21" s="36" t="s">
        <v>645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7747</v>
      </c>
      <c r="I21">
        <f t="shared" ca="1" si="4"/>
        <v>5615</v>
      </c>
    </row>
    <row r="22" spans="1:9" ht="12.75" customHeight="1" x14ac:dyDescent="0.2">
      <c r="A22" s="35">
        <v>37678</v>
      </c>
      <c r="B22" s="36" t="s">
        <v>634</v>
      </c>
      <c r="C22" s="36" t="s">
        <v>639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7744</v>
      </c>
      <c r="I22">
        <f t="shared" ca="1" si="4"/>
        <v>5613</v>
      </c>
    </row>
    <row r="23" spans="1:9" ht="12.75" customHeight="1" x14ac:dyDescent="0.2">
      <c r="A23" s="35">
        <v>38048</v>
      </c>
      <c r="B23" s="36" t="s">
        <v>631</v>
      </c>
      <c r="C23" s="36" t="s">
        <v>646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7378</v>
      </c>
      <c r="I23">
        <f t="shared" ca="1" si="4"/>
        <v>5349</v>
      </c>
    </row>
    <row r="24" spans="1:9" ht="12.75" customHeight="1" x14ac:dyDescent="0.2">
      <c r="A24" s="35">
        <v>37685</v>
      </c>
      <c r="B24" s="36" t="s">
        <v>634</v>
      </c>
      <c r="C24" s="36" t="s">
        <v>639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7735</v>
      </c>
      <c r="I24">
        <f t="shared" ca="1" si="4"/>
        <v>5608</v>
      </c>
    </row>
    <row r="25" spans="1:9" ht="12.75" customHeight="1" x14ac:dyDescent="0.2">
      <c r="A25" s="35">
        <v>37690</v>
      </c>
      <c r="B25" s="36" t="s">
        <v>627</v>
      </c>
      <c r="C25" s="36" t="s">
        <v>628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7730</v>
      </c>
      <c r="I25">
        <f t="shared" ca="1" si="4"/>
        <v>5605</v>
      </c>
    </row>
    <row r="26" spans="1:9" ht="12.75" customHeight="1" x14ac:dyDescent="0.2">
      <c r="A26" s="35">
        <v>37695</v>
      </c>
      <c r="B26" s="36" t="s">
        <v>638</v>
      </c>
      <c r="C26" s="36" t="s">
        <v>642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7725</v>
      </c>
      <c r="I26">
        <f t="shared" ca="1" si="4"/>
        <v>5600</v>
      </c>
    </row>
    <row r="27" spans="1:9" ht="12.75" customHeight="1" x14ac:dyDescent="0.2">
      <c r="A27" s="35">
        <v>38065</v>
      </c>
      <c r="B27" s="36" t="s">
        <v>636</v>
      </c>
      <c r="C27" s="36" t="s">
        <v>647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7361</v>
      </c>
      <c r="I27">
        <f t="shared" ca="1" si="4"/>
        <v>5336</v>
      </c>
    </row>
    <row r="28" spans="1:9" ht="12.75" customHeight="1" x14ac:dyDescent="0.2">
      <c r="A28" s="35">
        <v>39528</v>
      </c>
      <c r="B28" s="36" t="s">
        <v>636</v>
      </c>
      <c r="C28" s="36" t="s">
        <v>648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5919</v>
      </c>
      <c r="I28">
        <f t="shared" ca="1" si="4"/>
        <v>4291</v>
      </c>
    </row>
    <row r="29" spans="1:9" ht="12.75" customHeight="1" x14ac:dyDescent="0.2">
      <c r="A29" s="35">
        <v>37705</v>
      </c>
      <c r="B29" s="36" t="s">
        <v>634</v>
      </c>
      <c r="C29" s="36" t="s">
        <v>639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7715</v>
      </c>
      <c r="I29">
        <f t="shared" ca="1" si="4"/>
        <v>5594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francesca battaglin</cp:lastModifiedBy>
  <dcterms:created xsi:type="dcterms:W3CDTF">2005-04-12T12:35:30Z</dcterms:created>
  <dcterms:modified xsi:type="dcterms:W3CDTF">2024-08-30T17:05:59Z</dcterms:modified>
</cp:coreProperties>
</file>