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hosts\tienluong.dev\public\data\download\"/>
    </mc:Choice>
  </mc:AlternateContent>
  <bookViews>
    <workbookView xWindow="0" yWindow="0" windowWidth="20490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P20" i="1"/>
  <c r="Q20" i="1"/>
  <c r="R20" i="1"/>
  <c r="S20" i="1"/>
  <c r="J20" i="1"/>
  <c r="S11" i="1"/>
  <c r="S12" i="1"/>
  <c r="S13" i="1"/>
  <c r="S14" i="1"/>
  <c r="S15" i="1"/>
  <c r="S16" i="1"/>
  <c r="S17" i="1"/>
  <c r="S18" i="1"/>
  <c r="S19" i="1"/>
  <c r="R11" i="1"/>
  <c r="R12" i="1"/>
  <c r="R13" i="1"/>
  <c r="R14" i="1"/>
  <c r="R15" i="1"/>
  <c r="R16" i="1"/>
  <c r="R17" i="1"/>
  <c r="R18" i="1"/>
  <c r="R19" i="1"/>
  <c r="Q11" i="1"/>
  <c r="Q12" i="1"/>
  <c r="Q13" i="1"/>
  <c r="Q14" i="1"/>
  <c r="Q15" i="1"/>
  <c r="Q16" i="1"/>
  <c r="Q17" i="1"/>
  <c r="Q18" i="1"/>
  <c r="Q19" i="1"/>
  <c r="P11" i="1"/>
  <c r="P12" i="1"/>
  <c r="P13" i="1"/>
  <c r="P14" i="1"/>
  <c r="P15" i="1"/>
  <c r="P16" i="1"/>
  <c r="P17" i="1"/>
  <c r="P18" i="1"/>
  <c r="P19" i="1"/>
  <c r="O11" i="1"/>
  <c r="O12" i="1"/>
  <c r="O13" i="1"/>
  <c r="O14" i="1"/>
  <c r="O15" i="1"/>
  <c r="O16" i="1"/>
  <c r="O17" i="1"/>
  <c r="O18" i="1"/>
  <c r="O19" i="1"/>
  <c r="O10" i="1"/>
  <c r="P10" i="1"/>
  <c r="Q10" i="1"/>
  <c r="N11" i="1"/>
  <c r="N12" i="1"/>
  <c r="N13" i="1"/>
  <c r="N14" i="1"/>
  <c r="N15" i="1"/>
  <c r="N16" i="1"/>
  <c r="N17" i="1"/>
  <c r="N18" i="1"/>
  <c r="N19" i="1"/>
  <c r="M11" i="1"/>
  <c r="M12" i="1"/>
  <c r="M13" i="1"/>
  <c r="M14" i="1"/>
  <c r="M15" i="1"/>
  <c r="M16" i="1"/>
  <c r="M17" i="1"/>
  <c r="M18" i="1"/>
  <c r="M19" i="1"/>
  <c r="J11" i="1"/>
  <c r="J12" i="1"/>
  <c r="J13" i="1"/>
  <c r="J14" i="1"/>
  <c r="J15" i="1"/>
  <c r="J16" i="1"/>
  <c r="J17" i="1"/>
  <c r="J18" i="1"/>
  <c r="J19" i="1"/>
  <c r="I11" i="1"/>
  <c r="I12" i="1"/>
  <c r="I13" i="1"/>
  <c r="I14" i="1"/>
  <c r="I15" i="1"/>
  <c r="I16" i="1"/>
  <c r="I17" i="1"/>
  <c r="I18" i="1"/>
  <c r="I19" i="1"/>
  <c r="H12" i="1"/>
  <c r="H11" i="1"/>
  <c r="G13" i="1"/>
  <c r="G14" i="1"/>
  <c r="G15" i="1"/>
  <c r="G16" i="1"/>
  <c r="G17" i="1"/>
  <c r="G18" i="1"/>
  <c r="G19" i="1"/>
  <c r="G12" i="1"/>
  <c r="G11" i="1"/>
  <c r="F12" i="1"/>
  <c r="F13" i="1"/>
  <c r="F14" i="1"/>
  <c r="F15" i="1"/>
  <c r="F16" i="1"/>
  <c r="F17" i="1"/>
  <c r="F18" i="1"/>
  <c r="F19" i="1"/>
  <c r="F11" i="1"/>
  <c r="F10" i="1"/>
  <c r="L10" i="1"/>
  <c r="K10" i="1"/>
  <c r="I10" i="1"/>
  <c r="J10" i="1" s="1"/>
  <c r="M10" i="1" s="1"/>
  <c r="H10" i="1"/>
  <c r="G10" i="1"/>
  <c r="R10" i="1" l="1"/>
  <c r="S10" i="1" s="1"/>
  <c r="N10" i="1"/>
</calcChain>
</file>

<file path=xl/sharedStrings.xml><?xml version="1.0" encoding="utf-8"?>
<sst xmlns="http://schemas.openxmlformats.org/spreadsheetml/2006/main" count="60" uniqueCount="48">
  <si>
    <t>Mẫu số C02a-HD</t>
  </si>
  <si>
    <t xml:space="preserve">(Ban hành theo QĐ số : 19/2006/QĐ/BTC </t>
  </si>
  <si>
    <t>ngày 30/03/2006 của Bộ trưởng Bộ Tài chính )</t>
  </si>
  <si>
    <t>BẢNG THANH TOÁN TIỀN LƯƠNG</t>
  </si>
  <si>
    <t>Cấp bậc chức vụ</t>
  </si>
  <si>
    <t>Mã số ngạch lương</t>
  </si>
  <si>
    <t>Lương hệ số</t>
  </si>
  <si>
    <t>Nghỉ việc không được hưởng lương</t>
  </si>
  <si>
    <t>BHXH trả thay lương</t>
  </si>
  <si>
    <t>Tổng số tiền lương còn được nhận</t>
  </si>
  <si>
    <t>Hệ số lương</t>
  </si>
  <si>
    <t>Hệ số phụ cấp</t>
  </si>
  <si>
    <t>Cộng hệ số</t>
  </si>
  <si>
    <t>Thành tiền</t>
  </si>
  <si>
    <t>Cộng</t>
  </si>
  <si>
    <t xml:space="preserve">Mã số </t>
  </si>
  <si>
    <t>Họ và tên</t>
  </si>
  <si>
    <t>Hệ số phụ cấp khác</t>
  </si>
  <si>
    <t>Các khoản trừ vào lương</t>
  </si>
  <si>
    <t>Ký nhận</t>
  </si>
  <si>
    <t>Tổng cộng tiền lương và BHXH được hưởng</t>
  </si>
  <si>
    <t>STT</t>
  </si>
  <si>
    <t>BHXH</t>
  </si>
  <si>
    <t>KPCĐ</t>
  </si>
  <si>
    <t>BHYT</t>
  </si>
  <si>
    <t>BHTN</t>
  </si>
  <si>
    <t>Hoàng Văn Nam</t>
  </si>
  <si>
    <t>Trưởng phòng</t>
  </si>
  <si>
    <t>Nguyễn Thị Thu Hà</t>
  </si>
  <si>
    <t>Phó phòng</t>
  </si>
  <si>
    <t>Trần Thanh Xuân</t>
  </si>
  <si>
    <t>Kế toán</t>
  </si>
  <si>
    <t>Ngô Văn Huy</t>
  </si>
  <si>
    <t>Chuyên viên</t>
  </si>
  <si>
    <t>Lý Thu Thủy</t>
  </si>
  <si>
    <t>Trần Ngọc Anh</t>
  </si>
  <si>
    <t>Lê Thị Cúc</t>
  </si>
  <si>
    <t>Hoàng Ngọc Mai</t>
  </si>
  <si>
    <t>Lê Bá Thảo</t>
  </si>
  <si>
    <t>Hoàng Văn Thủy</t>
  </si>
  <si>
    <t>06.030</t>
  </si>
  <si>
    <t>THÁNG 01 NĂM 2017</t>
  </si>
  <si>
    <t>13.092</t>
  </si>
  <si>
    <t>06.031</t>
  </si>
  <si>
    <t>01.003</t>
  </si>
  <si>
    <t>Tổng cộng</t>
  </si>
  <si>
    <t>Đơn vị chủ quản:</t>
  </si>
  <si>
    <t>Đơn vị: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</si>
</sst>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u/>
      <sz val="13"/>
      <name val="Times New Roman"/>
      <family val="1"/>
    </font>
    <font>
      <b/>
      <sz val="12"/>
      <name val="Times New Roman"/>
      <family val="1"/>
    </font>
    <font>
      <i/>
      <sz val="10"/>
      <name val="VNI-Times"/>
    </font>
    <font>
      <sz val="10"/>
      <name val="VNI-Times"/>
    </font>
    <font>
      <b/>
      <sz val="17"/>
      <name val="Times New Roman"/>
      <family val="1"/>
    </font>
    <font>
      <b/>
      <sz val="16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0" fontId="6" fillId="0" borderId="0" xfId="0" applyFont="1" applyFill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Border="1" applyAlignme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/>
    <xf numFmtId="0" fontId="13" fillId="0" borderId="2" xfId="0" quotePrefix="1" applyFont="1" applyBorder="1"/>
    <xf numFmtId="164" fontId="13" fillId="0" borderId="2" xfId="1" applyNumberFormat="1" applyFont="1" applyBorder="1"/>
    <xf numFmtId="164" fontId="13" fillId="0" borderId="2" xfId="0" applyNumberFormat="1" applyFont="1" applyBorder="1"/>
    <xf numFmtId="0" fontId="13" fillId="0" borderId="0" xfId="0" applyFont="1"/>
    <xf numFmtId="3" fontId="13" fillId="0" borderId="2" xfId="0" quotePrefix="1" applyNumberFormat="1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0" xfId="0" applyFo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zoomScale="70" zoomScaleNormal="70" workbookViewId="0">
      <selection activeCell="L25" sqref="L25"/>
    </sheetView>
  </sheetViews>
  <sheetFormatPr defaultRowHeight="15"/>
  <cols>
    <col min="1" max="1" width="6.42578125" customWidth="1"/>
    <col min="3" max="3" width="21.42578125" bestFit="1" customWidth="1"/>
    <col min="4" max="4" width="17" bestFit="1" customWidth="1"/>
    <col min="5" max="5" width="12.85546875" customWidth="1"/>
    <col min="6" max="7" width="9.42578125" bestFit="1" customWidth="1"/>
    <col min="8" max="8" width="10.42578125" customWidth="1"/>
    <col min="9" max="9" width="9.42578125" bestFit="1" customWidth="1"/>
    <col min="10" max="10" width="16.28515625" bestFit="1" customWidth="1"/>
    <col min="11" max="11" width="16.28515625" customWidth="1"/>
    <col min="12" max="12" width="13.85546875" customWidth="1"/>
    <col min="13" max="13" width="19.5703125" customWidth="1"/>
    <col min="14" max="14" width="14.85546875" bestFit="1" customWidth="1"/>
    <col min="15" max="17" width="12.5703125" bestFit="1" customWidth="1"/>
    <col min="18" max="18" width="14.85546875" bestFit="1" customWidth="1"/>
    <col min="19" max="19" width="17.5703125" customWidth="1"/>
    <col min="20" max="20" width="11.7109375" customWidth="1"/>
  </cols>
  <sheetData>
    <row r="1" spans="1:26" ht="16.5">
      <c r="A1" s="30" t="s">
        <v>47</v>
      </c>
      <c r="B1" s="30"/>
      <c r="C1" s="30"/>
      <c r="D1" s="30"/>
      <c r="E1" s="30"/>
      <c r="F1" s="1"/>
      <c r="G1" s="2"/>
      <c r="H1" s="2"/>
      <c r="I1" s="2"/>
      <c r="J1" s="2"/>
      <c r="K1" s="2"/>
      <c r="L1" s="2"/>
      <c r="M1" s="2"/>
      <c r="N1" s="2"/>
      <c r="O1" s="28" t="s">
        <v>0</v>
      </c>
      <c r="P1" s="28"/>
      <c r="Q1" s="28"/>
      <c r="R1" s="28"/>
      <c r="S1" s="28"/>
      <c r="T1" s="28"/>
      <c r="U1" s="3"/>
      <c r="Z1" s="3"/>
    </row>
    <row r="2" spans="1:26" ht="16.5">
      <c r="A2" s="31" t="s">
        <v>46</v>
      </c>
      <c r="B2" s="31"/>
      <c r="C2" s="31"/>
      <c r="D2" s="31"/>
      <c r="E2" s="31"/>
      <c r="F2" s="4"/>
      <c r="G2" s="2"/>
      <c r="H2" s="2"/>
      <c r="I2" s="2"/>
      <c r="J2" s="2"/>
      <c r="K2" s="2"/>
      <c r="L2" s="2"/>
      <c r="M2" s="2"/>
      <c r="N2" s="2"/>
      <c r="O2" s="29" t="s">
        <v>1</v>
      </c>
      <c r="P2" s="29"/>
      <c r="Q2" s="29"/>
      <c r="R2" s="29"/>
      <c r="S2" s="29"/>
      <c r="T2" s="29"/>
      <c r="U2" s="5"/>
      <c r="V2" s="5"/>
      <c r="W2" s="5"/>
      <c r="X2" s="5"/>
      <c r="Y2" s="5"/>
      <c r="Z2" s="5"/>
    </row>
    <row r="3" spans="1:26" ht="15.75">
      <c r="A3" s="2"/>
      <c r="B3" s="2"/>
      <c r="C3" s="2"/>
      <c r="D3" s="2"/>
      <c r="E3" s="2"/>
      <c r="F3" s="6"/>
      <c r="G3" s="2"/>
      <c r="H3" s="2"/>
      <c r="I3" s="2"/>
      <c r="J3" s="2"/>
      <c r="K3" s="2"/>
      <c r="L3" s="2"/>
      <c r="M3" s="2"/>
      <c r="N3" s="2"/>
      <c r="O3" s="29" t="s">
        <v>2</v>
      </c>
      <c r="P3" s="29"/>
      <c r="Q3" s="29"/>
      <c r="R3" s="29"/>
      <c r="S3" s="29"/>
      <c r="T3" s="29"/>
      <c r="U3" s="5"/>
      <c r="Z3" s="5"/>
    </row>
    <row r="4" spans="1:26" ht="16.5">
      <c r="A4" s="30"/>
      <c r="B4" s="30"/>
      <c r="C4" s="30"/>
      <c r="D4" s="30"/>
      <c r="E4" s="30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9"/>
      <c r="W4" s="9"/>
      <c r="X4" s="9"/>
      <c r="Y4" s="9"/>
      <c r="Z4" s="9"/>
    </row>
    <row r="5" spans="1:26" ht="21.75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0"/>
      <c r="V5" s="10"/>
      <c r="W5" s="10"/>
      <c r="X5" s="10"/>
      <c r="Y5" s="10"/>
      <c r="Z5" s="10"/>
    </row>
    <row r="6" spans="1:26" ht="20.25">
      <c r="A6" s="27" t="s">
        <v>41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1"/>
      <c r="V6" s="11"/>
      <c r="W6" s="11"/>
      <c r="X6" s="11"/>
      <c r="Y6" s="11"/>
      <c r="Z6" s="11"/>
    </row>
    <row r="8" spans="1:26" ht="18.75">
      <c r="A8" s="32" t="s">
        <v>21</v>
      </c>
      <c r="B8" s="32" t="s">
        <v>15</v>
      </c>
      <c r="C8" s="32" t="s">
        <v>16</v>
      </c>
      <c r="D8" s="32" t="s">
        <v>4</v>
      </c>
      <c r="E8" s="32" t="s">
        <v>5</v>
      </c>
      <c r="F8" s="32" t="s">
        <v>6</v>
      </c>
      <c r="G8" s="32"/>
      <c r="H8" s="32"/>
      <c r="I8" s="32"/>
      <c r="J8" s="32"/>
      <c r="K8" s="32" t="s">
        <v>7</v>
      </c>
      <c r="L8" s="32" t="s">
        <v>8</v>
      </c>
      <c r="M8" s="33" t="s">
        <v>20</v>
      </c>
      <c r="N8" s="32" t="s">
        <v>18</v>
      </c>
      <c r="O8" s="32"/>
      <c r="P8" s="32"/>
      <c r="Q8" s="32"/>
      <c r="R8" s="32"/>
      <c r="S8" s="32" t="s">
        <v>9</v>
      </c>
      <c r="T8" s="32" t="s">
        <v>19</v>
      </c>
    </row>
    <row r="9" spans="1:26" ht="56.25">
      <c r="A9" s="32"/>
      <c r="B9" s="32"/>
      <c r="C9" s="32"/>
      <c r="D9" s="32"/>
      <c r="E9" s="32"/>
      <c r="F9" s="12" t="s">
        <v>10</v>
      </c>
      <c r="G9" s="12" t="s">
        <v>11</v>
      </c>
      <c r="H9" s="12" t="s">
        <v>17</v>
      </c>
      <c r="I9" s="12" t="s">
        <v>12</v>
      </c>
      <c r="J9" s="12" t="s">
        <v>13</v>
      </c>
      <c r="K9" s="32"/>
      <c r="L9" s="32"/>
      <c r="M9" s="34"/>
      <c r="N9" s="12" t="s">
        <v>22</v>
      </c>
      <c r="O9" s="12" t="s">
        <v>24</v>
      </c>
      <c r="P9" s="12" t="s">
        <v>23</v>
      </c>
      <c r="Q9" s="12" t="s">
        <v>25</v>
      </c>
      <c r="R9" s="13" t="s">
        <v>14</v>
      </c>
      <c r="S9" s="32"/>
      <c r="T9" s="32"/>
    </row>
    <row r="10" spans="1:26" s="18" customFormat="1">
      <c r="A10" s="14">
        <v>1</v>
      </c>
      <c r="B10" s="14"/>
      <c r="C10" s="14" t="s">
        <v>26</v>
      </c>
      <c r="D10" s="14" t="s">
        <v>27</v>
      </c>
      <c r="E10" s="15" t="s">
        <v>40</v>
      </c>
      <c r="F10" s="14">
        <f>4</f>
        <v>4</v>
      </c>
      <c r="G10" s="14">
        <f>0.5</f>
        <v>0.5</v>
      </c>
      <c r="H10" s="14">
        <f>0.7</f>
        <v>0.7</v>
      </c>
      <c r="I10" s="14">
        <f>F10+G10+H10</f>
        <v>5.2</v>
      </c>
      <c r="J10" s="16">
        <f>I10*1300000</f>
        <v>6760000</v>
      </c>
      <c r="K10" s="16">
        <f>500000</f>
        <v>500000</v>
      </c>
      <c r="L10" s="16">
        <f>400000</f>
        <v>400000</v>
      </c>
      <c r="M10" s="17">
        <f>J10-K10+L10</f>
        <v>6660000</v>
      </c>
      <c r="N10" s="17">
        <f>M10*8/100</f>
        <v>532800</v>
      </c>
      <c r="O10" s="14">
        <f>M10*1.5/100</f>
        <v>99900</v>
      </c>
      <c r="P10" s="17">
        <f>M10/100</f>
        <v>66600</v>
      </c>
      <c r="Q10" s="17">
        <f>M10/100</f>
        <v>66600</v>
      </c>
      <c r="R10" s="17">
        <f>N10+O10+P10+Q10</f>
        <v>765900</v>
      </c>
      <c r="S10" s="17">
        <f>M10-R10</f>
        <v>5894100</v>
      </c>
      <c r="T10" s="14"/>
    </row>
    <row r="11" spans="1:26" s="18" customFormat="1">
      <c r="A11" s="14">
        <v>2</v>
      </c>
      <c r="B11" s="14"/>
      <c r="C11" s="14" t="s">
        <v>28</v>
      </c>
      <c r="D11" s="14" t="s">
        <v>29</v>
      </c>
      <c r="E11" s="19" t="s">
        <v>42</v>
      </c>
      <c r="F11" s="14">
        <f>3</f>
        <v>3</v>
      </c>
      <c r="G11" s="14">
        <f>0.3</f>
        <v>0.3</v>
      </c>
      <c r="H11" s="14">
        <f>0.5</f>
        <v>0.5</v>
      </c>
      <c r="I11" s="14">
        <f t="shared" ref="I11:I19" si="0">F11+G11+H11</f>
        <v>3.8</v>
      </c>
      <c r="J11" s="16">
        <f t="shared" ref="J11:J19" si="1">I11*1300000</f>
        <v>4940000</v>
      </c>
      <c r="K11" s="16"/>
      <c r="L11" s="14"/>
      <c r="M11" s="17">
        <f t="shared" ref="M11:M19" si="2">J11-K11+L11</f>
        <v>4940000</v>
      </c>
      <c r="N11" s="17">
        <f t="shared" ref="N11:N19" si="3">M11*8/100</f>
        <v>395200</v>
      </c>
      <c r="O11" s="14">
        <f t="shared" ref="O11:O19" si="4">M11*1.5/100</f>
        <v>74100</v>
      </c>
      <c r="P11" s="17">
        <f t="shared" ref="P11:P19" si="5">M11/100</f>
        <v>49400</v>
      </c>
      <c r="Q11" s="17">
        <f t="shared" ref="Q11:Q19" si="6">M11/100</f>
        <v>49400</v>
      </c>
      <c r="R11" s="17">
        <f t="shared" ref="R11:R19" si="7">N11+O11+P11+Q11</f>
        <v>568100</v>
      </c>
      <c r="S11" s="17">
        <f t="shared" ref="S11:S19" si="8">M11-R11</f>
        <v>4371900</v>
      </c>
      <c r="T11" s="14"/>
    </row>
    <row r="12" spans="1:26" s="18" customFormat="1">
      <c r="A12" s="14">
        <v>3</v>
      </c>
      <c r="B12" s="14"/>
      <c r="C12" s="14" t="s">
        <v>30</v>
      </c>
      <c r="D12" s="14" t="s">
        <v>31</v>
      </c>
      <c r="E12" s="15" t="s">
        <v>43</v>
      </c>
      <c r="F12" s="14">
        <f>3</f>
        <v>3</v>
      </c>
      <c r="G12" s="14">
        <f>0</f>
        <v>0</v>
      </c>
      <c r="H12" s="14">
        <f>0.3</f>
        <v>0.3</v>
      </c>
      <c r="I12" s="14">
        <f t="shared" si="0"/>
        <v>3.3</v>
      </c>
      <c r="J12" s="16">
        <f t="shared" si="1"/>
        <v>4290000</v>
      </c>
      <c r="K12" s="16"/>
      <c r="L12" s="14"/>
      <c r="M12" s="17">
        <f t="shared" si="2"/>
        <v>4290000</v>
      </c>
      <c r="N12" s="17">
        <f t="shared" si="3"/>
        <v>343200</v>
      </c>
      <c r="O12" s="14">
        <f t="shared" si="4"/>
        <v>64350</v>
      </c>
      <c r="P12" s="17">
        <f t="shared" si="5"/>
        <v>42900</v>
      </c>
      <c r="Q12" s="17">
        <f t="shared" si="6"/>
        <v>42900</v>
      </c>
      <c r="R12" s="17">
        <f t="shared" si="7"/>
        <v>493350</v>
      </c>
      <c r="S12" s="17">
        <f t="shared" si="8"/>
        <v>3796650</v>
      </c>
      <c r="T12" s="14"/>
    </row>
    <row r="13" spans="1:26" s="18" customFormat="1">
      <c r="A13" s="14">
        <v>4</v>
      </c>
      <c r="B13" s="14"/>
      <c r="C13" s="14" t="s">
        <v>32</v>
      </c>
      <c r="D13" s="14" t="s">
        <v>33</v>
      </c>
      <c r="E13" s="15" t="s">
        <v>44</v>
      </c>
      <c r="F13" s="14">
        <f>3</f>
        <v>3</v>
      </c>
      <c r="G13" s="14">
        <f>0</f>
        <v>0</v>
      </c>
      <c r="H13" s="14">
        <v>0</v>
      </c>
      <c r="I13" s="14">
        <f t="shared" si="0"/>
        <v>3</v>
      </c>
      <c r="J13" s="16">
        <f t="shared" si="1"/>
        <v>3900000</v>
      </c>
      <c r="K13" s="16"/>
      <c r="L13" s="14"/>
      <c r="M13" s="17">
        <f t="shared" si="2"/>
        <v>3900000</v>
      </c>
      <c r="N13" s="17">
        <f t="shared" si="3"/>
        <v>312000</v>
      </c>
      <c r="O13" s="14">
        <f t="shared" si="4"/>
        <v>58500</v>
      </c>
      <c r="P13" s="17">
        <f t="shared" si="5"/>
        <v>39000</v>
      </c>
      <c r="Q13" s="17">
        <f t="shared" si="6"/>
        <v>39000</v>
      </c>
      <c r="R13" s="17">
        <f t="shared" si="7"/>
        <v>448500</v>
      </c>
      <c r="S13" s="17">
        <f t="shared" si="8"/>
        <v>3451500</v>
      </c>
      <c r="T13" s="14"/>
    </row>
    <row r="14" spans="1:26" s="18" customFormat="1">
      <c r="A14" s="14">
        <v>5</v>
      </c>
      <c r="B14" s="14"/>
      <c r="C14" s="14" t="s">
        <v>34</v>
      </c>
      <c r="D14" s="14" t="s">
        <v>33</v>
      </c>
      <c r="E14" s="15" t="s">
        <v>44</v>
      </c>
      <c r="F14" s="14">
        <f>3</f>
        <v>3</v>
      </c>
      <c r="G14" s="14">
        <f>0</f>
        <v>0</v>
      </c>
      <c r="H14" s="14">
        <v>0</v>
      </c>
      <c r="I14" s="14">
        <f t="shared" si="0"/>
        <v>3</v>
      </c>
      <c r="J14" s="16">
        <f t="shared" si="1"/>
        <v>3900000</v>
      </c>
      <c r="K14" s="16"/>
      <c r="L14" s="14"/>
      <c r="M14" s="17">
        <f t="shared" si="2"/>
        <v>3900000</v>
      </c>
      <c r="N14" s="17">
        <f t="shared" si="3"/>
        <v>312000</v>
      </c>
      <c r="O14" s="14">
        <f t="shared" si="4"/>
        <v>58500</v>
      </c>
      <c r="P14" s="17">
        <f t="shared" si="5"/>
        <v>39000</v>
      </c>
      <c r="Q14" s="17">
        <f t="shared" si="6"/>
        <v>39000</v>
      </c>
      <c r="R14" s="17">
        <f t="shared" si="7"/>
        <v>448500</v>
      </c>
      <c r="S14" s="17">
        <f t="shared" si="8"/>
        <v>3451500</v>
      </c>
      <c r="T14" s="14"/>
    </row>
    <row r="15" spans="1:26" s="18" customFormat="1">
      <c r="A15" s="14">
        <v>6</v>
      </c>
      <c r="B15" s="14"/>
      <c r="C15" s="14" t="s">
        <v>35</v>
      </c>
      <c r="D15" s="14" t="s">
        <v>33</v>
      </c>
      <c r="E15" s="15" t="s">
        <v>44</v>
      </c>
      <c r="F15" s="14">
        <f>3</f>
        <v>3</v>
      </c>
      <c r="G15" s="14">
        <f>0</f>
        <v>0</v>
      </c>
      <c r="H15" s="14">
        <v>0</v>
      </c>
      <c r="I15" s="14">
        <f t="shared" si="0"/>
        <v>3</v>
      </c>
      <c r="J15" s="16">
        <f t="shared" si="1"/>
        <v>3900000</v>
      </c>
      <c r="K15" s="16"/>
      <c r="L15" s="14"/>
      <c r="M15" s="17">
        <f t="shared" si="2"/>
        <v>3900000</v>
      </c>
      <c r="N15" s="17">
        <f t="shared" si="3"/>
        <v>312000</v>
      </c>
      <c r="O15" s="14">
        <f t="shared" si="4"/>
        <v>58500</v>
      </c>
      <c r="P15" s="17">
        <f t="shared" si="5"/>
        <v>39000</v>
      </c>
      <c r="Q15" s="17">
        <f t="shared" si="6"/>
        <v>39000</v>
      </c>
      <c r="R15" s="17">
        <f t="shared" si="7"/>
        <v>448500</v>
      </c>
      <c r="S15" s="17">
        <f t="shared" si="8"/>
        <v>3451500</v>
      </c>
      <c r="T15" s="14"/>
    </row>
    <row r="16" spans="1:26" s="18" customFormat="1">
      <c r="A16" s="14">
        <v>7</v>
      </c>
      <c r="B16" s="14"/>
      <c r="C16" s="14" t="s">
        <v>36</v>
      </c>
      <c r="D16" s="14" t="s">
        <v>33</v>
      </c>
      <c r="E16" s="15" t="s">
        <v>44</v>
      </c>
      <c r="F16" s="14">
        <f>3</f>
        <v>3</v>
      </c>
      <c r="G16" s="14">
        <f>0</f>
        <v>0</v>
      </c>
      <c r="H16" s="14">
        <v>0</v>
      </c>
      <c r="I16" s="14">
        <f t="shared" si="0"/>
        <v>3</v>
      </c>
      <c r="J16" s="16">
        <f t="shared" si="1"/>
        <v>3900000</v>
      </c>
      <c r="K16" s="16"/>
      <c r="L16" s="14"/>
      <c r="M16" s="17">
        <f t="shared" si="2"/>
        <v>3900000</v>
      </c>
      <c r="N16" s="17">
        <f t="shared" si="3"/>
        <v>312000</v>
      </c>
      <c r="O16" s="14">
        <f t="shared" si="4"/>
        <v>58500</v>
      </c>
      <c r="P16" s="17">
        <f t="shared" si="5"/>
        <v>39000</v>
      </c>
      <c r="Q16" s="17">
        <f t="shared" si="6"/>
        <v>39000</v>
      </c>
      <c r="R16" s="17">
        <f t="shared" si="7"/>
        <v>448500</v>
      </c>
      <c r="S16" s="17">
        <f t="shared" si="8"/>
        <v>3451500</v>
      </c>
      <c r="T16" s="14"/>
    </row>
    <row r="17" spans="1:21" s="18" customFormat="1">
      <c r="A17" s="14">
        <v>8</v>
      </c>
      <c r="B17" s="14"/>
      <c r="C17" s="14" t="s">
        <v>37</v>
      </c>
      <c r="D17" s="14" t="s">
        <v>33</v>
      </c>
      <c r="E17" s="15" t="s">
        <v>44</v>
      </c>
      <c r="F17" s="14">
        <f>3</f>
        <v>3</v>
      </c>
      <c r="G17" s="14">
        <f>0</f>
        <v>0</v>
      </c>
      <c r="H17" s="14">
        <v>0</v>
      </c>
      <c r="I17" s="14">
        <f t="shared" si="0"/>
        <v>3</v>
      </c>
      <c r="J17" s="16">
        <f t="shared" si="1"/>
        <v>3900000</v>
      </c>
      <c r="K17" s="16"/>
      <c r="L17" s="14"/>
      <c r="M17" s="17">
        <f t="shared" si="2"/>
        <v>3900000</v>
      </c>
      <c r="N17" s="17">
        <f t="shared" si="3"/>
        <v>312000</v>
      </c>
      <c r="O17" s="14">
        <f t="shared" si="4"/>
        <v>58500</v>
      </c>
      <c r="P17" s="17">
        <f t="shared" si="5"/>
        <v>39000</v>
      </c>
      <c r="Q17" s="17">
        <f t="shared" si="6"/>
        <v>39000</v>
      </c>
      <c r="R17" s="17">
        <f t="shared" si="7"/>
        <v>448500</v>
      </c>
      <c r="S17" s="17">
        <f t="shared" si="8"/>
        <v>3451500</v>
      </c>
      <c r="T17" s="14"/>
    </row>
    <row r="18" spans="1:21" s="18" customFormat="1">
      <c r="A18" s="14">
        <v>9</v>
      </c>
      <c r="B18" s="14"/>
      <c r="C18" s="14" t="s">
        <v>38</v>
      </c>
      <c r="D18" s="14" t="s">
        <v>33</v>
      </c>
      <c r="E18" s="15" t="s">
        <v>44</v>
      </c>
      <c r="F18" s="14">
        <f>3</f>
        <v>3</v>
      </c>
      <c r="G18" s="14">
        <f>0</f>
        <v>0</v>
      </c>
      <c r="H18" s="14">
        <v>0</v>
      </c>
      <c r="I18" s="14">
        <f t="shared" si="0"/>
        <v>3</v>
      </c>
      <c r="J18" s="16">
        <f t="shared" si="1"/>
        <v>3900000</v>
      </c>
      <c r="K18" s="16"/>
      <c r="L18" s="14"/>
      <c r="M18" s="17">
        <f t="shared" si="2"/>
        <v>3900000</v>
      </c>
      <c r="N18" s="17">
        <f t="shared" si="3"/>
        <v>312000</v>
      </c>
      <c r="O18" s="14">
        <f t="shared" si="4"/>
        <v>58500</v>
      </c>
      <c r="P18" s="17">
        <f t="shared" si="5"/>
        <v>39000</v>
      </c>
      <c r="Q18" s="17">
        <f t="shared" si="6"/>
        <v>39000</v>
      </c>
      <c r="R18" s="17">
        <f t="shared" si="7"/>
        <v>448500</v>
      </c>
      <c r="S18" s="17">
        <f t="shared" si="8"/>
        <v>3451500</v>
      </c>
      <c r="T18" s="14"/>
    </row>
    <row r="19" spans="1:21" s="18" customFormat="1">
      <c r="A19" s="14">
        <v>10</v>
      </c>
      <c r="B19" s="14"/>
      <c r="C19" s="14" t="s">
        <v>39</v>
      </c>
      <c r="D19" s="14" t="s">
        <v>33</v>
      </c>
      <c r="E19" s="15" t="s">
        <v>44</v>
      </c>
      <c r="F19" s="14">
        <f>3</f>
        <v>3</v>
      </c>
      <c r="G19" s="14">
        <f>0</f>
        <v>0</v>
      </c>
      <c r="H19" s="14">
        <v>0</v>
      </c>
      <c r="I19" s="14">
        <f t="shared" si="0"/>
        <v>3</v>
      </c>
      <c r="J19" s="16">
        <f t="shared" si="1"/>
        <v>3900000</v>
      </c>
      <c r="K19" s="16"/>
      <c r="L19" s="14"/>
      <c r="M19" s="17">
        <f t="shared" si="2"/>
        <v>3900000</v>
      </c>
      <c r="N19" s="17">
        <f t="shared" si="3"/>
        <v>312000</v>
      </c>
      <c r="O19" s="14">
        <f t="shared" si="4"/>
        <v>58500</v>
      </c>
      <c r="P19" s="17">
        <f t="shared" si="5"/>
        <v>39000</v>
      </c>
      <c r="Q19" s="17">
        <f t="shared" si="6"/>
        <v>39000</v>
      </c>
      <c r="R19" s="17">
        <f t="shared" si="7"/>
        <v>448500</v>
      </c>
      <c r="S19" s="17">
        <f t="shared" si="8"/>
        <v>3451500</v>
      </c>
      <c r="T19" s="14"/>
    </row>
    <row r="20" spans="1:21" s="18" customFormat="1">
      <c r="A20" s="23" t="s">
        <v>45</v>
      </c>
      <c r="B20" s="24"/>
      <c r="C20" s="25"/>
      <c r="D20" s="20"/>
      <c r="E20" s="20"/>
      <c r="F20" s="20"/>
      <c r="G20" s="20"/>
      <c r="H20" s="20"/>
      <c r="I20" s="20"/>
      <c r="J20" s="21">
        <f>SUM(J10:J19)</f>
        <v>43290000</v>
      </c>
      <c r="K20" s="21">
        <f t="shared" ref="K20:S20" si="9">SUM(K10:K19)</f>
        <v>500000</v>
      </c>
      <c r="L20" s="21">
        <f t="shared" si="9"/>
        <v>400000</v>
      </c>
      <c r="M20" s="21">
        <f t="shared" si="9"/>
        <v>43190000</v>
      </c>
      <c r="N20" s="21">
        <f t="shared" si="9"/>
        <v>3455200</v>
      </c>
      <c r="O20" s="21">
        <f t="shared" si="9"/>
        <v>647850</v>
      </c>
      <c r="P20" s="21">
        <f t="shared" si="9"/>
        <v>431900</v>
      </c>
      <c r="Q20" s="21">
        <f t="shared" si="9"/>
        <v>431900</v>
      </c>
      <c r="R20" s="21">
        <f t="shared" si="9"/>
        <v>4966850</v>
      </c>
      <c r="S20" s="21">
        <f t="shared" si="9"/>
        <v>38223150</v>
      </c>
      <c r="T20" s="20"/>
      <c r="U20" s="22"/>
    </row>
  </sheetData>
  <mergeCells count="21">
    <mergeCell ref="A8:A9"/>
    <mergeCell ref="C8:C9"/>
    <mergeCell ref="D8:D9"/>
    <mergeCell ref="E8:E9"/>
    <mergeCell ref="F8:J8"/>
    <mergeCell ref="A20:C20"/>
    <mergeCell ref="A5:T5"/>
    <mergeCell ref="A6:T6"/>
    <mergeCell ref="O1:T1"/>
    <mergeCell ref="O2:T2"/>
    <mergeCell ref="O3:T3"/>
    <mergeCell ref="A1:E1"/>
    <mergeCell ref="A2:E2"/>
    <mergeCell ref="A4:E4"/>
    <mergeCell ref="L8:L9"/>
    <mergeCell ref="S8:S9"/>
    <mergeCell ref="T8:T9"/>
    <mergeCell ref="N8:R8"/>
    <mergeCell ref="B8:B9"/>
    <mergeCell ref="M8:M9"/>
    <mergeCell ref="K8:K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HuongVu</dc:creator>
  <cp:lastModifiedBy>HuongVu</cp:lastModifiedBy>
  <dcterms:created xsi:type="dcterms:W3CDTF">2017-08-22T08:31:31Z</dcterms:created>
  <dcterms:modified xsi:type="dcterms:W3CDTF">2017-12-22T04:36:02Z</dcterms:modified>
</cp:coreProperties>
</file>