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jnj-my.sharepoint.com/personal/kkawagu4_its_jnj_com/Documents/10　マクロ/"/>
    </mc:Choice>
  </mc:AlternateContent>
  <xr:revisionPtr revIDLastSave="1467" documentId="13_ncr:1_{ADF7E1DB-5856-4B46-BBCD-F9E871BDE792}" xr6:coauthVersionLast="47" xr6:coauthVersionMax="47" xr10:uidLastSave="{3C79460D-0B1F-4751-9528-CE038559D6FC}"/>
  <bookViews>
    <workbookView xWindow="-110" yWindow="-110" windowWidth="25820" windowHeight="15500" firstSheet="10" activeTab="12" xr2:uid="{15A12E16-2875-4007-A2EE-17321BE810B9}"/>
  </bookViews>
  <sheets>
    <sheet name="ファイル更新用" sheetId="26" r:id="rId1"/>
    <sheet name="ExWS支店" sheetId="2" r:id="rId2"/>
    <sheet name="ExWSRank 営業所" sheetId="3" r:id="rId3"/>
    <sheet name="ExWSRank MR" sheetId="4" r:id="rId4"/>
    <sheet name="処方数" sheetId="42" r:id="rId5"/>
    <sheet name="UC新規処方医" sheetId="43" r:id="rId6"/>
    <sheet name="CD新規処方医" sheetId="44" r:id="rId7"/>
    <sheet name="Original Recognition" sheetId="73" r:id="rId8"/>
    <sheet name="営業所選択＆説明" sheetId="5" r:id="rId9"/>
    <sheet name="下期症例確認目標" sheetId="41" r:id="rId10"/>
    <sheet name="施設Tierマスタ" sheetId="40" r:id="rId11"/>
    <sheet name="オリレコ集計" sheetId="74" r:id="rId12"/>
    <sheet name="オリレコ用_8-9月処方数_営業所" sheetId="76" r:id="rId13"/>
    <sheet name="今月処方数_営業所" sheetId="45" r:id="rId14"/>
    <sheet name="UC今月新規処方医" sheetId="56" r:id="rId15"/>
    <sheet name="UC先月新規処方医" sheetId="54" r:id="rId16"/>
    <sheet name="CD今月新規処方医" sheetId="57" r:id="rId17"/>
    <sheet name="CD先月新規処方医" sheetId="55" r:id="rId18"/>
    <sheet name="当月全IBD営業所別" sheetId="33" r:id="rId19"/>
    <sheet name="当月TRM-SC200営業所別" sheetId="27" r:id="rId20"/>
    <sheet name="当月TRM‐IV営業所別" sheetId="28" r:id="rId21"/>
    <sheet name="2H全IBD営業所別" sheetId="59" r:id="rId22"/>
    <sheet name="2HTRM-IV営業所別" sheetId="60" r:id="rId23"/>
    <sheet name="2HTRM-SC200営業所別" sheetId="61" r:id="rId24"/>
    <sheet name="累積全IBD営業所別" sheetId="30" r:id="rId25"/>
    <sheet name="累積TRM-IV営業所別" sheetId="31" r:id="rId26"/>
    <sheet name="累積TRM-SC200営業所別" sheetId="32" r:id="rId27"/>
    <sheet name="当月全IBD" sheetId="17" r:id="rId28"/>
    <sheet name="当月TRM-IV" sheetId="16" r:id="rId29"/>
    <sheet name="当月TRM-SC200" sheetId="15" r:id="rId30"/>
    <sheet name="2H全IBD" sheetId="62" r:id="rId31"/>
    <sheet name="2HTRM-IV" sheetId="63" r:id="rId32"/>
    <sheet name="2HTRM-SC200" sheetId="64" r:id="rId33"/>
    <sheet name="累積全IBD" sheetId="13" r:id="rId34"/>
    <sheet name="累積TRM-IV" sheetId="12" r:id="rId35"/>
    <sheet name="累積TRM-SC200" sheetId="11" r:id="rId36"/>
    <sheet name="当年営業日一覧" sheetId="34" r:id="rId37"/>
  </sheets>
  <externalReferences>
    <externalReference r:id="rId38"/>
  </externalReferences>
  <definedNames>
    <definedName name="_xlnm._FilterDatabase" localSheetId="10" hidden="1">施設Tierマスタ!$A$1:$H$1</definedName>
    <definedName name="_xleta.T" hidden="1" xlm="1">#NAME?</definedName>
    <definedName name="ExternalData_1" localSheetId="15" hidden="1">UC先月新規処方医!$A$1:$J$121</definedName>
    <definedName name="ExternalData_1" localSheetId="12" hidden="1">'オリレコ用_8-9月処方数_営業所'!$A$1:$F$21</definedName>
    <definedName name="ExternalData_1" localSheetId="19" hidden="1">'当月TRM-SC200営業所別'!$A$1:$F$21</definedName>
    <definedName name="ExternalData_1" localSheetId="36" hidden="1">当年営業日一覧!$A$1:$D$242</definedName>
    <definedName name="ExternalData_1" localSheetId="26" hidden="1">'累積TRM-SC200営業所別'!$A$1:$F$21</definedName>
    <definedName name="ExternalData_2" localSheetId="16" hidden="1">'CD今月新規処方医'!$A$1:$J$10</definedName>
    <definedName name="ExternalData_2" localSheetId="17" hidden="1">'CD先月新規処方医'!$A$1:$J$76</definedName>
    <definedName name="ExternalData_2" localSheetId="14" hidden="1">UC今月新規処方医!$A$1:$J$23</definedName>
    <definedName name="ExternalData_2" localSheetId="20" hidden="1">当月TRM‐IV営業所別!$A$1:$F$21</definedName>
    <definedName name="ExternalData_2" localSheetId="18" hidden="1">当月全IBD営業所別!$A$1:$F$21</definedName>
    <definedName name="ExternalData_2" localSheetId="25" hidden="1">'累積TRM-IV営業所別'!$A$1:$F$21</definedName>
    <definedName name="ExternalData_2" localSheetId="35" hidden="1">'累積TRM-SC200'!$A$1:$G$157</definedName>
    <definedName name="ExternalData_2" localSheetId="24" hidden="1">累積全IBD営業所別!$A$1:$F$21</definedName>
    <definedName name="ExternalData_3" localSheetId="30" hidden="1">'2H全IBD'!$A$1:$G$157</definedName>
    <definedName name="ExternalData_3" localSheetId="13" hidden="1">今月処方数_営業所!$A$1:$D$20</definedName>
    <definedName name="ExternalData_3" localSheetId="34" hidden="1">'累積TRM-IV'!$A$1:$G$157</definedName>
    <definedName name="ExternalData_4" localSheetId="31" hidden="1">'2HTRM-IV'!$A$1:$G$157</definedName>
    <definedName name="ExternalData_4" localSheetId="21" hidden="1">'2H全IBD営業所別'!$A$1:$F$21</definedName>
    <definedName name="ExternalData_4" localSheetId="33" hidden="1">累積全IBD!$A$1:$G$157</definedName>
    <definedName name="ExternalData_5" localSheetId="32" hidden="1">'2HTRM-SC200'!$A$1:$G$157</definedName>
    <definedName name="ExternalData_5" localSheetId="28" hidden="1">'当月TRM-IV'!$A$1:$G$157</definedName>
    <definedName name="ExternalData_5" localSheetId="29" hidden="1">'当月TRM-SC200'!$A$1:$G$157</definedName>
    <definedName name="ExternalData_6" localSheetId="22" hidden="1">'2HTRM-IV営業所別'!$A$1:$F$21</definedName>
    <definedName name="ExternalData_6" localSheetId="27" hidden="1">当月全IBD!$A$1:$G$157</definedName>
    <definedName name="ExternalData_7" localSheetId="23" hidden="1">'2HTRM-SC200営業所別'!$A$1:$F$21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74" l="1"/>
  <c r="F22" i="74"/>
  <c r="E22" i="74"/>
  <c r="F21" i="74"/>
  <c r="E21" i="74"/>
  <c r="F20" i="74"/>
  <c r="E20" i="74"/>
  <c r="F19" i="74"/>
  <c r="E19" i="74"/>
  <c r="F18" i="74"/>
  <c r="E18" i="74"/>
  <c r="F17" i="74"/>
  <c r="E17" i="74"/>
  <c r="F16" i="74"/>
  <c r="E16" i="74"/>
  <c r="F15" i="74"/>
  <c r="E15" i="74"/>
  <c r="F14" i="74"/>
  <c r="E14" i="74"/>
  <c r="F13" i="74"/>
  <c r="E13" i="74"/>
  <c r="F12" i="74"/>
  <c r="E12" i="74"/>
  <c r="F11" i="74"/>
  <c r="E11" i="74"/>
  <c r="F10" i="74"/>
  <c r="E10" i="74"/>
  <c r="F9" i="74"/>
  <c r="E9" i="74"/>
  <c r="F8" i="74"/>
  <c r="E8" i="74"/>
  <c r="F7" i="74"/>
  <c r="E7" i="74"/>
  <c r="F6" i="74"/>
  <c r="E6" i="74"/>
  <c r="F5" i="74"/>
  <c r="E5" i="74"/>
  <c r="F4" i="74"/>
  <c r="E4" i="74"/>
  <c r="E3" i="74"/>
  <c r="F25" i="73"/>
  <c r="F24" i="73"/>
  <c r="F23" i="73"/>
  <c r="F22" i="73"/>
  <c r="F21" i="73"/>
  <c r="F20" i="73"/>
  <c r="F19" i="73"/>
  <c r="F18" i="73"/>
  <c r="F17" i="73"/>
  <c r="F16" i="73"/>
  <c r="F15" i="73"/>
  <c r="F14" i="73"/>
  <c r="F13" i="73"/>
  <c r="F12" i="73"/>
  <c r="F11" i="73"/>
  <c r="F10" i="73"/>
  <c r="F9" i="73"/>
  <c r="F8" i="73"/>
  <c r="F7" i="73"/>
  <c r="F6" i="73"/>
  <c r="T159" i="74"/>
  <c r="U159" i="74" s="1"/>
  <c r="T158" i="74"/>
  <c r="U158" i="74" s="1"/>
  <c r="T157" i="74"/>
  <c r="U157" i="74" s="1"/>
  <c r="T156" i="74"/>
  <c r="U156" i="74" s="1"/>
  <c r="T155" i="74"/>
  <c r="U155" i="74" s="1"/>
  <c r="T154" i="74"/>
  <c r="U154" i="74" s="1"/>
  <c r="T153" i="74"/>
  <c r="U153" i="74" s="1"/>
  <c r="T152" i="74"/>
  <c r="U152" i="74" s="1"/>
  <c r="T151" i="74"/>
  <c r="U151" i="74" s="1"/>
  <c r="T150" i="74"/>
  <c r="U150" i="74" s="1"/>
  <c r="T149" i="74"/>
  <c r="U149" i="74" s="1"/>
  <c r="T148" i="74"/>
  <c r="U148" i="74" s="1"/>
  <c r="T147" i="74"/>
  <c r="U147" i="74" s="1"/>
  <c r="T146" i="74"/>
  <c r="U146" i="74" s="1"/>
  <c r="T145" i="74"/>
  <c r="U145" i="74" s="1"/>
  <c r="T144" i="74"/>
  <c r="U144" i="74" s="1"/>
  <c r="T143" i="74"/>
  <c r="U143" i="74" s="1"/>
  <c r="H21" i="74" s="1"/>
  <c r="O21" i="74" s="1"/>
  <c r="T142" i="74"/>
  <c r="U142" i="74" s="1"/>
  <c r="T141" i="74"/>
  <c r="U141" i="74" s="1"/>
  <c r="T140" i="74"/>
  <c r="U140" i="74" s="1"/>
  <c r="T139" i="74"/>
  <c r="U139" i="74" s="1"/>
  <c r="T138" i="74"/>
  <c r="U138" i="74" s="1"/>
  <c r="T137" i="74"/>
  <c r="U137" i="74" s="1"/>
  <c r="T136" i="74"/>
  <c r="U136" i="74" s="1"/>
  <c r="H20" i="74" s="1"/>
  <c r="O20" i="74" s="1"/>
  <c r="T135" i="74"/>
  <c r="U135" i="74" s="1"/>
  <c r="T134" i="74"/>
  <c r="U134" i="74" s="1"/>
  <c r="T133" i="74"/>
  <c r="U133" i="74" s="1"/>
  <c r="T132" i="74"/>
  <c r="U132" i="74" s="1"/>
  <c r="T131" i="74"/>
  <c r="U131" i="74" s="1"/>
  <c r="T130" i="74"/>
  <c r="U130" i="74" s="1"/>
  <c r="T129" i="74"/>
  <c r="U129" i="74" s="1"/>
  <c r="T128" i="74"/>
  <c r="U128" i="74" s="1"/>
  <c r="T127" i="74"/>
  <c r="U127" i="74" s="1"/>
  <c r="T126" i="74"/>
  <c r="U126" i="74" s="1"/>
  <c r="T125" i="74"/>
  <c r="U125" i="74" s="1"/>
  <c r="T124" i="74"/>
  <c r="U124" i="74" s="1"/>
  <c r="T123" i="74"/>
  <c r="U123" i="74" s="1"/>
  <c r="T122" i="74"/>
  <c r="U122" i="74" s="1"/>
  <c r="T121" i="74"/>
  <c r="U121" i="74" s="1"/>
  <c r="T120" i="74"/>
  <c r="U120" i="74" s="1"/>
  <c r="T119" i="74"/>
  <c r="U119" i="74" s="1"/>
  <c r="T118" i="74"/>
  <c r="U118" i="74" s="1"/>
  <c r="T117" i="74"/>
  <c r="U117" i="74" s="1"/>
  <c r="T116" i="74"/>
  <c r="U116" i="74" s="1"/>
  <c r="H17" i="74" s="1"/>
  <c r="O17" i="74" s="1"/>
  <c r="T115" i="74"/>
  <c r="U115" i="74" s="1"/>
  <c r="T114" i="74"/>
  <c r="U114" i="74" s="1"/>
  <c r="T113" i="74"/>
  <c r="U113" i="74" s="1"/>
  <c r="T112" i="74"/>
  <c r="U112" i="74" s="1"/>
  <c r="T111" i="74"/>
  <c r="U111" i="74" s="1"/>
  <c r="T110" i="74"/>
  <c r="U110" i="74" s="1"/>
  <c r="T109" i="74"/>
  <c r="U109" i="74" s="1"/>
  <c r="T108" i="74"/>
  <c r="U108" i="74" s="1"/>
  <c r="H16" i="74" s="1"/>
  <c r="O16" i="74" s="1"/>
  <c r="T107" i="74"/>
  <c r="U107" i="74" s="1"/>
  <c r="T106" i="74"/>
  <c r="U106" i="74" s="1"/>
  <c r="T105" i="74"/>
  <c r="U105" i="74" s="1"/>
  <c r="T104" i="74"/>
  <c r="U104" i="74" s="1"/>
  <c r="T103" i="74"/>
  <c r="U103" i="74" s="1"/>
  <c r="T102" i="74"/>
  <c r="U102" i="74" s="1"/>
  <c r="H15" i="74" s="1"/>
  <c r="T101" i="74"/>
  <c r="U101" i="74" s="1"/>
  <c r="T100" i="74"/>
  <c r="U100" i="74" s="1"/>
  <c r="T99" i="74"/>
  <c r="U99" i="74" s="1"/>
  <c r="T98" i="74"/>
  <c r="U98" i="74" s="1"/>
  <c r="T97" i="74"/>
  <c r="U97" i="74" s="1"/>
  <c r="T96" i="74"/>
  <c r="U96" i="74" s="1"/>
  <c r="T95" i="74"/>
  <c r="U95" i="74" s="1"/>
  <c r="T94" i="74"/>
  <c r="U94" i="74" s="1"/>
  <c r="H14" i="74" s="1"/>
  <c r="T93" i="74"/>
  <c r="U93" i="74" s="1"/>
  <c r="T92" i="74"/>
  <c r="U92" i="74" s="1"/>
  <c r="T91" i="74"/>
  <c r="U91" i="74" s="1"/>
  <c r="T90" i="74"/>
  <c r="U90" i="74" s="1"/>
  <c r="T89" i="74"/>
  <c r="U89" i="74" s="1"/>
  <c r="T88" i="74"/>
  <c r="U88" i="74" s="1"/>
  <c r="H13" i="74" s="1"/>
  <c r="T87" i="74"/>
  <c r="U87" i="74" s="1"/>
  <c r="T86" i="74"/>
  <c r="U86" i="74" s="1"/>
  <c r="T85" i="74"/>
  <c r="U85" i="74" s="1"/>
  <c r="T84" i="74"/>
  <c r="U84" i="74" s="1"/>
  <c r="T83" i="74"/>
  <c r="U83" i="74" s="1"/>
  <c r="T82" i="74"/>
  <c r="U82" i="74" s="1"/>
  <c r="T81" i="74"/>
  <c r="U81" i="74" s="1"/>
  <c r="H12" i="74" s="1"/>
  <c r="T80" i="74"/>
  <c r="U80" i="74" s="1"/>
  <c r="T79" i="74"/>
  <c r="U79" i="74" s="1"/>
  <c r="T78" i="74"/>
  <c r="U78" i="74" s="1"/>
  <c r="T77" i="74"/>
  <c r="U77" i="74" s="1"/>
  <c r="T76" i="74"/>
  <c r="U76" i="74" s="1"/>
  <c r="T75" i="74"/>
  <c r="U75" i="74" s="1"/>
  <c r="T74" i="74"/>
  <c r="U74" i="74" s="1"/>
  <c r="T73" i="74"/>
  <c r="U73" i="74" s="1"/>
  <c r="T72" i="74"/>
  <c r="U72" i="74" s="1"/>
  <c r="T71" i="74"/>
  <c r="U71" i="74" s="1"/>
  <c r="T70" i="74"/>
  <c r="U70" i="74" s="1"/>
  <c r="T69" i="74"/>
  <c r="U69" i="74" s="1"/>
  <c r="T68" i="74"/>
  <c r="U68" i="74" s="1"/>
  <c r="T67" i="74"/>
  <c r="U67" i="74" s="1"/>
  <c r="T66" i="74"/>
  <c r="U66" i="74" s="1"/>
  <c r="T65" i="74"/>
  <c r="U65" i="74" s="1"/>
  <c r="H10" i="74" s="1"/>
  <c r="O10" i="74" s="1"/>
  <c r="T64" i="74"/>
  <c r="U64" i="74" s="1"/>
  <c r="T63" i="74"/>
  <c r="U63" i="74" s="1"/>
  <c r="T62" i="74"/>
  <c r="U62" i="74" s="1"/>
  <c r="T61" i="74"/>
  <c r="U61" i="74" s="1"/>
  <c r="T60" i="74"/>
  <c r="U60" i="74" s="1"/>
  <c r="T59" i="74"/>
  <c r="U59" i="74" s="1"/>
  <c r="T58" i="74"/>
  <c r="U58" i="74" s="1"/>
  <c r="T57" i="74"/>
  <c r="U57" i="74" s="1"/>
  <c r="T56" i="74"/>
  <c r="U56" i="74" s="1"/>
  <c r="H9" i="74" s="1"/>
  <c r="O9" i="74" s="1"/>
  <c r="T55" i="74"/>
  <c r="U55" i="74" s="1"/>
  <c r="T54" i="74"/>
  <c r="U54" i="74" s="1"/>
  <c r="T53" i="74"/>
  <c r="U53" i="74" s="1"/>
  <c r="T52" i="74"/>
  <c r="U52" i="74" s="1"/>
  <c r="T51" i="74"/>
  <c r="U51" i="74" s="1"/>
  <c r="T50" i="74"/>
  <c r="U50" i="74" s="1"/>
  <c r="T49" i="74"/>
  <c r="U49" i="74" s="1"/>
  <c r="T48" i="74"/>
  <c r="U48" i="74" s="1"/>
  <c r="T47" i="74"/>
  <c r="U47" i="74" s="1"/>
  <c r="T46" i="74"/>
  <c r="U46" i="74" s="1"/>
  <c r="T45" i="74"/>
  <c r="U45" i="74" s="1"/>
  <c r="T44" i="74"/>
  <c r="U44" i="74" s="1"/>
  <c r="T43" i="74"/>
  <c r="U43" i="74" s="1"/>
  <c r="T42" i="74"/>
  <c r="U42" i="74" s="1"/>
  <c r="T41" i="74"/>
  <c r="U41" i="74" s="1"/>
  <c r="T40" i="74"/>
  <c r="U40" i="74" s="1"/>
  <c r="T39" i="74"/>
  <c r="U39" i="74" s="1"/>
  <c r="T38" i="74"/>
  <c r="U38" i="74" s="1"/>
  <c r="H7" i="74" s="1"/>
  <c r="O7" i="74" s="1"/>
  <c r="T37" i="74"/>
  <c r="U37" i="74" s="1"/>
  <c r="T36" i="74"/>
  <c r="U36" i="74" s="1"/>
  <c r="T35" i="74"/>
  <c r="U35" i="74" s="1"/>
  <c r="T34" i="74"/>
  <c r="U34" i="74" s="1"/>
  <c r="T33" i="74"/>
  <c r="U33" i="74" s="1"/>
  <c r="T32" i="74"/>
  <c r="U32" i="74" s="1"/>
  <c r="T31" i="74"/>
  <c r="U31" i="74" s="1"/>
  <c r="T30" i="74"/>
  <c r="U30" i="74" s="1"/>
  <c r="T29" i="74"/>
  <c r="U29" i="74" s="1"/>
  <c r="H6" i="74" s="1"/>
  <c r="O6" i="74" s="1"/>
  <c r="T28" i="74"/>
  <c r="U28" i="74" s="1"/>
  <c r="T27" i="74"/>
  <c r="U27" i="74" s="1"/>
  <c r="T26" i="74"/>
  <c r="U26" i="74" s="1"/>
  <c r="T25" i="74"/>
  <c r="U25" i="74" s="1"/>
  <c r="T24" i="74"/>
  <c r="U24" i="74" s="1"/>
  <c r="T23" i="74"/>
  <c r="U23" i="74" s="1"/>
  <c r="T22" i="74"/>
  <c r="U22" i="74" s="1"/>
  <c r="M22" i="74"/>
  <c r="A22" i="74"/>
  <c r="T21" i="74"/>
  <c r="U21" i="74" s="1"/>
  <c r="M21" i="74"/>
  <c r="N21" i="74" s="1"/>
  <c r="A21" i="74"/>
  <c r="K21" i="74" s="1"/>
  <c r="T20" i="74"/>
  <c r="U20" i="74" s="1"/>
  <c r="M20" i="74"/>
  <c r="A20" i="74"/>
  <c r="T19" i="74"/>
  <c r="U19" i="74" s="1"/>
  <c r="M19" i="74"/>
  <c r="N19" i="74" s="1"/>
  <c r="A19" i="74"/>
  <c r="T18" i="74"/>
  <c r="U18" i="74" s="1"/>
  <c r="M18" i="74"/>
  <c r="A18" i="74"/>
  <c r="T17" i="74"/>
  <c r="U17" i="74" s="1"/>
  <c r="M17" i="74"/>
  <c r="N17" i="74" s="1"/>
  <c r="A17" i="74"/>
  <c r="T16" i="74"/>
  <c r="U16" i="74" s="1"/>
  <c r="M16" i="74"/>
  <c r="A16" i="74"/>
  <c r="T15" i="74"/>
  <c r="U15" i="74" s="1"/>
  <c r="M15" i="74"/>
  <c r="N15" i="74" s="1"/>
  <c r="A15" i="74"/>
  <c r="T14" i="74"/>
  <c r="U14" i="74" s="1"/>
  <c r="M14" i="74"/>
  <c r="A14" i="74"/>
  <c r="K14" i="74" s="1"/>
  <c r="T13" i="74"/>
  <c r="U13" i="74" s="1"/>
  <c r="M13" i="74"/>
  <c r="N13" i="74" s="1"/>
  <c r="A13" i="74"/>
  <c r="T12" i="74"/>
  <c r="U12" i="74" s="1"/>
  <c r="M12" i="74"/>
  <c r="N12" i="74" s="1"/>
  <c r="A12" i="74"/>
  <c r="T11" i="74"/>
  <c r="U11" i="74" s="1"/>
  <c r="M11" i="74"/>
  <c r="N11" i="74" s="1"/>
  <c r="A11" i="74"/>
  <c r="K11" i="74" s="1"/>
  <c r="T10" i="74"/>
  <c r="U10" i="74" s="1"/>
  <c r="M10" i="74"/>
  <c r="N10" i="74" s="1"/>
  <c r="A10" i="74"/>
  <c r="T9" i="74"/>
  <c r="U9" i="74" s="1"/>
  <c r="M9" i="74"/>
  <c r="N9" i="74" s="1"/>
  <c r="A9" i="74"/>
  <c r="T8" i="74"/>
  <c r="U8" i="74" s="1"/>
  <c r="M8" i="74"/>
  <c r="N8" i="74" s="1"/>
  <c r="A8" i="74"/>
  <c r="T7" i="74"/>
  <c r="U7" i="74" s="1"/>
  <c r="M7" i="74"/>
  <c r="A7" i="74"/>
  <c r="T6" i="74"/>
  <c r="U6" i="74" s="1"/>
  <c r="M6" i="74"/>
  <c r="A6" i="74"/>
  <c r="T5" i="74"/>
  <c r="U5" i="74" s="1"/>
  <c r="M5" i="74"/>
  <c r="N5" i="74" s="1"/>
  <c r="A5" i="74"/>
  <c r="T4" i="74"/>
  <c r="U4" i="74" s="1"/>
  <c r="M4" i="74"/>
  <c r="A4" i="74"/>
  <c r="T3" i="74"/>
  <c r="U3" i="74" s="1"/>
  <c r="M3" i="74"/>
  <c r="A3" i="74"/>
  <c r="B12" i="26" a="1"/>
  <c r="B12" i="26" s="1"/>
  <c r="BY1" i="3" a="1"/>
  <c r="BY1" i="3" s="1"/>
  <c r="BP1" i="3" a="1"/>
  <c r="BP1" i="3" s="1"/>
  <c r="BG1" i="3" a="1"/>
  <c r="BG1" i="3" s="1"/>
  <c r="AX1" i="3" a="1"/>
  <c r="AX1" i="3" s="1"/>
  <c r="AO1" i="3" a="1"/>
  <c r="AO1" i="3" s="1"/>
  <c r="AF1" i="3" a="1"/>
  <c r="AF1" i="3" s="1"/>
  <c r="W1" i="3" a="1"/>
  <c r="W1" i="3" s="1"/>
  <c r="N1" i="3" a="1"/>
  <c r="N1" i="3" s="1"/>
  <c r="E1" i="3" a="1"/>
  <c r="E1" i="3" s="1"/>
  <c r="BX3" i="3" a="1"/>
  <c r="BX3" i="3" s="1"/>
  <c r="BO3" i="3" a="1"/>
  <c r="BO3" i="3" s="1"/>
  <c r="BF3" i="3" a="1"/>
  <c r="BF3" i="3" s="1"/>
  <c r="AW3" i="3" a="1"/>
  <c r="AW3" i="3" s="1"/>
  <c r="AN3" i="3" a="1"/>
  <c r="AN3" i="3" s="1"/>
  <c r="AE3" i="3" a="1"/>
  <c r="AE3" i="3" s="1"/>
  <c r="V3" i="3" a="1"/>
  <c r="V3" i="3" s="1"/>
  <c r="M3" i="3" a="1"/>
  <c r="M3" i="3" s="1"/>
  <c r="D3" i="3" a="1"/>
  <c r="D3" i="3" s="1"/>
  <c r="K10" i="74" l="1"/>
  <c r="K8" i="74"/>
  <c r="K9" i="74"/>
  <c r="L9" i="74" s="1"/>
  <c r="N16" i="74"/>
  <c r="K3" i="74"/>
  <c r="D12" i="74"/>
  <c r="K18" i="74"/>
  <c r="N14" i="74"/>
  <c r="K13" i="74"/>
  <c r="L13" i="74" s="1"/>
  <c r="K12" i="74"/>
  <c r="L12" i="74" s="1"/>
  <c r="K22" i="74"/>
  <c r="L22" i="74" s="1"/>
  <c r="K16" i="74"/>
  <c r="K20" i="74"/>
  <c r="L20" i="74" s="1"/>
  <c r="K7" i="74"/>
  <c r="L7" i="74" s="1"/>
  <c r="D15" i="74"/>
  <c r="G10" i="74"/>
  <c r="K15" i="74"/>
  <c r="H3" i="74"/>
  <c r="O3" i="74" s="1"/>
  <c r="O13" i="74"/>
  <c r="G13" i="74"/>
  <c r="H4" i="74"/>
  <c r="O4" i="74" s="1"/>
  <c r="G7" i="74"/>
  <c r="H11" i="74"/>
  <c r="O11" i="74" s="1"/>
  <c r="L11" i="74"/>
  <c r="L18" i="74"/>
  <c r="O14" i="74"/>
  <c r="G14" i="74"/>
  <c r="H18" i="74"/>
  <c r="O18" i="74" s="1"/>
  <c r="G21" i="74"/>
  <c r="H8" i="74"/>
  <c r="O8" i="74" s="1"/>
  <c r="H22" i="74"/>
  <c r="O22" i="74" s="1"/>
  <c r="G15" i="74"/>
  <c r="O15" i="74"/>
  <c r="H5" i="74"/>
  <c r="O5" i="74" s="1"/>
  <c r="G9" i="74"/>
  <c r="H19" i="74"/>
  <c r="O19" i="74" s="1"/>
  <c r="G12" i="74"/>
  <c r="O12" i="74"/>
  <c r="J4" i="74"/>
  <c r="G6" i="74"/>
  <c r="N20" i="74"/>
  <c r="G17" i="74"/>
  <c r="K4" i="74"/>
  <c r="L4" i="74" s="1"/>
  <c r="D17" i="74"/>
  <c r="K17" i="74"/>
  <c r="K19" i="74"/>
  <c r="K6" i="74"/>
  <c r="G20" i="74"/>
  <c r="N22" i="74"/>
  <c r="G16" i="74"/>
  <c r="N3" i="74"/>
  <c r="N7" i="74"/>
  <c r="N4" i="74"/>
  <c r="N6" i="74"/>
  <c r="K5" i="74"/>
  <c r="N18" i="74"/>
  <c r="BW19" i="3"/>
  <c r="BV19" i="3" s="1"/>
  <c r="BU19" i="3" s="1"/>
  <c r="BN19" i="3"/>
  <c r="BM19" i="3" s="1"/>
  <c r="BL19" i="3" s="1"/>
  <c r="BE19" i="3"/>
  <c r="BD19" i="3" s="1"/>
  <c r="BC19" i="3" s="1"/>
  <c r="BE3" i="3"/>
  <c r="BN18" i="3"/>
  <c r="BM18" i="3" s="1"/>
  <c r="BL18" i="3" s="1"/>
  <c r="BW18" i="3"/>
  <c r="BV18" i="3" s="1"/>
  <c r="BU18" i="3" s="1"/>
  <c r="BE18" i="3"/>
  <c r="BD18" i="3" s="1"/>
  <c r="BC18" i="3" s="1"/>
  <c r="BW17" i="3"/>
  <c r="BV17" i="3" s="1"/>
  <c r="BU17" i="3" s="1"/>
  <c r="BN17" i="3"/>
  <c r="BM17" i="3" s="1"/>
  <c r="BL17" i="3" s="1"/>
  <c r="BE11" i="3"/>
  <c r="BD11" i="3" s="1"/>
  <c r="BC11" i="3" s="1"/>
  <c r="BW10" i="3"/>
  <c r="BV10" i="3" s="1"/>
  <c r="BU10" i="3" s="1"/>
  <c r="BW9" i="3"/>
  <c r="BV9" i="3" s="1"/>
  <c r="BU9" i="3" s="1"/>
  <c r="BN9" i="3"/>
  <c r="BM9" i="3" s="1"/>
  <c r="BL9" i="3" s="1"/>
  <c r="BN11" i="3"/>
  <c r="BM11" i="3" s="1"/>
  <c r="BL11" i="3" s="1"/>
  <c r="BN10" i="3"/>
  <c r="BM10" i="3" s="1"/>
  <c r="BL10" i="3" s="1"/>
  <c r="BE10" i="3"/>
  <c r="BD10" i="3" s="1"/>
  <c r="BC10" i="3" s="1"/>
  <c r="BW8" i="3"/>
  <c r="BV8" i="3" s="1"/>
  <c r="BU8" i="3" s="1"/>
  <c r="BE9" i="3"/>
  <c r="BD9" i="3" s="1"/>
  <c r="BC9" i="3" s="1"/>
  <c r="BE17" i="3"/>
  <c r="BD17" i="3" s="1"/>
  <c r="BC17" i="3" s="1"/>
  <c r="BN15" i="3"/>
  <c r="BM15" i="3" s="1"/>
  <c r="BL15" i="3" s="1"/>
  <c r="BN7" i="3"/>
  <c r="BM7" i="3" s="1"/>
  <c r="BL7" i="3" s="1"/>
  <c r="BN22" i="3"/>
  <c r="BM22" i="3" s="1"/>
  <c r="BL22" i="3" s="1"/>
  <c r="BN14" i="3"/>
  <c r="BM14" i="3" s="1"/>
  <c r="BL14" i="3" s="1"/>
  <c r="BN6" i="3"/>
  <c r="BM6" i="3" s="1"/>
  <c r="BL6" i="3" s="1"/>
  <c r="BE14" i="3"/>
  <c r="BD14" i="3" s="1"/>
  <c r="BC14" i="3" s="1"/>
  <c r="BE6" i="3"/>
  <c r="BD6" i="3" s="1"/>
  <c r="BC6" i="3" s="1"/>
  <c r="BE22" i="3"/>
  <c r="BD22" i="3" s="1"/>
  <c r="BC22" i="3" s="1"/>
  <c r="BW13" i="3"/>
  <c r="BV13" i="3" s="1"/>
  <c r="BU13" i="3" s="1"/>
  <c r="BW5" i="3"/>
  <c r="BV5" i="3" s="1"/>
  <c r="BU5" i="3" s="1"/>
  <c r="BN13" i="3"/>
  <c r="BM13" i="3" s="1"/>
  <c r="BL13" i="3" s="1"/>
  <c r="BN5" i="3"/>
  <c r="BM5" i="3" s="1"/>
  <c r="BL5" i="3" s="1"/>
  <c r="BW16" i="3"/>
  <c r="BV16" i="3" s="1"/>
  <c r="BU16" i="3" s="1"/>
  <c r="BW7" i="3"/>
  <c r="BV7" i="3" s="1"/>
  <c r="BU7" i="3" s="1"/>
  <c r="BW22" i="3"/>
  <c r="BV22" i="3" s="1"/>
  <c r="BU22" i="3" s="1"/>
  <c r="BW6" i="3"/>
  <c r="BV6" i="3" s="1"/>
  <c r="BU6" i="3" s="1"/>
  <c r="BE5" i="3"/>
  <c r="BD5" i="3" s="1"/>
  <c r="BC5" i="3" s="1"/>
  <c r="BN16" i="3"/>
  <c r="BM16" i="3" s="1"/>
  <c r="BL16" i="3" s="1"/>
  <c r="BN8" i="3"/>
  <c r="BM8" i="3" s="1"/>
  <c r="BL8" i="3" s="1"/>
  <c r="BW15" i="3"/>
  <c r="BV15" i="3" s="1"/>
  <c r="BU15" i="3" s="1"/>
  <c r="BE15" i="3"/>
  <c r="BD15" i="3" s="1"/>
  <c r="BC15" i="3" s="1"/>
  <c r="BE7" i="3"/>
  <c r="BD7" i="3" s="1"/>
  <c r="BC7" i="3" s="1"/>
  <c r="BN4" i="3"/>
  <c r="BM4" i="3" s="1"/>
  <c r="BL4" i="3" s="1"/>
  <c r="BW20" i="3"/>
  <c r="BV20" i="3" s="1"/>
  <c r="BU20" i="3" s="1"/>
  <c r="BE4" i="3"/>
  <c r="BD4" i="3" s="1"/>
  <c r="BC4" i="3" s="1"/>
  <c r="BN12" i="3"/>
  <c r="BM12" i="3" s="1"/>
  <c r="BL12" i="3" s="1"/>
  <c r="BW3" i="3"/>
  <c r="BV3" i="3" s="1"/>
  <c r="BU3" i="3" s="1"/>
  <c r="BW14" i="3"/>
  <c r="BV14" i="3" s="1"/>
  <c r="BU14" i="3" s="1"/>
  <c r="BE13" i="3"/>
  <c r="BD13" i="3" s="1"/>
  <c r="BC13" i="3" s="1"/>
  <c r="BN21" i="3"/>
  <c r="BM21" i="3" s="1"/>
  <c r="BL21" i="3" s="1"/>
  <c r="BW4" i="3"/>
  <c r="BV4" i="3" s="1"/>
  <c r="BU4" i="3" s="1"/>
  <c r="BE21" i="3"/>
  <c r="BD21" i="3" s="1"/>
  <c r="BC21" i="3" s="1"/>
  <c r="BN20" i="3"/>
  <c r="BM20" i="3" s="1"/>
  <c r="BL20" i="3" s="1"/>
  <c r="BE12" i="3"/>
  <c r="BD12" i="3" s="1"/>
  <c r="BC12" i="3" s="1"/>
  <c r="BE16" i="3"/>
  <c r="BD16" i="3" s="1"/>
  <c r="BC16" i="3" s="1"/>
  <c r="BE8" i="3"/>
  <c r="BD8" i="3" s="1"/>
  <c r="BC8" i="3" s="1"/>
  <c r="BW21" i="3"/>
  <c r="BV21" i="3" s="1"/>
  <c r="BU21" i="3" s="1"/>
  <c r="BW12" i="3"/>
  <c r="BV12" i="3" s="1"/>
  <c r="BU12" i="3" s="1"/>
  <c r="BE20" i="3"/>
  <c r="BD20" i="3" s="1"/>
  <c r="BC20" i="3" s="1"/>
  <c r="BW11" i="3"/>
  <c r="BV11" i="3" s="1"/>
  <c r="BU11" i="3" s="1"/>
  <c r="BN3" i="3"/>
  <c r="BM3" i="3" s="1"/>
  <c r="BL3" i="3" s="1"/>
  <c r="BO1" i="4" a="1"/>
  <c r="BO1" i="4" s="1"/>
  <c r="BG1" i="4" a="1"/>
  <c r="BG1" i="4" s="1"/>
  <c r="AY1" i="4" a="1"/>
  <c r="AY1" i="4" s="1"/>
  <c r="AQ1" i="4" a="1"/>
  <c r="AQ1" i="4" s="1"/>
  <c r="AI1" i="4" a="1"/>
  <c r="AI1" i="4" s="1"/>
  <c r="AA1" i="4" a="1"/>
  <c r="AA1" i="4" s="1"/>
  <c r="S1" i="4" a="1"/>
  <c r="S1" i="4" s="1"/>
  <c r="K1" i="4" a="1"/>
  <c r="K1" i="4" s="1"/>
  <c r="C1" i="4" a="1"/>
  <c r="C1" i="4" s="1"/>
  <c r="B20" i="2" a="1"/>
  <c r="B20" i="2" s="1"/>
  <c r="B19" i="2" a="1"/>
  <c r="B19" i="2" s="1"/>
  <c r="A18" i="2" a="1"/>
  <c r="A18" i="2" s="1"/>
  <c r="M15" i="2"/>
  <c r="L15" i="2"/>
  <c r="H15" i="2"/>
  <c r="G15" i="2"/>
  <c r="M14" i="2"/>
  <c r="L14" i="2"/>
  <c r="H14" i="2"/>
  <c r="G14" i="2"/>
  <c r="M13" i="2"/>
  <c r="L13" i="2"/>
  <c r="H13" i="2"/>
  <c r="G13" i="2"/>
  <c r="L12" i="2" a="1"/>
  <c r="L12" i="2" s="1"/>
  <c r="G12" i="2" a="1"/>
  <c r="G12" i="2" s="1"/>
  <c r="B12" i="2" a="1"/>
  <c r="B12" i="2" s="1"/>
  <c r="L7" i="2" a="1"/>
  <c r="L7" i="2" s="1"/>
  <c r="G7" i="2" a="1"/>
  <c r="G7" i="2" s="1"/>
  <c r="B7" i="2" a="1"/>
  <c r="B7" i="2" s="1"/>
  <c r="L1" i="2" a="1"/>
  <c r="L1" i="2" s="1"/>
  <c r="G1" i="2" a="1"/>
  <c r="G1" i="2" s="1"/>
  <c r="B1" i="2" a="1"/>
  <c r="B1" i="2" s="1"/>
  <c r="G4" i="74" l="1"/>
  <c r="G22" i="74"/>
  <c r="G5" i="74"/>
  <c r="G3" i="74"/>
  <c r="BD3" i="3"/>
  <c r="BC3" i="3" s="1"/>
  <c r="J15" i="74"/>
  <c r="D14" i="74"/>
  <c r="G8" i="74"/>
  <c r="J5" i="74"/>
  <c r="D5" i="74"/>
  <c r="G18" i="74"/>
  <c r="J20" i="74"/>
  <c r="D20" i="74"/>
  <c r="D11" i="74"/>
  <c r="J11" i="74"/>
  <c r="D19" i="74"/>
  <c r="J19" i="74"/>
  <c r="D3" i="74"/>
  <c r="J3" i="74"/>
  <c r="J17" i="74"/>
  <c r="J22" i="74"/>
  <c r="D22" i="74"/>
  <c r="J16" i="74"/>
  <c r="D16" i="74"/>
  <c r="L14" i="74"/>
  <c r="G19" i="74"/>
  <c r="L6" i="74"/>
  <c r="D13" i="74"/>
  <c r="J13" i="74"/>
  <c r="L19" i="74"/>
  <c r="L17" i="74"/>
  <c r="J12" i="74"/>
  <c r="L8" i="74"/>
  <c r="L5" i="74"/>
  <c r="J9" i="74"/>
  <c r="D9" i="74"/>
  <c r="J10" i="74"/>
  <c r="D10" i="74"/>
  <c r="D4" i="74"/>
  <c r="J7" i="74"/>
  <c r="D7" i="74"/>
  <c r="L21" i="74"/>
  <c r="L16" i="74"/>
  <c r="J18" i="74"/>
  <c r="D18" i="74"/>
  <c r="J14" i="74"/>
  <c r="G11" i="74"/>
  <c r="J21" i="74"/>
  <c r="D21" i="74"/>
  <c r="L3" i="74"/>
  <c r="L15" i="74"/>
  <c r="J8" i="74"/>
  <c r="D8" i="74"/>
  <c r="J6" i="74"/>
  <c r="D6" i="74"/>
  <c r="L10" i="74"/>
  <c r="H10" i="2"/>
  <c r="G10" i="2"/>
  <c r="H9" i="2"/>
  <c r="G9" i="2"/>
  <c r="H8" i="2"/>
  <c r="G8" i="2"/>
  <c r="AM17" i="3"/>
  <c r="BN3" i="4" a="1"/>
  <c r="BM112" i="4" s="1"/>
  <c r="BF3" i="4" a="1"/>
  <c r="BE7" i="4" s="1"/>
  <c r="AX3" i="4" a="1"/>
  <c r="AP3" i="4" a="1"/>
  <c r="AO127" i="4" s="1"/>
  <c r="AH3" i="4" a="1"/>
  <c r="Z3" i="4" a="1"/>
  <c r="R3" i="4" a="1"/>
  <c r="J3" i="4" a="1"/>
  <c r="I143" i="4" s="1"/>
  <c r="B3" i="4" a="1"/>
  <c r="A151" i="4" s="1"/>
  <c r="AV10" i="3"/>
  <c r="AD16" i="3"/>
  <c r="AC16" i="3" s="1"/>
  <c r="AB16" i="3" s="1"/>
  <c r="U6" i="3"/>
  <c r="T6" i="3" s="1"/>
  <c r="S6" i="3" s="1"/>
  <c r="C15" i="2"/>
  <c r="B15" i="2"/>
  <c r="I14" i="2"/>
  <c r="C14" i="2"/>
  <c r="B14" i="2"/>
  <c r="C13" i="2"/>
  <c r="B13" i="2"/>
  <c r="M10" i="2"/>
  <c r="L10" i="2"/>
  <c r="C10" i="2"/>
  <c r="B10" i="2"/>
  <c r="M9" i="2"/>
  <c r="L9" i="2"/>
  <c r="C9" i="2"/>
  <c r="B9" i="2"/>
  <c r="M8" i="2"/>
  <c r="L8" i="2"/>
  <c r="C8" i="2"/>
  <c r="B8" i="2"/>
  <c r="M5" i="2"/>
  <c r="L5" i="2"/>
  <c r="H5" i="2"/>
  <c r="G5" i="2"/>
  <c r="C5" i="2"/>
  <c r="B5" i="2"/>
  <c r="M4" i="2"/>
  <c r="L4" i="2"/>
  <c r="H4" i="2"/>
  <c r="G4" i="2"/>
  <c r="C4" i="2"/>
  <c r="B4" i="2"/>
  <c r="M3" i="2"/>
  <c r="L3" i="2"/>
  <c r="H3" i="2"/>
  <c r="G3" i="2"/>
  <c r="C3" i="2"/>
  <c r="B3" i="2"/>
  <c r="AV15" i="3"/>
  <c r="C9" i="3"/>
  <c r="AM8" i="3"/>
  <c r="AL8" i="3" s="1"/>
  <c r="AK8" i="3" s="1"/>
  <c r="AM7" i="3"/>
  <c r="AL7" i="3" s="1"/>
  <c r="AK7" i="3" s="1"/>
  <c r="AM6" i="3"/>
  <c r="AL6" i="3" s="1"/>
  <c r="AK6" i="3" s="1"/>
  <c r="I7" i="74" l="1"/>
  <c r="I21" i="74"/>
  <c r="I17" i="74"/>
  <c r="I20" i="74"/>
  <c r="I12" i="74"/>
  <c r="I6" i="74"/>
  <c r="I13" i="74"/>
  <c r="I8" i="74"/>
  <c r="I16" i="74"/>
  <c r="I11" i="74"/>
  <c r="I10" i="74"/>
  <c r="I22" i="74"/>
  <c r="I18" i="74"/>
  <c r="I3" i="74"/>
  <c r="I14" i="74"/>
  <c r="I15" i="74"/>
  <c r="I19" i="74"/>
  <c r="I4" i="74"/>
  <c r="I9" i="74"/>
  <c r="I5" i="74"/>
  <c r="I10" i="2"/>
  <c r="I9" i="2"/>
  <c r="AM16" i="3"/>
  <c r="AL16" i="3" s="1"/>
  <c r="AK16" i="3" s="1"/>
  <c r="AL17" i="3"/>
  <c r="AK17" i="3" s="1"/>
  <c r="G11" i="2"/>
  <c r="H11" i="2"/>
  <c r="I11" i="2" s="1"/>
  <c r="N10" i="2"/>
  <c r="AM5" i="3"/>
  <c r="AL5" i="3" s="1"/>
  <c r="AK5" i="3" s="1"/>
  <c r="AM20" i="3"/>
  <c r="AL20" i="3" s="1"/>
  <c r="AK20" i="3" s="1"/>
  <c r="AM18" i="3"/>
  <c r="AL18" i="3" s="1"/>
  <c r="AK18" i="3" s="1"/>
  <c r="AM4" i="3"/>
  <c r="AL4" i="3" s="1"/>
  <c r="AK4" i="3" s="1"/>
  <c r="AM19" i="3"/>
  <c r="AL19" i="3" s="1"/>
  <c r="AK19" i="3" s="1"/>
  <c r="U4" i="3"/>
  <c r="T4" i="3" s="1"/>
  <c r="S4" i="3" s="1"/>
  <c r="U15" i="3"/>
  <c r="T15" i="3" s="1"/>
  <c r="S15" i="3" s="1"/>
  <c r="Q69" i="4"/>
  <c r="Q113" i="4"/>
  <c r="Q105" i="4"/>
  <c r="Q65" i="4"/>
  <c r="Q15" i="4"/>
  <c r="Q18" i="4"/>
  <c r="Q9" i="4"/>
  <c r="L6" i="2"/>
  <c r="AM9" i="3"/>
  <c r="AL9" i="3" s="1"/>
  <c r="AK9" i="3" s="1"/>
  <c r="D13" i="2"/>
  <c r="AM14" i="3"/>
  <c r="AL14" i="3" s="1"/>
  <c r="AK14" i="3" s="1"/>
  <c r="AM15" i="3"/>
  <c r="AL15" i="3" s="1"/>
  <c r="AK15" i="3" s="1"/>
  <c r="D5" i="2"/>
  <c r="BM18" i="4"/>
  <c r="D8" i="2"/>
  <c r="BM68" i="4"/>
  <c r="BM15" i="4"/>
  <c r="I8" i="2"/>
  <c r="Y108" i="4"/>
  <c r="Y50" i="4"/>
  <c r="Y3" i="4"/>
  <c r="Y142" i="4"/>
  <c r="Y86" i="4"/>
  <c r="AG64" i="4"/>
  <c r="AG87" i="4"/>
  <c r="AG86" i="4"/>
  <c r="AG41" i="4"/>
  <c r="AH3" i="4"/>
  <c r="AG56" i="4"/>
  <c r="AG135" i="4"/>
  <c r="AG32" i="4"/>
  <c r="Q109" i="4"/>
  <c r="Q57" i="4"/>
  <c r="Q90" i="4"/>
  <c r="Q101" i="4"/>
  <c r="Q8" i="4"/>
  <c r="Q81" i="4"/>
  <c r="Q55" i="4"/>
  <c r="Q88" i="4"/>
  <c r="Q94" i="4"/>
  <c r="Q53" i="4"/>
  <c r="Q143" i="4"/>
  <c r="C12" i="3"/>
  <c r="B12" i="3" s="1"/>
  <c r="A12" i="3" s="1"/>
  <c r="C17" i="3"/>
  <c r="B17" i="3" s="1"/>
  <c r="A17" i="3" s="1"/>
  <c r="L3" i="3"/>
  <c r="K3" i="3" s="1"/>
  <c r="J3" i="3" s="1"/>
  <c r="U11" i="3"/>
  <c r="T11" i="3" s="1"/>
  <c r="S11" i="3" s="1"/>
  <c r="U9" i="3"/>
  <c r="T9" i="3" s="1"/>
  <c r="S9" i="3" s="1"/>
  <c r="AD5" i="3"/>
  <c r="AC5" i="3" s="1"/>
  <c r="AB5" i="3" s="1"/>
  <c r="AD10" i="3"/>
  <c r="AC10" i="3" s="1"/>
  <c r="AB10" i="3" s="1"/>
  <c r="AD11" i="3"/>
  <c r="AC11" i="3" s="1"/>
  <c r="AB11" i="3" s="1"/>
  <c r="AD13" i="3"/>
  <c r="AC13" i="3" s="1"/>
  <c r="AB13" i="3" s="1"/>
  <c r="AO91" i="4"/>
  <c r="AO162" i="4"/>
  <c r="AO151" i="4"/>
  <c r="AO50" i="4"/>
  <c r="AO90" i="4"/>
  <c r="AP3" i="4"/>
  <c r="AO38" i="4"/>
  <c r="AW144" i="4"/>
  <c r="AW34" i="4"/>
  <c r="BN3" i="4"/>
  <c r="BM101" i="4"/>
  <c r="BM8" i="4"/>
  <c r="BM154" i="4"/>
  <c r="BM152" i="4"/>
  <c r="BM49" i="4"/>
  <c r="BM89" i="4"/>
  <c r="BM141" i="4"/>
  <c r="BM38" i="4"/>
  <c r="BM155" i="4"/>
  <c r="BM100" i="4"/>
  <c r="BM4" i="4"/>
  <c r="BM160" i="4"/>
  <c r="BM135" i="4"/>
  <c r="BM142" i="4"/>
  <c r="BM42" i="4"/>
  <c r="BM81" i="4"/>
  <c r="AM22" i="3"/>
  <c r="AL22" i="3" s="1"/>
  <c r="AK22" i="3" s="1"/>
  <c r="AM3" i="3"/>
  <c r="AL3" i="3" s="1"/>
  <c r="AK3" i="3" s="1"/>
  <c r="AM11" i="3"/>
  <c r="AL11" i="3" s="1"/>
  <c r="AK11" i="3" s="1"/>
  <c r="AM10" i="3"/>
  <c r="AL10" i="3" s="1"/>
  <c r="AK10" i="3" s="1"/>
  <c r="AM13" i="3"/>
  <c r="AL13" i="3" s="1"/>
  <c r="AK13" i="3" s="1"/>
  <c r="AG68" i="4"/>
  <c r="AG109" i="4"/>
  <c r="D4" i="2"/>
  <c r="Y70" i="4"/>
  <c r="Y71" i="4"/>
  <c r="Q116" i="4"/>
  <c r="N4" i="2"/>
  <c r="BM78" i="4"/>
  <c r="AG79" i="4"/>
  <c r="AG27" i="4"/>
  <c r="BM128" i="4"/>
  <c r="I5" i="2"/>
  <c r="D15" i="2"/>
  <c r="Y113" i="4"/>
  <c r="Y72" i="4"/>
  <c r="Q25" i="4"/>
  <c r="Y73" i="4"/>
  <c r="Y117" i="4"/>
  <c r="BM25" i="4"/>
  <c r="AG73" i="4"/>
  <c r="Y118" i="4"/>
  <c r="Y26" i="4"/>
  <c r="U18" i="3"/>
  <c r="T18" i="3" s="1"/>
  <c r="S18" i="3" s="1"/>
  <c r="N3" i="2"/>
  <c r="Y112" i="4"/>
  <c r="Y17" i="4"/>
  <c r="Y18" i="4"/>
  <c r="Y23" i="4"/>
  <c r="Y116" i="4"/>
  <c r="Y69" i="4"/>
  <c r="AG139" i="4"/>
  <c r="Y87" i="4"/>
  <c r="AM21" i="3"/>
  <c r="AL21" i="3" s="1"/>
  <c r="AK21" i="3" s="1"/>
  <c r="AG45" i="4"/>
  <c r="AG46" i="4"/>
  <c r="Y89" i="4"/>
  <c r="AG144" i="4"/>
  <c r="Y49" i="4"/>
  <c r="N9" i="2"/>
  <c r="AM12" i="3"/>
  <c r="AL12" i="3" s="1"/>
  <c r="AK12" i="3" s="1"/>
  <c r="B6" i="2"/>
  <c r="Y46" i="4"/>
  <c r="Y143" i="4"/>
  <c r="Y148" i="4"/>
  <c r="Y90" i="4"/>
  <c r="C6" i="2"/>
  <c r="D10" i="2"/>
  <c r="Y5" i="4"/>
  <c r="AG30" i="4"/>
  <c r="Y53" i="4"/>
  <c r="Q77" i="4"/>
  <c r="Y94" i="4"/>
  <c r="Y121" i="4"/>
  <c r="AG146" i="4"/>
  <c r="BM5" i="4"/>
  <c r="BM30" i="4"/>
  <c r="BM53" i="4"/>
  <c r="Y77" i="4"/>
  <c r="Y97" i="4"/>
  <c r="Y124" i="4"/>
  <c r="Y147" i="4"/>
  <c r="AV7" i="3"/>
  <c r="AU7" i="3" s="1"/>
  <c r="AT7" i="3" s="1"/>
  <c r="AD12" i="3"/>
  <c r="AC12" i="3" s="1"/>
  <c r="AB12" i="3" s="1"/>
  <c r="AG6" i="4"/>
  <c r="Q31" i="4"/>
  <c r="Y54" i="4"/>
  <c r="BM77" i="4"/>
  <c r="AG97" i="4"/>
  <c r="Y125" i="4"/>
  <c r="AG147" i="4"/>
  <c r="AD3" i="3"/>
  <c r="R3" i="4"/>
  <c r="Y30" i="4"/>
  <c r="Y74" i="4"/>
  <c r="AO120" i="4"/>
  <c r="Y146" i="4"/>
  <c r="Y31" i="4"/>
  <c r="Y78" i="4"/>
  <c r="AO97" i="4"/>
  <c r="Y126" i="4"/>
  <c r="Y150" i="4"/>
  <c r="AD14" i="3"/>
  <c r="AC14" i="3" s="1"/>
  <c r="AB14" i="3" s="1"/>
  <c r="AD8" i="3"/>
  <c r="AC8" i="3" s="1"/>
  <c r="AB8" i="3" s="1"/>
  <c r="AD7" i="3"/>
  <c r="AC7" i="3" s="1"/>
  <c r="AB7" i="3" s="1"/>
  <c r="AD22" i="3"/>
  <c r="AC22" i="3" s="1"/>
  <c r="AB22" i="3" s="1"/>
  <c r="Y4" i="4"/>
  <c r="Y29" i="4"/>
  <c r="Y93" i="4"/>
  <c r="Y119" i="4"/>
  <c r="Y145" i="4"/>
  <c r="Y32" i="4"/>
  <c r="Y55" i="4"/>
  <c r="Y100" i="4"/>
  <c r="Y127" i="4"/>
  <c r="Y151" i="4"/>
  <c r="Z3" i="4"/>
  <c r="Y9" i="4"/>
  <c r="Y34" i="4"/>
  <c r="Y128" i="4"/>
  <c r="Y152" i="4"/>
  <c r="AV17" i="3"/>
  <c r="AU17" i="3" s="1"/>
  <c r="AT17" i="3" s="1"/>
  <c r="AG13" i="4"/>
  <c r="Y60" i="4"/>
  <c r="Y81" i="4"/>
  <c r="Y102" i="4"/>
  <c r="AG129" i="4"/>
  <c r="AV13" i="3"/>
  <c r="AU13" i="3" s="1"/>
  <c r="AT13" i="3" s="1"/>
  <c r="N14" i="2"/>
  <c r="Y12" i="4"/>
  <c r="AG38" i="4"/>
  <c r="Y57" i="4"/>
  <c r="Y129" i="4"/>
  <c r="Y154" i="4"/>
  <c r="Y61" i="4"/>
  <c r="AG102" i="4"/>
  <c r="Y130" i="4"/>
  <c r="Y155" i="4"/>
  <c r="AD9" i="3"/>
  <c r="AC9" i="3" s="1"/>
  <c r="AB9" i="3" s="1"/>
  <c r="Y11" i="4"/>
  <c r="Y38" i="4"/>
  <c r="Y80" i="4"/>
  <c r="Y101" i="4"/>
  <c r="AD18" i="3"/>
  <c r="AC18" i="3" s="1"/>
  <c r="AB18" i="3" s="1"/>
  <c r="Y15" i="4"/>
  <c r="Y39" i="4"/>
  <c r="AG61" i="4"/>
  <c r="Y82" i="4"/>
  <c r="Y133" i="4"/>
  <c r="AD19" i="3"/>
  <c r="AC19" i="3" s="1"/>
  <c r="AB19" i="3" s="1"/>
  <c r="AO39" i="4"/>
  <c r="AO61" i="4"/>
  <c r="AG82" i="4"/>
  <c r="Y105" i="4"/>
  <c r="AG133" i="4"/>
  <c r="Y156" i="4"/>
  <c r="Y16" i="4"/>
  <c r="BM39" i="4"/>
  <c r="Q62" i="4"/>
  <c r="AG84" i="4"/>
  <c r="AG105" i="4"/>
  <c r="BM133" i="4"/>
  <c r="AG158" i="4"/>
  <c r="AD4" i="3"/>
  <c r="AC4" i="3" s="1"/>
  <c r="AB4" i="3" s="1"/>
  <c r="N5" i="2"/>
  <c r="I15" i="2"/>
  <c r="AG16" i="4"/>
  <c r="Y40" i="4"/>
  <c r="Y62" i="4"/>
  <c r="AO84" i="4"/>
  <c r="Y134" i="4"/>
  <c r="BM159" i="4"/>
  <c r="AV14" i="3"/>
  <c r="AU14" i="3" s="1"/>
  <c r="AT14" i="3" s="1"/>
  <c r="AV11" i="3"/>
  <c r="AU11" i="3" s="1"/>
  <c r="AT11" i="3" s="1"/>
  <c r="Y56" i="4"/>
  <c r="Y79" i="4"/>
  <c r="AV3" i="3"/>
  <c r="AU3" i="3" s="1"/>
  <c r="AT3" i="3" s="1"/>
  <c r="AO16" i="4"/>
  <c r="BM40" i="4"/>
  <c r="Y85" i="4"/>
  <c r="Y109" i="4"/>
  <c r="Y135" i="4"/>
  <c r="Y160" i="4"/>
  <c r="AD20" i="3"/>
  <c r="AC20" i="3" s="1"/>
  <c r="AB20" i="3" s="1"/>
  <c r="L11" i="2"/>
  <c r="D3" i="2"/>
  <c r="Y42" i="4"/>
  <c r="Y65" i="4"/>
  <c r="Y111" i="4"/>
  <c r="Y137" i="4"/>
  <c r="Y161" i="4"/>
  <c r="AD15" i="3"/>
  <c r="AC15" i="3" s="1"/>
  <c r="AB15" i="3" s="1"/>
  <c r="Y45" i="4"/>
  <c r="Y141" i="4"/>
  <c r="AD21" i="3"/>
  <c r="AC21" i="3" s="1"/>
  <c r="AB21" i="3" s="1"/>
  <c r="Y22" i="4"/>
  <c r="AD6" i="3"/>
  <c r="AC6" i="3" s="1"/>
  <c r="AB6" i="3" s="1"/>
  <c r="AU15" i="3"/>
  <c r="AT15" i="3" s="1"/>
  <c r="G16" i="2"/>
  <c r="H16" i="2"/>
  <c r="N15" i="2"/>
  <c r="L16" i="2"/>
  <c r="I15" i="4"/>
  <c r="I62" i="4"/>
  <c r="I26" i="4"/>
  <c r="I63" i="4"/>
  <c r="BE26" i="4"/>
  <c r="I78" i="4"/>
  <c r="J3" i="4"/>
  <c r="I65" i="4"/>
  <c r="I156" i="4"/>
  <c r="I29" i="4"/>
  <c r="I79" i="4"/>
  <c r="BE16" i="4"/>
  <c r="I54" i="4"/>
  <c r="BE102" i="4"/>
  <c r="BE116" i="4"/>
  <c r="BM129" i="4"/>
  <c r="BM156" i="4"/>
  <c r="Q124" i="4"/>
  <c r="Q45" i="4"/>
  <c r="Q27" i="4"/>
  <c r="Q68" i="4"/>
  <c r="Q7" i="4"/>
  <c r="Q58" i="4"/>
  <c r="Q35" i="4"/>
  <c r="Q13" i="4"/>
  <c r="Q66" i="4"/>
  <c r="Q76" i="4"/>
  <c r="Q14" i="4"/>
  <c r="Q132" i="4"/>
  <c r="Q99" i="4"/>
  <c r="Q21" i="4"/>
  <c r="Q122" i="4"/>
  <c r="Q43" i="4"/>
  <c r="Q20" i="4"/>
  <c r="Q91" i="4"/>
  <c r="Q6" i="4"/>
  <c r="Q158" i="4"/>
  <c r="Q131" i="4"/>
  <c r="Q83" i="4"/>
  <c r="Q75" i="4"/>
  <c r="Q139" i="4"/>
  <c r="Q137" i="4"/>
  <c r="Q49" i="4"/>
  <c r="Q4" i="4"/>
  <c r="Q111" i="4"/>
  <c r="Q80" i="4"/>
  <c r="Q40" i="4"/>
  <c r="Q32" i="4"/>
  <c r="Q17" i="4"/>
  <c r="Q136" i="4"/>
  <c r="Q10" i="4"/>
  <c r="BM16" i="4"/>
  <c r="BM29" i="4"/>
  <c r="Q54" i="4"/>
  <c r="BM65" i="4"/>
  <c r="Q103" i="4"/>
  <c r="I130" i="4"/>
  <c r="BM143" i="4"/>
  <c r="I42" i="4"/>
  <c r="I66" i="4"/>
  <c r="I92" i="4"/>
  <c r="BM103" i="4"/>
  <c r="BM117" i="4"/>
  <c r="I144" i="4"/>
  <c r="I159" i="4"/>
  <c r="U7" i="3"/>
  <c r="T7" i="3" s="1"/>
  <c r="S7" i="3" s="1"/>
  <c r="BM7" i="4"/>
  <c r="BM17" i="4"/>
  <c r="I55" i="4"/>
  <c r="BM80" i="4"/>
  <c r="BM92" i="4"/>
  <c r="BM104" i="4"/>
  <c r="I118" i="4"/>
  <c r="Q159" i="4"/>
  <c r="I116" i="4"/>
  <c r="BE158" i="4"/>
  <c r="BE52" i="4"/>
  <c r="BE6" i="4"/>
  <c r="BE114" i="4"/>
  <c r="BE75" i="4"/>
  <c r="BE27" i="4"/>
  <c r="BE90" i="4"/>
  <c r="BE120" i="4"/>
  <c r="BE37" i="4"/>
  <c r="BM9" i="4"/>
  <c r="BM21" i="4"/>
  <c r="Q46" i="4"/>
  <c r="I57" i="4"/>
  <c r="BM70" i="4"/>
  <c r="I109" i="4"/>
  <c r="I121" i="4"/>
  <c r="I162" i="4"/>
  <c r="U22" i="3"/>
  <c r="T22" i="3" s="1"/>
  <c r="S22" i="3" s="1"/>
  <c r="C16" i="3"/>
  <c r="B16" i="3" s="1"/>
  <c r="A16" i="3" s="1"/>
  <c r="C3" i="3"/>
  <c r="C13" i="3"/>
  <c r="B13" i="3" s="1"/>
  <c r="A13" i="3" s="1"/>
  <c r="C21" i="3"/>
  <c r="B21" i="3" s="1"/>
  <c r="A21" i="3" s="1"/>
  <c r="C19" i="3"/>
  <c r="B19" i="3" s="1"/>
  <c r="A19" i="3" s="1"/>
  <c r="C15" i="3"/>
  <c r="B15" i="3" s="1"/>
  <c r="A15" i="3" s="1"/>
  <c r="C7" i="3"/>
  <c r="B7" i="3" s="1"/>
  <c r="A7" i="3" s="1"/>
  <c r="C4" i="3"/>
  <c r="B4" i="3" s="1"/>
  <c r="A4" i="3" s="1"/>
  <c r="C22" i="3"/>
  <c r="B22" i="3" s="1"/>
  <c r="A22" i="3" s="1"/>
  <c r="I88" i="4"/>
  <c r="I90" i="4"/>
  <c r="BM158" i="4"/>
  <c r="BM140" i="4"/>
  <c r="BM115" i="4"/>
  <c r="BM91" i="4"/>
  <c r="BM76" i="4"/>
  <c r="BM52" i="4"/>
  <c r="BM28" i="4"/>
  <c r="BM14" i="4"/>
  <c r="BM12" i="4"/>
  <c r="BM149" i="4"/>
  <c r="BM132" i="4"/>
  <c r="BM99" i="4"/>
  <c r="BM59" i="4"/>
  <c r="BM67" i="4"/>
  <c r="BM131" i="4"/>
  <c r="BM106" i="4"/>
  <c r="BM35" i="4"/>
  <c r="BM20" i="4"/>
  <c r="BM157" i="4"/>
  <c r="BM113" i="4"/>
  <c r="BM74" i="4"/>
  <c r="BM123" i="4"/>
  <c r="BM44" i="4"/>
  <c r="BM36" i="4"/>
  <c r="BM139" i="4"/>
  <c r="BM114" i="4"/>
  <c r="BM83" i="4"/>
  <c r="BM75" i="4"/>
  <c r="BM27" i="4"/>
  <c r="BM122" i="4"/>
  <c r="BM147" i="4"/>
  <c r="BM50" i="4"/>
  <c r="BM130" i="4"/>
  <c r="BM105" i="4"/>
  <c r="BM148" i="4"/>
  <c r="BM58" i="4"/>
  <c r="BM98" i="4"/>
  <c r="BM66" i="4"/>
  <c r="BM43" i="4"/>
  <c r="BM145" i="4"/>
  <c r="BM64" i="4"/>
  <c r="BM162" i="4"/>
  <c r="BM95" i="4"/>
  <c r="BM87" i="4"/>
  <c r="BM63" i="4"/>
  <c r="BM24" i="4"/>
  <c r="BM3" i="4"/>
  <c r="BM127" i="4"/>
  <c r="BM119" i="4"/>
  <c r="BM102" i="4"/>
  <c r="BM71" i="4"/>
  <c r="BM55" i="4"/>
  <c r="BM47" i="4"/>
  <c r="I113" i="4"/>
  <c r="BM134" i="4"/>
  <c r="I10" i="4"/>
  <c r="L18" i="3"/>
  <c r="K18" i="3" s="1"/>
  <c r="J18" i="3" s="1"/>
  <c r="I50" i="4"/>
  <c r="BE127" i="4"/>
  <c r="I43" i="4"/>
  <c r="BE93" i="4"/>
  <c r="AW10" i="4"/>
  <c r="BM10" i="4"/>
  <c r="BM22" i="4"/>
  <c r="Q34" i="4"/>
  <c r="BM46" i="4"/>
  <c r="BM57" i="4"/>
  <c r="I85" i="4"/>
  <c r="Q96" i="4"/>
  <c r="BM121" i="4"/>
  <c r="BM136" i="4"/>
  <c r="BM56" i="4"/>
  <c r="BM94" i="4"/>
  <c r="U8" i="3"/>
  <c r="T8" i="3" s="1"/>
  <c r="S8" i="3" s="1"/>
  <c r="U21" i="3"/>
  <c r="T21" i="3" s="1"/>
  <c r="S21" i="3" s="1"/>
  <c r="U19" i="3"/>
  <c r="T19" i="3" s="1"/>
  <c r="S19" i="3" s="1"/>
  <c r="U13" i="3"/>
  <c r="T13" i="3" s="1"/>
  <c r="S13" i="3" s="1"/>
  <c r="U5" i="3"/>
  <c r="T5" i="3" s="1"/>
  <c r="S5" i="3" s="1"/>
  <c r="U10" i="3"/>
  <c r="T10" i="3" s="1"/>
  <c r="S10" i="3" s="1"/>
  <c r="U20" i="3"/>
  <c r="T20" i="3" s="1"/>
  <c r="S20" i="3" s="1"/>
  <c r="I150" i="4"/>
  <c r="I133" i="4"/>
  <c r="I100" i="4"/>
  <c r="I60" i="4"/>
  <c r="I124" i="4"/>
  <c r="I108" i="4"/>
  <c r="I45" i="4"/>
  <c r="I37" i="4"/>
  <c r="I91" i="4"/>
  <c r="I21" i="4"/>
  <c r="I140" i="4"/>
  <c r="I115" i="4"/>
  <c r="I84" i="4"/>
  <c r="I68" i="4"/>
  <c r="I28" i="4"/>
  <c r="I7" i="4"/>
  <c r="I149" i="4"/>
  <c r="I107" i="4"/>
  <c r="I59" i="4"/>
  <c r="I52" i="4"/>
  <c r="I36" i="4"/>
  <c r="I14" i="4"/>
  <c r="I99" i="4"/>
  <c r="I44" i="4"/>
  <c r="I158" i="4"/>
  <c r="I106" i="4"/>
  <c r="I75" i="4"/>
  <c r="I122" i="4"/>
  <c r="I98" i="4"/>
  <c r="I6" i="4"/>
  <c r="I83" i="4"/>
  <c r="I148" i="4"/>
  <c r="I51" i="4"/>
  <c r="I131" i="4"/>
  <c r="I155" i="4"/>
  <c r="I129" i="4"/>
  <c r="I112" i="4"/>
  <c r="I81" i="4"/>
  <c r="I73" i="4"/>
  <c r="I18" i="4"/>
  <c r="I11" i="4"/>
  <c r="I154" i="4"/>
  <c r="I128" i="4"/>
  <c r="I120" i="4"/>
  <c r="I103" i="4"/>
  <c r="I72" i="4"/>
  <c r="I56" i="4"/>
  <c r="I111" i="4"/>
  <c r="I80" i="4"/>
  <c r="I40" i="4"/>
  <c r="I32" i="4"/>
  <c r="I17" i="4"/>
  <c r="I93" i="4"/>
  <c r="I94" i="4"/>
  <c r="AW120" i="4"/>
  <c r="BM161" i="4"/>
  <c r="Q162" i="4"/>
  <c r="Q60" i="4"/>
  <c r="Q151" i="4"/>
  <c r="B21" i="2"/>
  <c r="I141" i="4"/>
  <c r="B3" i="4"/>
  <c r="I16" i="4"/>
  <c r="I53" i="4"/>
  <c r="BE68" i="4"/>
  <c r="I119" i="4"/>
  <c r="I19" i="4"/>
  <c r="BM93" i="4"/>
  <c r="I161" i="4"/>
  <c r="BM31" i="4"/>
  <c r="BE56" i="4"/>
  <c r="BE108" i="4"/>
  <c r="BM108" i="4"/>
  <c r="I34" i="4"/>
  <c r="Q150" i="4"/>
  <c r="I3" i="4"/>
  <c r="BM124" i="4"/>
  <c r="I77" i="4"/>
  <c r="I127" i="4"/>
  <c r="I101" i="4"/>
  <c r="I27" i="4"/>
  <c r="AW21" i="4"/>
  <c r="AW90" i="4"/>
  <c r="AW114" i="4"/>
  <c r="AX3" i="4"/>
  <c r="I70" i="4"/>
  <c r="BM120" i="4"/>
  <c r="Q11" i="4"/>
  <c r="BM72" i="4"/>
  <c r="BM96" i="4"/>
  <c r="I137" i="4"/>
  <c r="BE34" i="4"/>
  <c r="BM11" i="4"/>
  <c r="BM73" i="4"/>
  <c r="I138" i="4"/>
  <c r="I102" i="4"/>
  <c r="I5" i="4"/>
  <c r="I8" i="4"/>
  <c r="I31" i="4"/>
  <c r="I146" i="4"/>
  <c r="I9" i="4"/>
  <c r="BM19" i="4"/>
  <c r="BF3" i="4"/>
  <c r="I46" i="4"/>
  <c r="I147" i="4"/>
  <c r="BM84" i="4"/>
  <c r="I96" i="4"/>
  <c r="I136" i="4"/>
  <c r="I23" i="4"/>
  <c r="I47" i="4"/>
  <c r="BE109" i="4"/>
  <c r="Q47" i="4"/>
  <c r="BM109" i="4"/>
  <c r="BE23" i="4"/>
  <c r="BM48" i="4"/>
  <c r="BM37" i="4"/>
  <c r="Q24" i="4"/>
  <c r="I38" i="4"/>
  <c r="I74" i="4"/>
  <c r="BE97" i="4"/>
  <c r="BE138" i="4"/>
  <c r="BM151" i="4"/>
  <c r="I4" i="4"/>
  <c r="I64" i="4"/>
  <c r="I105" i="4"/>
  <c r="I134" i="4"/>
  <c r="I82" i="4"/>
  <c r="BM45" i="4"/>
  <c r="BE21" i="4"/>
  <c r="I135" i="4"/>
  <c r="I22" i="4"/>
  <c r="BM33" i="4"/>
  <c r="I71" i="4"/>
  <c r="Q121" i="4"/>
  <c r="AW150" i="4"/>
  <c r="BM85" i="4"/>
  <c r="I142" i="4"/>
  <c r="I35" i="4"/>
  <c r="I110" i="4"/>
  <c r="BM137" i="4"/>
  <c r="Q26" i="4"/>
  <c r="I12" i="4"/>
  <c r="I24" i="4"/>
  <c r="I49" i="4"/>
  <c r="Q110" i="4"/>
  <c r="I126" i="4"/>
  <c r="BM86" i="4"/>
  <c r="I25" i="4"/>
  <c r="Q38" i="4"/>
  <c r="BE49" i="4"/>
  <c r="BM61" i="4"/>
  <c r="I87" i="4"/>
  <c r="BM111" i="4"/>
  <c r="BM126" i="4"/>
  <c r="I139" i="4"/>
  <c r="I152" i="4"/>
  <c r="C20" i="3"/>
  <c r="B20" i="3" s="1"/>
  <c r="A20" i="3" s="1"/>
  <c r="Y24" i="4"/>
  <c r="Y63" i="4"/>
  <c r="Y95" i="4"/>
  <c r="Y144" i="4"/>
  <c r="Y153" i="4"/>
  <c r="Y162" i="4"/>
  <c r="Y10" i="4"/>
  <c r="Y48" i="4"/>
  <c r="Y136" i="4"/>
  <c r="AV6" i="3"/>
  <c r="AU6" i="3" s="1"/>
  <c r="AT6" i="3" s="1"/>
  <c r="Y25" i="4"/>
  <c r="Y33" i="4"/>
  <c r="Y41" i="4"/>
  <c r="AO56" i="4"/>
  <c r="Y88" i="4"/>
  <c r="Y96" i="4"/>
  <c r="Y104" i="4"/>
  <c r="AV9" i="3"/>
  <c r="AU9" i="3" s="1"/>
  <c r="AT9" i="3" s="1"/>
  <c r="Y35" i="4"/>
  <c r="Y58" i="4"/>
  <c r="Y106" i="4"/>
  <c r="Y122" i="4"/>
  <c r="Y51" i="4"/>
  <c r="Y20" i="4"/>
  <c r="Y27" i="4"/>
  <c r="Y43" i="4"/>
  <c r="Y66" i="4"/>
  <c r="Y114" i="4"/>
  <c r="Y139" i="4"/>
  <c r="Y6" i="4"/>
  <c r="Y13" i="4"/>
  <c r="Y67" i="4"/>
  <c r="Y83" i="4"/>
  <c r="AO139" i="4"/>
  <c r="Y44" i="4"/>
  <c r="Y123" i="4"/>
  <c r="Y21" i="4"/>
  <c r="Y52" i="4"/>
  <c r="Y59" i="4"/>
  <c r="Y91" i="4"/>
  <c r="Y99" i="4"/>
  <c r="Y107" i="4"/>
  <c r="Y132" i="4"/>
  <c r="Y149" i="4"/>
  <c r="AO158" i="4"/>
  <c r="AU10" i="3"/>
  <c r="AT10" i="3" s="1"/>
  <c r="Y98" i="4"/>
  <c r="Y158" i="4"/>
  <c r="Y14" i="4"/>
  <c r="AO21" i="4"/>
  <c r="Y28" i="4"/>
  <c r="Y76" i="4"/>
  <c r="Y84" i="4"/>
  <c r="Y115" i="4"/>
  <c r="Y140" i="4"/>
  <c r="Y7" i="4"/>
  <c r="Y37" i="4"/>
  <c r="Y68" i="4"/>
  <c r="AW27" i="4"/>
  <c r="AW127" i="4"/>
  <c r="AW151" i="4"/>
  <c r="AW68" i="4"/>
  <c r="A40" i="4"/>
  <c r="A51" i="4"/>
  <c r="A98" i="4"/>
  <c r="AW12" i="4"/>
  <c r="BE45" i="4"/>
  <c r="A57" i="4"/>
  <c r="A75" i="4"/>
  <c r="AO80" i="4"/>
  <c r="AW121" i="4"/>
  <c r="A128" i="4"/>
  <c r="A140" i="4"/>
  <c r="AO146" i="4"/>
  <c r="AG151" i="4"/>
  <c r="AG123" i="4"/>
  <c r="AG95" i="4"/>
  <c r="AG67" i="4"/>
  <c r="AG39" i="4"/>
  <c r="AG11" i="4"/>
  <c r="AG42" i="4"/>
  <c r="AG154" i="4"/>
  <c r="AG126" i="4"/>
  <c r="AG98" i="4"/>
  <c r="AG70" i="4"/>
  <c r="AG160" i="4"/>
  <c r="AG132" i="4"/>
  <c r="AG104" i="4"/>
  <c r="AG76" i="4"/>
  <c r="AG48" i="4"/>
  <c r="AG141" i="4"/>
  <c r="AG113" i="4"/>
  <c r="AG85" i="4"/>
  <c r="AG57" i="4"/>
  <c r="AG29" i="4"/>
  <c r="AG162" i="4"/>
  <c r="AG134" i="4"/>
  <c r="AG106" i="4"/>
  <c r="AG78" i="4"/>
  <c r="AG50" i="4"/>
  <c r="AG22" i="4"/>
  <c r="AG127" i="4"/>
  <c r="AG26" i="4"/>
  <c r="AG3" i="4"/>
  <c r="AG142" i="4"/>
  <c r="AG138" i="4"/>
  <c r="AG12" i="4"/>
  <c r="AG108" i="4"/>
  <c r="AG161" i="4"/>
  <c r="AG157" i="4"/>
  <c r="AG74" i="4"/>
  <c r="AG59" i="4"/>
  <c r="AG15" i="4"/>
  <c r="AG40" i="4"/>
  <c r="AG19" i="4"/>
  <c r="AG93" i="4"/>
  <c r="AG63" i="4"/>
  <c r="AG52" i="4"/>
  <c r="AG37" i="4"/>
  <c r="AG5" i="4"/>
  <c r="AG145" i="4"/>
  <c r="AG55" i="4"/>
  <c r="AG18" i="4"/>
  <c r="AG156" i="4"/>
  <c r="AG62" i="4"/>
  <c r="AG47" i="4"/>
  <c r="AG77" i="4"/>
  <c r="AG153" i="4"/>
  <c r="AG119" i="4"/>
  <c r="AG96" i="4"/>
  <c r="AG8" i="4"/>
  <c r="AG149" i="4"/>
  <c r="AG130" i="4"/>
  <c r="AG115" i="4"/>
  <c r="AG100" i="4"/>
  <c r="AG89" i="4"/>
  <c r="AG44" i="4"/>
  <c r="AG33" i="4"/>
  <c r="AG103" i="4"/>
  <c r="AG81" i="4"/>
  <c r="AG137" i="4"/>
  <c r="AG111" i="4"/>
  <c r="AG107" i="4"/>
  <c r="AG66" i="4"/>
  <c r="AG51" i="4"/>
  <c r="AG25" i="4"/>
  <c r="AG122" i="4"/>
  <c r="AG4" i="4"/>
  <c r="AG99" i="4"/>
  <c r="AG69" i="4"/>
  <c r="AG58" i="4"/>
  <c r="AG54" i="4"/>
  <c r="AG43" i="4"/>
  <c r="AG21" i="4"/>
  <c r="AG14" i="4"/>
  <c r="AG7" i="4"/>
  <c r="AG148" i="4"/>
  <c r="AG140" i="4"/>
  <c r="AG125" i="4"/>
  <c r="AG114" i="4"/>
  <c r="AG110" i="4"/>
  <c r="AG91" i="4"/>
  <c r="AG80" i="4"/>
  <c r="AG65" i="4"/>
  <c r="AG35" i="4"/>
  <c r="AG136" i="4"/>
  <c r="AG121" i="4"/>
  <c r="AG17" i="4"/>
  <c r="AG10" i="4"/>
  <c r="AG159" i="4"/>
  <c r="AG24" i="4"/>
  <c r="AG143" i="4"/>
  <c r="AG128" i="4"/>
  <c r="AG117" i="4"/>
  <c r="BE12" i="4"/>
  <c r="BE17" i="4"/>
  <c r="AG23" i="4"/>
  <c r="AG34" i="4"/>
  <c r="AO86" i="4"/>
  <c r="AG92" i="4"/>
  <c r="AW146" i="4"/>
  <c r="AG152" i="4"/>
  <c r="A160" i="4"/>
  <c r="AO23" i="4"/>
  <c r="AG28" i="4"/>
  <c r="AO34" i="4"/>
  <c r="A46" i="4"/>
  <c r="A81" i="4"/>
  <c r="AW86" i="4"/>
  <c r="BE98" i="4"/>
  <c r="BE146" i="4"/>
  <c r="G6" i="2"/>
  <c r="AO3" i="4"/>
  <c r="AO7" i="4"/>
  <c r="A13" i="4"/>
  <c r="AW23" i="4"/>
  <c r="AO28" i="4"/>
  <c r="AO69" i="4"/>
  <c r="AG75" i="4"/>
  <c r="BE86" i="4"/>
  <c r="BE110" i="4"/>
  <c r="AG116" i="4"/>
  <c r="AO128" i="4"/>
  <c r="BE140" i="4"/>
  <c r="A147" i="4"/>
  <c r="M16" i="2"/>
  <c r="N13" i="2"/>
  <c r="AW157" i="4"/>
  <c r="AW129" i="4"/>
  <c r="AW101" i="4"/>
  <c r="AW73" i="4"/>
  <c r="AW45" i="4"/>
  <c r="AW17" i="4"/>
  <c r="AW104" i="4"/>
  <c r="AW76" i="4"/>
  <c r="AW160" i="4"/>
  <c r="AW132" i="4"/>
  <c r="AW48" i="4"/>
  <c r="AW138" i="4"/>
  <c r="AW110" i="4"/>
  <c r="AW82" i="4"/>
  <c r="AW54" i="4"/>
  <c r="AW147" i="4"/>
  <c r="AW119" i="4"/>
  <c r="AW91" i="4"/>
  <c r="AW63" i="4"/>
  <c r="AW35" i="4"/>
  <c r="AW7" i="4"/>
  <c r="AW140" i="4"/>
  <c r="AW112" i="4"/>
  <c r="AW84" i="4"/>
  <c r="AW56" i="4"/>
  <c r="AW28" i="4"/>
  <c r="AW108" i="4"/>
  <c r="AW93" i="4"/>
  <c r="AW78" i="4"/>
  <c r="AW67" i="4"/>
  <c r="AW52" i="4"/>
  <c r="AW37" i="4"/>
  <c r="AW5" i="4"/>
  <c r="AW153" i="4"/>
  <c r="AW134" i="4"/>
  <c r="AW123" i="4"/>
  <c r="AW161" i="4"/>
  <c r="AW8" i="4"/>
  <c r="AW74" i="4"/>
  <c r="AW59" i="4"/>
  <c r="AW126" i="4"/>
  <c r="AW122" i="4"/>
  <c r="AW25" i="4"/>
  <c r="AW18" i="4"/>
  <c r="AW149" i="4"/>
  <c r="AW130" i="4"/>
  <c r="AW115" i="4"/>
  <c r="AW100" i="4"/>
  <c r="AW89" i="4"/>
  <c r="AW85" i="4"/>
  <c r="AW44" i="4"/>
  <c r="AW33" i="4"/>
  <c r="AW29" i="4"/>
  <c r="AW22" i="4"/>
  <c r="AW15" i="4"/>
  <c r="AW111" i="4"/>
  <c r="AW81" i="4"/>
  <c r="AW70" i="4"/>
  <c r="AW66" i="4"/>
  <c r="AW137" i="4"/>
  <c r="AW51" i="4"/>
  <c r="AW145" i="4"/>
  <c r="AW141" i="4"/>
  <c r="AW96" i="4"/>
  <c r="AW55" i="4"/>
  <c r="AW40" i="4"/>
  <c r="AW107" i="4"/>
  <c r="AW36" i="4"/>
  <c r="AW156" i="4"/>
  <c r="AW103" i="4"/>
  <c r="AW77" i="4"/>
  <c r="AW62" i="4"/>
  <c r="AW47" i="4"/>
  <c r="AW11" i="4"/>
  <c r="AW4" i="4"/>
  <c r="AW152" i="4"/>
  <c r="AW133" i="4"/>
  <c r="AW32" i="4"/>
  <c r="AW118" i="4"/>
  <c r="AW92" i="4"/>
  <c r="AW88" i="4"/>
  <c r="AW106" i="4"/>
  <c r="AW95" i="4"/>
  <c r="AW80" i="4"/>
  <c r="AW65" i="4"/>
  <c r="AW50" i="4"/>
  <c r="AW39" i="4"/>
  <c r="AW159" i="4"/>
  <c r="AW136" i="4"/>
  <c r="AW155" i="4"/>
  <c r="AW102" i="4"/>
  <c r="AW87" i="4"/>
  <c r="AW46" i="4"/>
  <c r="AW31" i="4"/>
  <c r="AW72" i="4"/>
  <c r="AW61" i="4"/>
  <c r="AW57" i="4"/>
  <c r="AW124" i="4"/>
  <c r="AW109" i="4"/>
  <c r="AW98" i="4"/>
  <c r="AW94" i="4"/>
  <c r="AW53" i="4"/>
  <c r="AW42" i="4"/>
  <c r="AW38" i="4"/>
  <c r="AW13" i="4"/>
  <c r="AW41" i="4"/>
  <c r="AO99" i="4"/>
  <c r="A61" i="4"/>
  <c r="A50" i="4"/>
  <c r="AW97" i="4"/>
  <c r="AO57" i="4"/>
  <c r="AO75" i="4"/>
  <c r="AO41" i="4"/>
  <c r="AO105" i="4"/>
  <c r="A117" i="4"/>
  <c r="AW154" i="4"/>
  <c r="AO35" i="4"/>
  <c r="BE19" i="4"/>
  <c r="AW142" i="4"/>
  <c r="AG112" i="4"/>
  <c r="BE142" i="4"/>
  <c r="BE148" i="4"/>
  <c r="A79" i="4"/>
  <c r="AW139" i="4"/>
  <c r="AW69" i="4"/>
  <c r="A76" i="4"/>
  <c r="AO112" i="4"/>
  <c r="A118" i="4"/>
  <c r="AW158" i="4"/>
  <c r="AW6" i="4"/>
  <c r="AO154" i="4"/>
  <c r="AO126" i="4"/>
  <c r="AO98" i="4"/>
  <c r="AO70" i="4"/>
  <c r="AO42" i="4"/>
  <c r="AO14" i="4"/>
  <c r="AO73" i="4"/>
  <c r="AO45" i="4"/>
  <c r="AO157" i="4"/>
  <c r="AO129" i="4"/>
  <c r="AO101" i="4"/>
  <c r="AO135" i="4"/>
  <c r="AO107" i="4"/>
  <c r="AO79" i="4"/>
  <c r="AO51" i="4"/>
  <c r="AO144" i="4"/>
  <c r="AO116" i="4"/>
  <c r="AO88" i="4"/>
  <c r="AO60" i="4"/>
  <c r="AO32" i="4"/>
  <c r="AO4" i="4"/>
  <c r="AO137" i="4"/>
  <c r="AO109" i="4"/>
  <c r="AO81" i="4"/>
  <c r="AO53" i="4"/>
  <c r="AO25" i="4"/>
  <c r="AO142" i="4"/>
  <c r="AO138" i="4"/>
  <c r="AO19" i="4"/>
  <c r="AO12" i="4"/>
  <c r="AO108" i="4"/>
  <c r="AO93" i="4"/>
  <c r="AO78" i="4"/>
  <c r="AO67" i="4"/>
  <c r="AO52" i="4"/>
  <c r="AO37" i="4"/>
  <c r="AO153" i="4"/>
  <c r="AO134" i="4"/>
  <c r="AO123" i="4"/>
  <c r="AO119" i="4"/>
  <c r="AO104" i="4"/>
  <c r="AO48" i="4"/>
  <c r="AO149" i="4"/>
  <c r="AO130" i="4"/>
  <c r="AO115" i="4"/>
  <c r="AO100" i="4"/>
  <c r="AO89" i="4"/>
  <c r="AO44" i="4"/>
  <c r="AO33" i="4"/>
  <c r="AO29" i="4"/>
  <c r="AO22" i="4"/>
  <c r="AO15" i="4"/>
  <c r="AO8" i="4"/>
  <c r="AO63" i="4"/>
  <c r="AO5" i="4"/>
  <c r="AO11" i="4"/>
  <c r="AO160" i="4"/>
  <c r="AO36" i="4"/>
  <c r="AO152" i="4"/>
  <c r="AO133" i="4"/>
  <c r="AO92" i="4"/>
  <c r="AO161" i="4"/>
  <c r="AO74" i="4"/>
  <c r="AO59" i="4"/>
  <c r="AO96" i="4"/>
  <c r="AO40" i="4"/>
  <c r="AO66" i="4"/>
  <c r="AO118" i="4"/>
  <c r="AO85" i="4"/>
  <c r="AO55" i="4"/>
  <c r="AO111" i="4"/>
  <c r="AO145" i="4"/>
  <c r="AO141" i="4"/>
  <c r="AO47" i="4"/>
  <c r="AO122" i="4"/>
  <c r="AO18" i="4"/>
  <c r="AO103" i="4"/>
  <c r="AO156" i="4"/>
  <c r="AO77" i="4"/>
  <c r="AO62" i="4"/>
  <c r="AO148" i="4"/>
  <c r="AO140" i="4"/>
  <c r="AO125" i="4"/>
  <c r="AO114" i="4"/>
  <c r="AO110" i="4"/>
  <c r="AO159" i="4"/>
  <c r="AO136" i="4"/>
  <c r="AO121" i="4"/>
  <c r="AO76" i="4"/>
  <c r="AO24" i="4"/>
  <c r="AO17" i="4"/>
  <c r="AO10" i="4"/>
  <c r="AO132" i="4"/>
  <c r="AO102" i="4"/>
  <c r="AO87" i="4"/>
  <c r="AO46" i="4"/>
  <c r="AO31" i="4"/>
  <c r="AO155" i="4"/>
  <c r="AO147" i="4"/>
  <c r="AO83" i="4"/>
  <c r="AO68" i="4"/>
  <c r="AO27" i="4"/>
  <c r="AO20" i="4"/>
  <c r="AO13" i="4"/>
  <c r="AO6" i="4"/>
  <c r="L8" i="3"/>
  <c r="K8" i="3" s="1"/>
  <c r="J8" i="3" s="1"/>
  <c r="L9" i="3"/>
  <c r="K9" i="3" s="1"/>
  <c r="J9" i="3" s="1"/>
  <c r="L11" i="3"/>
  <c r="K11" i="3" s="1"/>
  <c r="J11" i="3" s="1"/>
  <c r="L13" i="3"/>
  <c r="K13" i="3" s="1"/>
  <c r="J13" i="3" s="1"/>
  <c r="L14" i="3"/>
  <c r="K14" i="3" s="1"/>
  <c r="J14" i="3" s="1"/>
  <c r="L21" i="3"/>
  <c r="K21" i="3" s="1"/>
  <c r="J21" i="3" s="1"/>
  <c r="L19" i="3"/>
  <c r="K19" i="3" s="1"/>
  <c r="J19" i="3" s="1"/>
  <c r="L10" i="3"/>
  <c r="K10" i="3" s="1"/>
  <c r="J10" i="3" s="1"/>
  <c r="L6" i="3"/>
  <c r="K6" i="3" s="1"/>
  <c r="J6" i="3" s="1"/>
  <c r="L16" i="3"/>
  <c r="K16" i="3" s="1"/>
  <c r="J16" i="3" s="1"/>
  <c r="L15" i="3"/>
  <c r="K15" i="3" s="1"/>
  <c r="J15" i="3" s="1"/>
  <c r="L20" i="3"/>
  <c r="K20" i="3" s="1"/>
  <c r="J20" i="3" s="1"/>
  <c r="L7" i="3"/>
  <c r="K7" i="3" s="1"/>
  <c r="J7" i="3" s="1"/>
  <c r="L12" i="3"/>
  <c r="K12" i="3" s="1"/>
  <c r="J12" i="3" s="1"/>
  <c r="L4" i="3"/>
  <c r="K4" i="3" s="1"/>
  <c r="J4" i="3" s="1"/>
  <c r="L22" i="3"/>
  <c r="K22" i="3" s="1"/>
  <c r="J22" i="3" s="1"/>
  <c r="L17" i="3"/>
  <c r="K17" i="3" s="1"/>
  <c r="J17" i="3" s="1"/>
  <c r="AW105" i="4"/>
  <c r="AW24" i="4"/>
  <c r="BE71" i="4"/>
  <c r="AG88" i="4"/>
  <c r="A95" i="4"/>
  <c r="AO106" i="4"/>
  <c r="AO124" i="4"/>
  <c r="BE162" i="4"/>
  <c r="A68" i="4"/>
  <c r="AW16" i="4"/>
  <c r="A39" i="4"/>
  <c r="A135" i="4"/>
  <c r="BE46" i="4"/>
  <c r="BE64" i="4"/>
  <c r="BE154" i="4"/>
  <c r="AG53" i="4"/>
  <c r="AO94" i="4"/>
  <c r="AW14" i="4"/>
  <c r="A143" i="4"/>
  <c r="AW162" i="4"/>
  <c r="AG20" i="4"/>
  <c r="A113" i="4"/>
  <c r="AG118" i="4"/>
  <c r="BE124" i="4"/>
  <c r="A137" i="4"/>
  <c r="N8" i="2"/>
  <c r="M11" i="2"/>
  <c r="A109" i="4"/>
  <c r="AO64" i="4"/>
  <c r="AW3" i="4"/>
  <c r="BE3" i="4"/>
  <c r="BE13" i="4"/>
  <c r="BE41" i="4"/>
  <c r="AW20" i="4"/>
  <c r="A72" i="4"/>
  <c r="AG83" i="4"/>
  <c r="AO95" i="4"/>
  <c r="A107" i="4"/>
  <c r="AW116" i="4"/>
  <c r="AW128" i="4"/>
  <c r="AW75" i="4"/>
  <c r="A53" i="4"/>
  <c r="AW64" i="4"/>
  <c r="A162" i="4"/>
  <c r="AW99" i="4"/>
  <c r="AO117" i="4"/>
  <c r="A124" i="4"/>
  <c r="AW135" i="4"/>
  <c r="AO30" i="4"/>
  <c r="A106" i="4"/>
  <c r="A25" i="4"/>
  <c r="AO65" i="4"/>
  <c r="AG155" i="4"/>
  <c r="D9" i="2"/>
  <c r="A121" i="4"/>
  <c r="A24" i="4"/>
  <c r="A87" i="4"/>
  <c r="BE160" i="4"/>
  <c r="BE132" i="4"/>
  <c r="BE104" i="4"/>
  <c r="BE76" i="4"/>
  <c r="BE48" i="4"/>
  <c r="BE20" i="4"/>
  <c r="BE51" i="4"/>
  <c r="BE135" i="4"/>
  <c r="BE107" i="4"/>
  <c r="BE79" i="4"/>
  <c r="BE141" i="4"/>
  <c r="BE113" i="4"/>
  <c r="BE85" i="4"/>
  <c r="BE57" i="4"/>
  <c r="BE29" i="4"/>
  <c r="BE147" i="4"/>
  <c r="BE150" i="4"/>
  <c r="BE122" i="4"/>
  <c r="BE94" i="4"/>
  <c r="BE66" i="4"/>
  <c r="BE38" i="4"/>
  <c r="BE10" i="4"/>
  <c r="BE143" i="4"/>
  <c r="BE115" i="4"/>
  <c r="BE87" i="4"/>
  <c r="BE59" i="4"/>
  <c r="BE31" i="4"/>
  <c r="BE153" i="4"/>
  <c r="BE134" i="4"/>
  <c r="BE123" i="4"/>
  <c r="BE63" i="4"/>
  <c r="BE161" i="4"/>
  <c r="BE119" i="4"/>
  <c r="BE74" i="4"/>
  <c r="BE149" i="4"/>
  <c r="BE130" i="4"/>
  <c r="BE100" i="4"/>
  <c r="BE89" i="4"/>
  <c r="BE145" i="4"/>
  <c r="BE96" i="4"/>
  <c r="BE55" i="4"/>
  <c r="BE144" i="4"/>
  <c r="BE99" i="4"/>
  <c r="BE84" i="4"/>
  <c r="BE69" i="4"/>
  <c r="BE58" i="4"/>
  <c r="BE44" i="4"/>
  <c r="BE33" i="4"/>
  <c r="BE22" i="4"/>
  <c r="BE15" i="4"/>
  <c r="BE62" i="4"/>
  <c r="BE4" i="4"/>
  <c r="BE73" i="4"/>
  <c r="BE28" i="4"/>
  <c r="BE40" i="4"/>
  <c r="BE25" i="4"/>
  <c r="BE103" i="4"/>
  <c r="BE77" i="4"/>
  <c r="BE47" i="4"/>
  <c r="BE157" i="4"/>
  <c r="BE8" i="4"/>
  <c r="BE137" i="4"/>
  <c r="BE126" i="4"/>
  <c r="BE18" i="4"/>
  <c r="BE11" i="4"/>
  <c r="BE111" i="4"/>
  <c r="BE81" i="4"/>
  <c r="BE70" i="4"/>
  <c r="BE156" i="4"/>
  <c r="BE152" i="4"/>
  <c r="BE133" i="4"/>
  <c r="BE118" i="4"/>
  <c r="BE92" i="4"/>
  <c r="BE88" i="4"/>
  <c r="BE36" i="4"/>
  <c r="BE32" i="4"/>
  <c r="BE106" i="4"/>
  <c r="BE95" i="4"/>
  <c r="BE80" i="4"/>
  <c r="BE65" i="4"/>
  <c r="BE50" i="4"/>
  <c r="BE39" i="4"/>
  <c r="BE159" i="4"/>
  <c r="BE136" i="4"/>
  <c r="BE121" i="4"/>
  <c r="BE91" i="4"/>
  <c r="BE35" i="4"/>
  <c r="BE24" i="4"/>
  <c r="BE155" i="4"/>
  <c r="BE72" i="4"/>
  <c r="BE61" i="4"/>
  <c r="BE151" i="4"/>
  <c r="BE117" i="4"/>
  <c r="BE128" i="4"/>
  <c r="BE139" i="4"/>
  <c r="A42" i="4"/>
  <c r="AW58" i="4"/>
  <c r="AW117" i="4"/>
  <c r="BE129" i="4"/>
  <c r="A136" i="4"/>
  <c r="AW148" i="4"/>
  <c r="A155" i="4"/>
  <c r="I4" i="2"/>
  <c r="AG71" i="4"/>
  <c r="AO82" i="4"/>
  <c r="AG94" i="4"/>
  <c r="A20" i="4"/>
  <c r="AG36" i="4"/>
  <c r="BE53" i="4"/>
  <c r="AO71" i="4"/>
  <c r="BE82" i="4"/>
  <c r="AO9" i="4"/>
  <c r="BE14" i="4"/>
  <c r="AW9" i="4"/>
  <c r="A31" i="4"/>
  <c r="AG101" i="4"/>
  <c r="AO143" i="4"/>
  <c r="L5" i="3"/>
  <c r="K5" i="3" s="1"/>
  <c r="J5" i="3" s="1"/>
  <c r="AO43" i="4"/>
  <c r="AG49" i="4"/>
  <c r="BE54" i="4"/>
  <c r="AG60" i="4"/>
  <c r="BE83" i="4"/>
  <c r="A96" i="4"/>
  <c r="BE101" i="4"/>
  <c r="AW125" i="4"/>
  <c r="AO131" i="4"/>
  <c r="AW143" i="4"/>
  <c r="A6" i="4"/>
  <c r="C11" i="2"/>
  <c r="AW30" i="4"/>
  <c r="AG9" i="4"/>
  <c r="AW71" i="4"/>
  <c r="BE9" i="4"/>
  <c r="AO54" i="4"/>
  <c r="AG131" i="4"/>
  <c r="AO26" i="4"/>
  <c r="AG31" i="4"/>
  <c r="AW43" i="4"/>
  <c r="AO49" i="4"/>
  <c r="AW60" i="4"/>
  <c r="AG72" i="4"/>
  <c r="BE78" i="4"/>
  <c r="AO113" i="4"/>
  <c r="BE125" i="4"/>
  <c r="AW131" i="4"/>
  <c r="AG150" i="4"/>
  <c r="A139" i="4"/>
  <c r="A111" i="4"/>
  <c r="A83" i="4"/>
  <c r="A55" i="4"/>
  <c r="A27" i="4"/>
  <c r="A86" i="4"/>
  <c r="A58" i="4"/>
  <c r="A30" i="4"/>
  <c r="A142" i="4"/>
  <c r="A114" i="4"/>
  <c r="A148" i="4"/>
  <c r="A120" i="4"/>
  <c r="A92" i="4"/>
  <c r="A64" i="4"/>
  <c r="A36" i="4"/>
  <c r="A154" i="4"/>
  <c r="A157" i="4"/>
  <c r="A129" i="4"/>
  <c r="A101" i="4"/>
  <c r="A73" i="4"/>
  <c r="A45" i="4"/>
  <c r="A17" i="4"/>
  <c r="A150" i="4"/>
  <c r="A122" i="4"/>
  <c r="A94" i="4"/>
  <c r="A66" i="4"/>
  <c r="A38" i="4"/>
  <c r="A10" i="4"/>
  <c r="A131" i="4"/>
  <c r="A105" i="4"/>
  <c r="A90" i="4"/>
  <c r="A60" i="4"/>
  <c r="A49" i="4"/>
  <c r="A34" i="4"/>
  <c r="A23" i="4"/>
  <c r="A16" i="4"/>
  <c r="A158" i="4"/>
  <c r="A116" i="4"/>
  <c r="A9" i="4"/>
  <c r="A146" i="4"/>
  <c r="A97" i="4"/>
  <c r="A138" i="4"/>
  <c r="A127" i="4"/>
  <c r="A67" i="4"/>
  <c r="A26" i="4"/>
  <c r="A12" i="4"/>
  <c r="A56" i="4"/>
  <c r="A41" i="4"/>
  <c r="A19" i="4"/>
  <c r="A5" i="4"/>
  <c r="A119" i="4"/>
  <c r="A15" i="4"/>
  <c r="A8" i="4"/>
  <c r="A141" i="4"/>
  <c r="A93" i="4"/>
  <c r="A52" i="4"/>
  <c r="A37" i="4"/>
  <c r="A89" i="4"/>
  <c r="A33" i="4"/>
  <c r="A126" i="4"/>
  <c r="A112" i="4"/>
  <c r="A82" i="4"/>
  <c r="A71" i="4"/>
  <c r="A153" i="4"/>
  <c r="A108" i="4"/>
  <c r="A123" i="4"/>
  <c r="A104" i="4"/>
  <c r="A78" i="4"/>
  <c r="A48" i="4"/>
  <c r="A134" i="4"/>
  <c r="A63" i="4"/>
  <c r="A70" i="4"/>
  <c r="A161" i="4"/>
  <c r="A100" i="4"/>
  <c r="A85" i="4"/>
  <c r="A74" i="4"/>
  <c r="A59" i="4"/>
  <c r="A44" i="4"/>
  <c r="A29" i="4"/>
  <c r="A22" i="4"/>
  <c r="A145" i="4"/>
  <c r="A130" i="4"/>
  <c r="A149" i="4"/>
  <c r="A115" i="4"/>
  <c r="A156" i="4"/>
  <c r="A103" i="4"/>
  <c r="A47" i="4"/>
  <c r="A18" i="4"/>
  <c r="A11" i="4"/>
  <c r="A4" i="4"/>
  <c r="A88" i="4"/>
  <c r="A77" i="4"/>
  <c r="A62" i="4"/>
  <c r="A32" i="4"/>
  <c r="A152" i="4"/>
  <c r="A144" i="4"/>
  <c r="A84" i="4"/>
  <c r="A69" i="4"/>
  <c r="A28" i="4"/>
  <c r="A125" i="4"/>
  <c r="A54" i="4"/>
  <c r="A110" i="4"/>
  <c r="A99" i="4"/>
  <c r="A43" i="4"/>
  <c r="A21" i="4"/>
  <c r="A14" i="4"/>
  <c r="A7" i="4"/>
  <c r="A159" i="4"/>
  <c r="A132" i="4"/>
  <c r="A91" i="4"/>
  <c r="A80" i="4"/>
  <c r="A65" i="4"/>
  <c r="A35" i="4"/>
  <c r="AW79" i="4"/>
  <c r="A133" i="4"/>
  <c r="AW19" i="4"/>
  <c r="AO58" i="4"/>
  <c r="BE105" i="4"/>
  <c r="BE30" i="4"/>
  <c r="BE42" i="4"/>
  <c r="BE112" i="4"/>
  <c r="AG124" i="4"/>
  <c r="AW83" i="4"/>
  <c r="A3" i="4"/>
  <c r="BE5" i="4"/>
  <c r="AW26" i="4"/>
  <c r="BE43" i="4"/>
  <c r="AW49" i="4"/>
  <c r="BE60" i="4"/>
  <c r="BE67" i="4"/>
  <c r="AO72" i="4"/>
  <c r="AG90" i="4"/>
  <c r="A102" i="4"/>
  <c r="AW113" i="4"/>
  <c r="AG120" i="4"/>
  <c r="BE131" i="4"/>
  <c r="AO150" i="4"/>
  <c r="Q87" i="4"/>
  <c r="Q102" i="4"/>
  <c r="Q147" i="4"/>
  <c r="Q155" i="4"/>
  <c r="AV19" i="3"/>
  <c r="AU19" i="3" s="1"/>
  <c r="AT19" i="3" s="1"/>
  <c r="Q50" i="4"/>
  <c r="Q106" i="4"/>
  <c r="B16" i="2"/>
  <c r="Q39" i="4"/>
  <c r="Q95" i="4"/>
  <c r="Q114" i="4"/>
  <c r="Q125" i="4"/>
  <c r="Q140" i="4"/>
  <c r="H6" i="2"/>
  <c r="I3" i="2"/>
  <c r="C16" i="2"/>
  <c r="Q28" i="4"/>
  <c r="Q84" i="4"/>
  <c r="Q129" i="4"/>
  <c r="Q144" i="4"/>
  <c r="AV18" i="3"/>
  <c r="AU18" i="3" s="1"/>
  <c r="AT18" i="3" s="1"/>
  <c r="M6" i="2"/>
  <c r="Q73" i="4"/>
  <c r="Q118" i="4"/>
  <c r="Q133" i="4"/>
  <c r="Q152" i="4"/>
  <c r="D14" i="2"/>
  <c r="AV22" i="3"/>
  <c r="AU22" i="3" s="1"/>
  <c r="AT22" i="3" s="1"/>
  <c r="Q141" i="4"/>
  <c r="I13" i="2"/>
  <c r="Q22" i="4"/>
  <c r="Q85" i="4"/>
  <c r="Q161" i="4"/>
  <c r="AV20" i="3"/>
  <c r="AU20" i="3" s="1"/>
  <c r="AT20" i="3" s="1"/>
  <c r="AV21" i="3"/>
  <c r="AU21" i="3" s="1"/>
  <c r="AT21" i="3" s="1"/>
  <c r="AV5" i="3"/>
  <c r="AU5" i="3" s="1"/>
  <c r="AT5" i="3" s="1"/>
  <c r="Q3" i="4"/>
  <c r="Q29" i="4"/>
  <c r="Q119" i="4"/>
  <c r="Q153" i="4"/>
  <c r="Q157" i="4"/>
  <c r="AV4" i="3"/>
  <c r="AU4" i="3" s="1"/>
  <c r="AT4" i="3" s="1"/>
  <c r="AV12" i="3"/>
  <c r="AU12" i="3" s="1"/>
  <c r="AT12" i="3" s="1"/>
  <c r="Q130" i="4"/>
  <c r="Q149" i="4"/>
  <c r="Q59" i="4"/>
  <c r="Q74" i="4"/>
  <c r="AV8" i="3"/>
  <c r="AU8" i="3" s="1"/>
  <c r="AT8" i="3" s="1"/>
  <c r="Q12" i="4"/>
  <c r="Q67" i="4"/>
  <c r="Q78" i="4"/>
  <c r="Q142" i="4"/>
  <c r="AV16" i="3"/>
  <c r="AU16" i="3" s="1"/>
  <c r="AT16" i="3" s="1"/>
  <c r="Q115" i="4"/>
  <c r="Q19" i="4"/>
  <c r="B11" i="2"/>
  <c r="Q145" i="4"/>
  <c r="Q117" i="4"/>
  <c r="Q89" i="4"/>
  <c r="Q61" i="4"/>
  <c r="Q33" i="4"/>
  <c r="Q5" i="4"/>
  <c r="Q148" i="4"/>
  <c r="Q36" i="4"/>
  <c r="Q120" i="4"/>
  <c r="Q92" i="4"/>
  <c r="Q64" i="4"/>
  <c r="Q154" i="4"/>
  <c r="Q126" i="4"/>
  <c r="Q98" i="4"/>
  <c r="Q70" i="4"/>
  <c r="Q42" i="4"/>
  <c r="Q160" i="4"/>
  <c r="Q135" i="4"/>
  <c r="Q107" i="4"/>
  <c r="Q79" i="4"/>
  <c r="Q51" i="4"/>
  <c r="Q23" i="4"/>
  <c r="Q156" i="4"/>
  <c r="Q128" i="4"/>
  <c r="Q100" i="4"/>
  <c r="Q72" i="4"/>
  <c r="Q44" i="4"/>
  <c r="Q16" i="4"/>
  <c r="Q37" i="4"/>
  <c r="Q48" i="4"/>
  <c r="Q52" i="4"/>
  <c r="Q63" i="4"/>
  <c r="Q93" i="4"/>
  <c r="Q104" i="4"/>
  <c r="Q108" i="4"/>
  <c r="Q123" i="4"/>
  <c r="Q134" i="4"/>
  <c r="Q127" i="4"/>
  <c r="Q138" i="4"/>
  <c r="Q30" i="4"/>
  <c r="Q41" i="4"/>
  <c r="Q71" i="4"/>
  <c r="Q82" i="4"/>
  <c r="Q86" i="4"/>
  <c r="Q97" i="4"/>
  <c r="Q112" i="4"/>
  <c r="Q56" i="4"/>
  <c r="Q146" i="4"/>
  <c r="C5" i="3"/>
  <c r="B5" i="3" s="1"/>
  <c r="A5" i="3" s="1"/>
  <c r="C6" i="3"/>
  <c r="B6" i="3" s="1"/>
  <c r="A6" i="3" s="1"/>
  <c r="C8" i="3"/>
  <c r="B8" i="3" s="1"/>
  <c r="A8" i="3" s="1"/>
  <c r="C10" i="3"/>
  <c r="B10" i="3" s="1"/>
  <c r="A10" i="3" s="1"/>
  <c r="B9" i="3"/>
  <c r="A9" i="3" s="1"/>
  <c r="C11" i="3"/>
  <c r="B11" i="3" s="1"/>
  <c r="A11" i="3" s="1"/>
  <c r="C18" i="3"/>
  <c r="B18" i="3" s="1"/>
  <c r="A18" i="3" s="1"/>
  <c r="C14" i="3"/>
  <c r="B14" i="3" s="1"/>
  <c r="A14" i="3" s="1"/>
  <c r="BM6" i="4"/>
  <c r="I13" i="4"/>
  <c r="Y19" i="4"/>
  <c r="BM34" i="4"/>
  <c r="I41" i="4"/>
  <c r="Y47" i="4"/>
  <c r="BM62" i="4"/>
  <c r="I69" i="4"/>
  <c r="Y75" i="4"/>
  <c r="BM90" i="4"/>
  <c r="I97" i="4"/>
  <c r="Y103" i="4"/>
  <c r="BM118" i="4"/>
  <c r="I125" i="4"/>
  <c r="Y131" i="4"/>
  <c r="BM146" i="4"/>
  <c r="I153" i="4"/>
  <c r="Y159" i="4"/>
  <c r="BM13" i="4"/>
  <c r="I20" i="4"/>
  <c r="BM41" i="4"/>
  <c r="I48" i="4"/>
  <c r="BM69" i="4"/>
  <c r="I76" i="4"/>
  <c r="BM97" i="4"/>
  <c r="I104" i="4"/>
  <c r="Y110" i="4"/>
  <c r="BM125" i="4"/>
  <c r="I132" i="4"/>
  <c r="Y138" i="4"/>
  <c r="BM153" i="4"/>
  <c r="I160" i="4"/>
  <c r="U3" i="3"/>
  <c r="T3" i="3" s="1"/>
  <c r="S3" i="3" s="1"/>
  <c r="U17" i="3"/>
  <c r="T17" i="3" s="1"/>
  <c r="S17" i="3" s="1"/>
  <c r="BM150" i="4"/>
  <c r="I157" i="4"/>
  <c r="U16" i="3"/>
  <c r="T16" i="3" s="1"/>
  <c r="S16" i="3" s="1"/>
  <c r="BM32" i="4"/>
  <c r="I39" i="4"/>
  <c r="BM60" i="4"/>
  <c r="I67" i="4"/>
  <c r="BM88" i="4"/>
  <c r="I95" i="4"/>
  <c r="BM116" i="4"/>
  <c r="I123" i="4"/>
  <c r="BM144" i="4"/>
  <c r="I151" i="4"/>
  <c r="Y157" i="4"/>
  <c r="U14" i="3"/>
  <c r="T14" i="3" s="1"/>
  <c r="S14" i="3" s="1"/>
  <c r="AD17" i="3"/>
  <c r="AC17" i="3" s="1"/>
  <c r="AB17" i="3" s="1"/>
  <c r="BM54" i="4"/>
  <c r="I61" i="4"/>
  <c r="BM82" i="4"/>
  <c r="I89" i="4"/>
  <c r="BM110" i="4"/>
  <c r="I117" i="4"/>
  <c r="BM138" i="4"/>
  <c r="I145" i="4"/>
  <c r="U12" i="3"/>
  <c r="T12" i="3" s="1"/>
  <c r="S12" i="3" s="1"/>
  <c r="BM26" i="4"/>
  <c r="I33" i="4"/>
  <c r="Y8" i="4"/>
  <c r="BM23" i="4"/>
  <c r="I30" i="4"/>
  <c r="Y36" i="4"/>
  <c r="BM51" i="4"/>
  <c r="I58" i="4"/>
  <c r="Y64" i="4"/>
  <c r="BM79" i="4"/>
  <c r="I86" i="4"/>
  <c r="Y92" i="4"/>
  <c r="BM107" i="4"/>
  <c r="I114" i="4"/>
  <c r="Y120" i="4"/>
  <c r="AC3" i="3" l="1"/>
  <c r="AB3" i="3" s="1"/>
  <c r="B3" i="3"/>
  <c r="A3" i="3" s="1"/>
  <c r="N6" i="2"/>
  <c r="D6" i="2"/>
  <c r="N11" i="2"/>
  <c r="I16" i="2"/>
  <c r="N16" i="2"/>
  <c r="I6" i="2"/>
  <c r="D11" i="2"/>
  <c r="D16" i="2"/>
  <c r="B2" i="44" l="1"/>
  <c r="F2" i="44" s="1"/>
  <c r="A4" i="44" a="1"/>
  <c r="A4" i="44" s="1"/>
  <c r="B2" i="43"/>
  <c r="F2" i="43" s="1"/>
  <c r="A4" i="43" a="1"/>
  <c r="A4" i="43" s="1"/>
  <c r="M2" i="43"/>
  <c r="Q2" i="43" s="1"/>
  <c r="M2" i="44"/>
  <c r="Q2" i="44" s="1"/>
  <c r="L4" i="44" a="1"/>
  <c r="L4" i="44" s="1"/>
  <c r="L4" i="43" a="1"/>
  <c r="L4" i="43" s="1"/>
  <c r="M4" i="42" a="1"/>
  <c r="M4" i="42" s="1"/>
  <c r="N4" i="42" s="1"/>
  <c r="G4" i="42" a="1"/>
  <c r="G4" i="42" s="1"/>
  <c r="H4" i="42" s="1"/>
  <c r="L2" i="44" a="1"/>
  <c r="L2" i="44" s="1"/>
  <c r="A2" i="44" a="1"/>
  <c r="A2" i="44" s="1"/>
  <c r="L2" i="43" a="1"/>
  <c r="L2" i="43" s="1"/>
  <c r="A2" i="43" a="1"/>
  <c r="A2" i="43" s="1"/>
  <c r="M3" i="42" a="1"/>
  <c r="M3" i="42" s="1"/>
  <c r="I3" i="42" a="1"/>
  <c r="I3" i="42" s="1"/>
  <c r="G3" i="42" a="1"/>
  <c r="G3" i="42" s="1"/>
  <c r="E3" i="42" a="1"/>
  <c r="E3" i="42" s="1"/>
  <c r="C3" i="42" a="1"/>
  <c r="C3" i="42" s="1"/>
  <c r="I1" i="42"/>
  <c r="I19" i="42" s="1"/>
  <c r="B18" i="26" a="1"/>
  <c r="B18" i="26" s="1"/>
  <c r="H16" i="42" l="1"/>
  <c r="H17" i="42"/>
  <c r="H18" i="42"/>
  <c r="H19" i="42"/>
  <c r="H20" i="42"/>
  <c r="H21" i="42"/>
  <c r="H22" i="42"/>
  <c r="H23" i="42"/>
  <c r="N5" i="42"/>
  <c r="N6" i="42"/>
  <c r="N7" i="42"/>
  <c r="N8" i="42"/>
  <c r="N9" i="42"/>
  <c r="N10" i="42"/>
  <c r="N11" i="42"/>
  <c r="N12" i="42"/>
  <c r="H5" i="42"/>
  <c r="N13" i="42"/>
  <c r="H6" i="42"/>
  <c r="N14" i="42"/>
  <c r="H7" i="42"/>
  <c r="N15" i="42"/>
  <c r="H8" i="42"/>
  <c r="N16" i="42"/>
  <c r="H9" i="42"/>
  <c r="N17" i="42"/>
  <c r="H10" i="42"/>
  <c r="N18" i="42"/>
  <c r="H11" i="42"/>
  <c r="N19" i="42"/>
  <c r="H12" i="42"/>
  <c r="N20" i="42"/>
  <c r="H13" i="42"/>
  <c r="N21" i="42"/>
  <c r="H14" i="42"/>
  <c r="N22" i="42"/>
  <c r="H15" i="42"/>
  <c r="N23" i="42"/>
  <c r="C20" i="42"/>
  <c r="D20" i="42" s="1"/>
  <c r="I17" i="42"/>
  <c r="J17" i="42" s="1"/>
  <c r="J19" i="42"/>
  <c r="K19" i="42"/>
  <c r="L19" i="42" s="1"/>
  <c r="E11" i="42"/>
  <c r="F11" i="42" s="1"/>
  <c r="I11" i="42"/>
  <c r="J11" i="42" s="1"/>
  <c r="K11" i="42"/>
  <c r="L11" i="42" s="1"/>
  <c r="K22" i="42"/>
  <c r="L22" i="42" s="1"/>
  <c r="C14" i="42"/>
  <c r="D14" i="42" s="1"/>
  <c r="K5" i="42"/>
  <c r="L5" i="42" s="1"/>
  <c r="I14" i="42"/>
  <c r="J14" i="42" s="1"/>
  <c r="C16" i="42"/>
  <c r="D16" i="42" s="1"/>
  <c r="I8" i="42"/>
  <c r="J8" i="42" s="1"/>
  <c r="C17" i="42"/>
  <c r="D17" i="42" s="1"/>
  <c r="E17" i="42"/>
  <c r="F17" i="42" s="1"/>
  <c r="I12" i="42"/>
  <c r="J12" i="42" s="1"/>
  <c r="E14" i="42"/>
  <c r="F14" i="42" s="1"/>
  <c r="K9" i="42"/>
  <c r="L9" i="42" s="1"/>
  <c r="C18" i="42"/>
  <c r="D18" i="42" s="1"/>
  <c r="I22" i="42"/>
  <c r="J22" i="42" s="1"/>
  <c r="C6" i="42"/>
  <c r="D6" i="42" s="1"/>
  <c r="C10" i="42"/>
  <c r="D10" i="42" s="1"/>
  <c r="E21" i="42"/>
  <c r="F21" i="42" s="1"/>
  <c r="E13" i="42"/>
  <c r="F13" i="42" s="1"/>
  <c r="E7" i="42"/>
  <c r="F7" i="42" s="1"/>
  <c r="K23" i="42"/>
  <c r="L23" i="42" s="1"/>
  <c r="E15" i="42"/>
  <c r="F15" i="42" s="1"/>
  <c r="K8" i="42"/>
  <c r="L8" i="42" s="1"/>
  <c r="E6" i="42"/>
  <c r="F6" i="42" s="1"/>
  <c r="C9" i="42"/>
  <c r="D9" i="42" s="1"/>
  <c r="E20" i="42"/>
  <c r="F20" i="42" s="1"/>
  <c r="C23" i="42"/>
  <c r="D23" i="42" s="1"/>
  <c r="K14" i="42"/>
  <c r="L14" i="42" s="1"/>
  <c r="C4" i="42"/>
  <c r="E9" i="42"/>
  <c r="F9" i="42" s="1"/>
  <c r="C12" i="42"/>
  <c r="D12" i="42" s="1"/>
  <c r="E23" i="42"/>
  <c r="F23" i="42" s="1"/>
  <c r="I6" i="42"/>
  <c r="J6" i="42" s="1"/>
  <c r="K17" i="42"/>
  <c r="L17" i="42" s="1"/>
  <c r="I20" i="42"/>
  <c r="J20" i="42" s="1"/>
  <c r="E4" i="42"/>
  <c r="F4" i="42" s="1"/>
  <c r="E12" i="42"/>
  <c r="F12" i="42" s="1"/>
  <c r="C15" i="42"/>
  <c r="D15" i="42" s="1"/>
  <c r="K6" i="42"/>
  <c r="L6" i="42" s="1"/>
  <c r="I9" i="42"/>
  <c r="J9" i="42" s="1"/>
  <c r="K20" i="42"/>
  <c r="L20" i="42" s="1"/>
  <c r="I23" i="42"/>
  <c r="J23" i="42" s="1"/>
  <c r="C7" i="42"/>
  <c r="D7" i="42" s="1"/>
  <c r="E18" i="42"/>
  <c r="F18" i="42" s="1"/>
  <c r="C21" i="42"/>
  <c r="D21" i="42" s="1"/>
  <c r="I4" i="42"/>
  <c r="K12" i="42"/>
  <c r="L12" i="42" s="1"/>
  <c r="I15" i="42"/>
  <c r="J15" i="42" s="1"/>
  <c r="K4" i="42"/>
  <c r="L4" i="42" s="1"/>
  <c r="K15" i="42"/>
  <c r="L15" i="42" s="1"/>
  <c r="I18" i="42"/>
  <c r="J18" i="42" s="1"/>
  <c r="E10" i="42"/>
  <c r="F10" i="42" s="1"/>
  <c r="C13" i="42"/>
  <c r="D13" i="42" s="1"/>
  <c r="I7" i="42"/>
  <c r="J7" i="42" s="1"/>
  <c r="K18" i="42"/>
  <c r="L18" i="42" s="1"/>
  <c r="I21" i="42"/>
  <c r="J21" i="42" s="1"/>
  <c r="K7" i="42"/>
  <c r="L7" i="42" s="1"/>
  <c r="I10" i="42"/>
  <c r="J10" i="42" s="1"/>
  <c r="K21" i="42"/>
  <c r="L21" i="42" s="1"/>
  <c r="C5" i="42"/>
  <c r="D5" i="42" s="1"/>
  <c r="E16" i="42"/>
  <c r="F16" i="42" s="1"/>
  <c r="C19" i="42"/>
  <c r="D19" i="42" s="1"/>
  <c r="K10" i="42"/>
  <c r="L10" i="42" s="1"/>
  <c r="I13" i="42"/>
  <c r="J13" i="42" s="1"/>
  <c r="E5" i="42"/>
  <c r="F5" i="42" s="1"/>
  <c r="C8" i="42"/>
  <c r="D8" i="42" s="1"/>
  <c r="E19" i="42"/>
  <c r="F19" i="42" s="1"/>
  <c r="C22" i="42"/>
  <c r="D22" i="42" s="1"/>
  <c r="K13" i="42"/>
  <c r="L13" i="42" s="1"/>
  <c r="I16" i="42"/>
  <c r="J16" i="42" s="1"/>
  <c r="E8" i="42"/>
  <c r="F8" i="42" s="1"/>
  <c r="C11" i="42"/>
  <c r="D11" i="42" s="1"/>
  <c r="E22" i="42"/>
  <c r="F22" i="42" s="1"/>
  <c r="I5" i="42"/>
  <c r="J5" i="42" s="1"/>
  <c r="K16" i="42"/>
  <c r="L16" i="42" s="1"/>
  <c r="K1" i="42" l="1"/>
  <c r="D4" i="42"/>
  <c r="J4" i="4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E5E57C-32F4-4970-8B71-246C9FFD4FCB}" keepAlive="1" name="クエリ - 2HTRM-IV" description="ブック内の '2HTRM-IV' クエリへの接続です。" type="5" refreshedVersion="8" saveData="1">
    <dbPr connection="Provider=Microsoft.Mashup.OleDb.1;Data Source=$Workbook$;Location=2HTRM-IV;Extended Properties=&quot;&quot;" command="SELECT * FROM [2HTRM-IV]"/>
  </connection>
  <connection id="2" xr16:uid="{DA9CDE6E-F9EC-4A70-AB77-8EDF80E742DB}" keepAlive="1" name="クエリ - 2HTRM-IV営業所別" description="ブック内の '2HTRM-IV営業所別' クエリへの接続です。" type="5" refreshedVersion="8" saveData="1">
    <dbPr connection="Provider=Microsoft.Mashup.OleDb.1;Data Source=$Workbook$;Location=2HTRM-IV営業所別;Extended Properties=&quot;&quot;" command="SELECT * FROM [2HTRM-IV営業所別]"/>
  </connection>
  <connection id="3" xr16:uid="{6E217F53-175A-47E0-844D-2ED14FB5739B}" keepAlive="1" name="クエリ - 2HTRM-SC200" description="ブック内の '2HTRM-SC200' クエリへの接続です。" type="5" refreshedVersion="8" saveData="1">
    <dbPr connection="Provider=Microsoft.Mashup.OleDb.1;Data Source=$Workbook$;Location=2HTRM-SC200;Extended Properties=&quot;&quot;" command="SELECT * FROM [2HTRM-SC200]"/>
  </connection>
  <connection id="4" xr16:uid="{806874FF-3DA2-4B2D-B1E8-FED7CE03197D}" keepAlive="1" name="クエリ - 2HTRM-SC200営業所別" description="ブック内の '2HTRM-SC200営業所別' クエリへの接続です。" type="5" refreshedVersion="8" saveData="1">
    <dbPr connection="Provider=Microsoft.Mashup.OleDb.1;Data Source=$Workbook$;Location=2HTRM-SC200営業所別;Extended Properties=&quot;&quot;" command="SELECT * FROM [2HTRM-SC200営業所別]"/>
  </connection>
  <connection id="5" xr16:uid="{971969C9-C020-46CD-99F9-0857AFA2A05A}" keepAlive="1" name="クエリ - 2H全IBD" description="ブック内の '2H全IBD' クエリへの接続です。" type="5" refreshedVersion="8" saveData="1">
    <dbPr connection="Provider=Microsoft.Mashup.OleDb.1;Data Source=$Workbook$;Location=2H全IBD;Extended Properties=&quot;&quot;" command="SELECT * FROM [2H全IBD]"/>
  </connection>
  <connection id="6" xr16:uid="{4B33C4DF-1D7F-422F-8044-9E8A49BB19F8}" keepAlive="1" name="クエリ - 2H全IBD営業所別" description="ブック内の '2H全IBD営業所別' クエリへの接続です。" type="5" refreshedVersion="8" saveData="1">
    <dbPr connection="Provider=Microsoft.Mashup.OleDb.1;Data Source=$Workbook$;Location=2H全IBD営業所別;Extended Properties=&quot;&quot;" command="SELECT * FROM [2H全IBD営業所別]"/>
  </connection>
  <connection id="7" xr16:uid="{E86B289F-EAAA-4029-8F3A-B5E6758F9C1A}" keepAlive="1" name="クエリ - CD今月新規処方医" description="ブック内の 'CD今月新規処方医' クエリへの接続です。" type="5" refreshedVersion="8" saveData="1">
    <dbPr connection="Provider=Microsoft.Mashup.OleDb.1;Data Source=$Workbook$;Location=CD今月新規処方医;Extended Properties=&quot;&quot;" command="SELECT * FROM [CD今月新規処方医]"/>
  </connection>
  <connection id="8" xr16:uid="{758B39F0-C34B-4482-99ED-2661621AA9F6}" keepAlive="1" name="クエリ - CD先月新規処方医" description="ブック内の 'CD先月新規処方医' クエリへの接続です。" type="5" refreshedVersion="8" saveData="1">
    <dbPr connection="Provider=Microsoft.Mashup.OleDb.1;Data Source=$Workbook$;Location=CD先月新規処方医;Extended Properties=&quot;&quot;" command="SELECT * FROM [CD先月新規処方医]"/>
  </connection>
  <connection id="9" xr16:uid="{4E3EAD39-56E6-4A80-AF78-4B9C60610528}" keepAlive="1" name="クエリ - UC今月新規処方医" description="ブック内の 'UC今月新規処方医' クエリへの接続です。" type="5" refreshedVersion="8" saveData="1">
    <dbPr connection="Provider=Microsoft.Mashup.OleDb.1;Data Source=$Workbook$;Location=UC今月新規処方医;Extended Properties=&quot;&quot;" command="SELECT * FROM [UC今月新規処方医]"/>
  </connection>
  <connection id="10" xr16:uid="{81D46D79-327A-4C81-A370-1F9B6B0C82E4}" keepAlive="1" name="クエリ - UC今月新規処方医 (2)" description="ブック内の 'UC今月新規処方医 (2)' クエリへの接続です。" type="5" refreshedVersion="0" background="1" saveData="1">
    <dbPr connection="Provider=Microsoft.Mashup.OleDb.1;Data Source=$Workbook$;Location=&quot;UC今月新規処方医 (2)&quot;;Extended Properties=&quot;&quot;" command="SELECT * FROM [UC今月新規処方医 (2)]"/>
  </connection>
  <connection id="11" xr16:uid="{427001C3-594B-4B6D-92EA-E87C1C0DF02F}" keepAlive="1" name="クエリ - UC先月新規処方医" description="ブック内の 'UC先月新規処方医' クエリへの接続です。" type="5" refreshedVersion="8" saveData="1">
    <dbPr connection="Provider=Microsoft.Mashup.OleDb.1;Data Source=$Workbook$;Location=UC先月新規処方医;Extended Properties=&quot;&quot;" command="SELECT * FROM [UC先月新規処方医]"/>
  </connection>
  <connection id="12" xr16:uid="{0AAF302D-6977-4993-B30C-9C1195CE71AE}" keepAlive="1" name="クエリ - オリレコ用_8-9月処方数_営業所" description="ブック内の 'オリレコ用_8-9月処方数_営業所' クエリへの接続です。" type="5" refreshedVersion="8" background="1" saveData="1">
    <dbPr connection="Provider=Microsoft.Mashup.OleDb.1;Data Source=$Workbook$;Location=オリレコ用_8-9月処方数_営業所;Extended Properties=&quot;&quot;" command="SELECT * FROM [オリレコ用_8-9月処方数_営業所]"/>
  </connection>
  <connection id="13" xr16:uid="{235758FD-B142-4A8D-BED5-40AA8BF406A8}" keepAlive="1" name="クエリ - オリレコ用_CD7月までに処方" description="ブック内の 'オリレコ用_CD7月までに処方' クエリへの接続です。" type="5" refreshedVersion="0" background="1">
    <dbPr connection="Provider=Microsoft.Mashup.OleDb.1;Data Source=$Workbook$;Location=オリレコ用_CD7月までに処方;Extended Properties=&quot;&quot;" command="SELECT * FROM [オリレコ用_CD7月までに処方]"/>
  </connection>
  <connection id="14" xr16:uid="{C5949A5E-B003-4723-97B4-03DDEC7C7887}" keepAlive="1" name="クエリ - オリレコ用_UC7月までに処方" description="ブック内の 'オリレコ用_UC7月までに処方' クエリへの接続です。" type="5" refreshedVersion="0" background="1">
    <dbPr connection="Provider=Microsoft.Mashup.OleDb.1;Data Source=$Workbook$;Location=オリレコ用_UC7月までに処方;Extended Properties=&quot;&quot;" command="SELECT * FROM [オリレコ用_UC7月までに処方]"/>
  </connection>
  <connection id="15" xr16:uid="{E7A5D0C6-C5A4-4242-A08F-C6F0FA7648E7}" keepAlive="1" name="クエリ - 今月処方数_営業所" description="ブック内の '今月処方数_営業所' クエリへの接続です。" type="5" refreshedVersion="8" saveData="1">
    <dbPr connection="Provider=Microsoft.Mashup.OleDb.1;Data Source=$Workbook$;Location=今月処方数_営業所;Extended Properties=&quot;&quot;" command="SELECT * FROM [今月処方数_営業所]"/>
  </connection>
  <connection id="16" xr16:uid="{4E74F73F-87E5-40D7-A5E9-F696DE69F51C}" keepAlive="1" name="クエリ - 施設Tierマスタ" description="ブック内の '施設Tierマスタ' クエリへの接続です。" type="5" refreshedVersion="0">
    <dbPr connection="Provider=Microsoft.Mashup.OleDb.1;Data Source=$Workbook$;Location=施設Tierマスタ;Extended Properties=&quot;&quot;" command="SELECT * FROM [施設Tierマスタ]"/>
  </connection>
  <connection id="17" xr16:uid="{5E863828-D858-4A9A-B649-D481AF3BE515}" keepAlive="1" name="クエリ - 処方医数_営業所 (2)" description="ブック内の '処方医数_営業所 (2)' クエリへの接続です。" type="5" refreshedVersion="8" saveData="1">
    <dbPr connection="Provider=Microsoft.Mashup.OleDb.1;Data Source=$Workbook$;Location=&quot;処方医数_営業所 (2)&quot;;Extended Properties=&quot;&quot;" command="SELECT * FROM [処方医数_営業所 (2)]"/>
  </connection>
  <connection id="18" xr16:uid="{37E4A798-AB4A-451C-A113-0F8593405FA7}" keepAlive="1" name="クエリ - 処方医数_営業所 (3)" description="ブック内の '処方医数_営業所 (3)' クエリへの接続です。" type="5" refreshedVersion="8" saveData="1">
    <dbPr connection="Provider=Microsoft.Mashup.OleDb.1;Data Source=$Workbook$;Location=&quot;処方医数_営業所 (3)&quot;;Extended Properties=&quot;&quot;" command="SELECT * FROM [処方医数_営業所 (3)]"/>
  </connection>
  <connection id="19" xr16:uid="{E4945E68-8A82-47AC-B36F-87AC5A06BEEF}" keepAlive="1" name="クエリ - 処方医数_営業所UCT1-3" description="ブック内の '処方医数_営業所UCT1-3' クエリへの接続です。" type="5" refreshedVersion="8" saveData="1">
    <dbPr connection="Provider=Microsoft.Mashup.OleDb.1;Data Source=$Workbook$;Location=処方医数_営業所UCT1-3;Extended Properties=&quot;&quot;" command="SELECT * FROM [処方医数_営業所UCT1-3]"/>
  </connection>
  <connection id="20" xr16:uid="{CC8209EB-ACCF-4B76-BEFA-FA1B8A453C23}" keepAlive="1" name="クエリ - 当月TRM-IV" description="ブック内の '当月TRM-IV' クエリへの接続です。" type="5" refreshedVersion="8" saveData="1">
    <dbPr connection="Provider=Microsoft.Mashup.OleDb.1;Data Source=$Workbook$;Location=当月TRM-IV;Extended Properties=&quot;&quot;" command="SELECT * FROM [当月TRM-IV]"/>
  </connection>
  <connection id="21" xr16:uid="{BD821357-1AE9-4083-B607-C0F200558371}" keepAlive="1" name="クエリ - 当月TRM-IV営業所別" description="ブック内の '当月TRM-IV営業所別' クエリへの接続です。" type="5" refreshedVersion="8" saveData="1">
    <dbPr connection="Provider=Microsoft.Mashup.OleDb.1;Data Source=$Workbook$;Location=当月TRM-IV営業所別;Extended Properties=&quot;&quot;" command="SELECT * FROM [当月TRM-IV営業所別]"/>
  </connection>
  <connection id="22" xr16:uid="{C30F75BE-9BF4-490E-9F60-147B9EA4161D}" keepAlive="1" name="クエリ - 当月TRM-SC200" description="ブック内の '当月TRM-SC200' クエリへの接続です。" type="5" refreshedVersion="8" saveData="1">
    <dbPr connection="Provider=Microsoft.Mashup.OleDb.1;Data Source=$Workbook$;Location=当月TRM-SC200;Extended Properties=&quot;&quot;" command="SELECT * FROM [当月TRM-SC200]"/>
  </connection>
  <connection id="23" xr16:uid="{33E9717D-AD44-461B-A024-E061235CF9F7}" keepAlive="1" name="クエリ - 当月TRM-SC200営業所別" description="ブック内の '当月TRM-SC200営業所別' クエリへの接続です。" type="5" refreshedVersion="8" saveData="1">
    <dbPr connection="Provider=Microsoft.Mashup.OleDb.1;Data Source=$Workbook$;Location=当月TRM-SC200営業所別;Extended Properties=&quot;&quot;" command="SELECT * FROM [当月TRM-SC200営業所別]"/>
  </connection>
  <connection id="24" xr16:uid="{995D08F5-C9EF-42EE-AFD3-72C7EDA506A2}" keepAlive="1" name="クエリ - 当月全IBD" description="ブック内の '当月全IBD' クエリへの接続です。" type="5" refreshedVersion="8" saveData="1">
    <dbPr connection="Provider=Microsoft.Mashup.OleDb.1;Data Source=$Workbook$;Location=当月全IBD;Extended Properties=&quot;&quot;" command="SELECT * FROM [当月全IBD]"/>
  </connection>
  <connection id="25" xr16:uid="{A66F2BB7-AD4E-4E71-8EE7-F649596ADBCC}" keepAlive="1" name="クエリ - 当月全IBD営業所別" description="ブック内の '当月全IBD営業所別' クエリへの接続です。" type="5" refreshedVersion="8" saveData="1">
    <dbPr connection="Provider=Microsoft.Mashup.OleDb.1;Data Source=$Workbook$;Location=当月全IBD営業所別;Extended Properties=&quot;&quot;" command="SELECT * FROM [当月全IBD営業所別]"/>
  </connection>
  <connection id="26" xr16:uid="{4375F4FD-0175-4F09-BA5C-88F89961A0D6}" keepAlive="1" name="クエリ - 当年営業日一覧" description="ブック内の '当年営業日一覧' クエリへの接続です。" type="5" refreshedVersion="8" saveData="1">
    <dbPr connection="Provider=Microsoft.Mashup.OleDb.1;Data Source=$Workbook$;Location=当年営業日一覧;Extended Properties=&quot;&quot;" command="SELECT * FROM [当年営業日一覧]"/>
  </connection>
  <connection id="27" xr16:uid="{1A820607-B7FC-4DD2-909D-912A084166C9}" keepAlive="1" name="クエリ - 累積TRM-IV" description="ブック内の '累積TRM-IV' クエリへの接続です。" type="5" refreshedVersion="8" saveData="1">
    <dbPr connection="Provider=Microsoft.Mashup.OleDb.1;Data Source=$Workbook$;Location=累積TRM-IV;Extended Properties=&quot;&quot;" command="SELECT * FROM [累積TRM-IV]"/>
  </connection>
  <connection id="28" xr16:uid="{3AAA244C-1A6B-41F3-8DF6-594A12D2E636}" keepAlive="1" name="クエリ - 累積TRM-IV営業所別" description="ブック内の '累積TRM-IV営業所別' クエリへの接続です。" type="5" refreshedVersion="8" saveData="1">
    <dbPr connection="Provider=Microsoft.Mashup.OleDb.1;Data Source=$Workbook$;Location=累積TRM-IV営業所別;Extended Properties=&quot;&quot;" command="SELECT * FROM [累積TRM-IV営業所別]"/>
  </connection>
  <connection id="29" xr16:uid="{A1E12BF5-7152-45DD-B2E6-7FC8D67D245F}" keepAlive="1" name="クエリ - 累積TRM-SC200" description="ブック内の '累積TRM-SC200' クエリへの接続です。" type="5" refreshedVersion="8" saveData="1">
    <dbPr connection="Provider=Microsoft.Mashup.OleDb.1;Data Source=$Workbook$;Location=累積TRM-SC200;Extended Properties=&quot;&quot;" command="SELECT * FROM [累積TRM-SC200]"/>
  </connection>
  <connection id="30" xr16:uid="{384E3C14-401D-4763-9818-5ADD94BAA95D}" keepAlive="1" name="クエリ - 累積TRM-SC200営業所別" description="ブック内の '累積TRM-SC200営業所別' クエリへの接続です。" type="5" refreshedVersion="8" saveData="1">
    <dbPr connection="Provider=Microsoft.Mashup.OleDb.1;Data Source=$Workbook$;Location=累積TRM-SC200営業所別;Extended Properties=&quot;&quot;" command="SELECT * FROM [累積TRM-SC200営業所別]"/>
  </connection>
  <connection id="31" xr16:uid="{95E4A284-3ACA-4CC9-9673-E416A9A9CCD1}" keepAlive="1" name="クエリ - 累積全IBD" description="ブック内の '累積全IBD' クエリへの接続です。" type="5" refreshedVersion="8" saveData="1">
    <dbPr connection="Provider=Microsoft.Mashup.OleDb.1;Data Source=$Workbook$;Location=累積全IBD;Extended Properties=&quot;&quot;" command="SELECT * FROM [累積全IBD]"/>
  </connection>
  <connection id="32" xr16:uid="{DBE77035-06A6-4779-810C-22489247806F}" keepAlive="1" name="クエリ - 累積全IBD営業所別" description="ブック内の '累積全IBD営業所別' クエリへの接続です。" type="5" refreshedVersion="8" saveData="1">
    <dbPr connection="Provider=Microsoft.Mashup.OleDb.1;Data Source=$Workbook$;Location=累積全IBD営業所別;Extended Properties=&quot;&quot;" command="SELECT * FROM [累積全IBD営業所別]"/>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<sst xmlns="http://schemas.openxmlformats.org/spreadsheetml/2006/main" count="27014" uniqueCount="5817">
  <si>
    <t>操作説明</t>
    <rPh sb="0" eb="4">
      <t>ソウサセツメイ</t>
    </rPh>
    <phoneticPr fontId="4"/>
  </si>
  <si>
    <t>強制終了ショートカット</t>
    <rPh sb="0" eb="2">
      <t>キョウセイ</t>
    </rPh>
    <rPh sb="2" eb="4">
      <t>シュウリョウ</t>
    </rPh>
    <phoneticPr fontId="4"/>
  </si>
  <si>
    <t>Fn+Ctrl+B</t>
    <phoneticPr fontId="4"/>
  </si>
  <si>
    <t>①以下のコピー＆更新ボタンを押すと、ExWS営業所シートとExWSRank MRシートの現在エクセル内にあるデータを先週分の欄へ退避して、クエリの自動更新を行います。</t>
    <rPh sb="1" eb="3">
      <t>イカ</t>
    </rPh>
    <rPh sb="8" eb="10">
      <t>コウシン</t>
    </rPh>
    <rPh sb="14" eb="15">
      <t>オ</t>
    </rPh>
    <rPh sb="22" eb="25">
      <t>エイギョウショ</t>
    </rPh>
    <rPh sb="44" eb="46">
      <t>ゲンザイ</t>
    </rPh>
    <rPh sb="50" eb="51">
      <t>ナイ</t>
    </rPh>
    <rPh sb="58" eb="61">
      <t>センシュウブン</t>
    </rPh>
    <rPh sb="62" eb="63">
      <t>ラン</t>
    </rPh>
    <rPh sb="64" eb="66">
      <t>タイヒ</t>
    </rPh>
    <rPh sb="73" eb="77">
      <t>ジドウコウシン</t>
    </rPh>
    <rPh sb="78" eb="79">
      <t>オコナ</t>
    </rPh>
    <phoneticPr fontId="4"/>
  </si>
  <si>
    <t>②送付用のファイルとメールテンプレートを実行者のダウンロードフォルダに作成します。予備格納フォルダにもアップロードを実行します。</t>
    <rPh sb="1" eb="3">
      <t>ソウフ</t>
    </rPh>
    <rPh sb="3" eb="4">
      <t>ヨウ</t>
    </rPh>
    <rPh sb="20" eb="23">
      <t>ジッコウシャ</t>
    </rPh>
    <rPh sb="35" eb="37">
      <t>サクセイ</t>
    </rPh>
    <rPh sb="41" eb="45">
      <t>ヨビカクノウ</t>
    </rPh>
    <rPh sb="58" eb="60">
      <t>ジッコウ</t>
    </rPh>
    <phoneticPr fontId="4"/>
  </si>
  <si>
    <t>配信ブック名</t>
    <phoneticPr fontId="4"/>
  </si>
  <si>
    <t>予備格納フォルダURL</t>
    <phoneticPr fontId="4"/>
  </si>
  <si>
    <t>\OneDrive - JNJ\IPN_IMM CS＆E_Share ROOM - 実績自動化</t>
    <rPh sb="42" eb="44">
      <t>ジッセキ</t>
    </rPh>
    <rPh sb="44" eb="46">
      <t>ジドウ</t>
    </rPh>
    <rPh sb="46" eb="47">
      <t>カ</t>
    </rPh>
    <phoneticPr fontId="4"/>
  </si>
  <si>
    <r>
      <t>※実行者自身のOneDriveに</t>
    </r>
    <r>
      <rPr>
        <sz val="11"/>
        <color theme="1"/>
        <rFont val="Segoe UI Symbol"/>
        <family val="2"/>
      </rPr>
      <t>📁</t>
    </r>
    <r>
      <rPr>
        <sz val="11"/>
        <color theme="1"/>
        <rFont val="游ゴシック"/>
        <family val="2"/>
        <charset val="128"/>
        <scheme val="minor"/>
      </rPr>
      <t>へのショートカットを作成しておく</t>
    </r>
    <rPh sb="1" eb="4">
      <t>ジッコウシャ</t>
    </rPh>
    <rPh sb="4" eb="6">
      <t>ジシン</t>
    </rPh>
    <rPh sb="28" eb="30">
      <t>サクセイ</t>
    </rPh>
    <phoneticPr fontId="4"/>
  </si>
  <si>
    <t>宛先TO</t>
    <rPh sb="0" eb="2">
      <t>アテサキ</t>
    </rPh>
    <phoneticPr fontId="4"/>
  </si>
  <si>
    <t>DL-JANJP-BU_IBD-DM@ITS.JNJ.com; DL-JANJP-BU_IBD_Sales@its.jnj.com</t>
    <phoneticPr fontId="4"/>
  </si>
  <si>
    <t>宛先CC</t>
    <rPh sb="0" eb="2">
      <t>アテサキ</t>
    </rPh>
    <phoneticPr fontId="4"/>
  </si>
  <si>
    <t>DL-JANJP-BU-IBD-Leadership-Team@its.jnj.com; DL-JANJP-BU_IBD_Ex-LT@its.jnj.com; DL-JANJP-BU_IBD-MKT-ONLY@its.jnj.com; DL-JANJP-BU_CS-E-IBD@its.jnj.com; KKataya1@its.jnj.com; MYoshi24@ITS.JNJ.com;MSHOJI1@its.jnj.com;yyanagi1@ITS.JNJ.com; HYONEDA@its.jnj.com; KWATANA5@its.jnj.com; ssugimot@its.jnj.com; mamano1@its.jnj.com;OMOCHIDA@its.jnj.com; EKANEDA@ITS.JNJ.com</t>
    <phoneticPr fontId="4"/>
  </si>
  <si>
    <t>件名</t>
    <rPh sb="0" eb="2">
      <t>ケンメイ</t>
    </rPh>
    <phoneticPr fontId="4"/>
  </si>
  <si>
    <t>本文</t>
    <rPh sb="0" eb="2">
      <t>ホンブン</t>
    </rPh>
    <phoneticPr fontId="4"/>
  </si>
  <si>
    <t>IBD部門 皆様
昨日までの売上実績のランキング&amp;症例数を配信いたします。
営業所選択&amp;説明シートにて、営業所のプルダウン選択と集計方法について記載しております。
またダッシュボードもあわせてご活用ください。
・[マニュアルリンク]&lt;https://jnj.sharepoint.com/teams/JJIM_Japan_Portal_Site/IBD/Shared Documents/Forms/AllItems.aspx?id=%2Fteams%2FJJIM%5FJapan%5FPortal%5FSite%2FIBD%2FShared%20Documents%2FiConnect%20TRM%2DIBD%E7%97%87%E4%BE%8B%E3%83%80%E3%83%83%E3%82%B7%E3%83%A5%E3%83%9C%E3%83%BC%E3%83%89%E4%BD%BF%E3%81%84%E6%96%B9%5F2026ver%2Epdf&amp;parent=%2Fteams%2FJJIM%5FJapan%5FPortal%5FSite%2FIBD%2FShared%20Documents&amp;p=true&amp;ga=1&gt;
①[TRM_IBD症例ダッシュボード(PC用)【UC】]&lt;https://iconnect-japan.lightning.force.com/lightning/r/Dashboard/01Zdc000002ZF6HEAW/view?queryScope=userFolders&gt;
②[TRM_IBD症例ダッシュボード(PC用)【CD】]&lt;https://iconnect-japan.lightning.force.com/lightning/r/Dashboard/01Zdc000002NcZhEAK/view?queryScope=userFolders&gt;
③[TRM-IBD症例ダッシュボード（PC用）【要フォロー症例UC・CD】]&lt;https://iconnect-japan.lightning.force.com/lightning/r/Dashboard/01Zdc000000ujyXEAQ/view?queryScope=userFolders&gt;
④[TRM-IBD候補・投与数ダッシュボード（MR用）]&lt;https://apac.prod.tabcloud.int.jnj.com/t/jjapacprod/views/TRM-IBDMR/UC_3&gt;
※iPadはマニュアルをご参照の上、検索からダッシュボードを表示してください。
活動にお役立てください。</t>
    <rPh sb="26" eb="29">
      <t>ショウレイスウ</t>
    </rPh>
    <phoneticPr fontId="4"/>
  </si>
  <si>
    <t>TRM-IBD</t>
  </si>
  <si>
    <t>支店</t>
  </si>
  <si>
    <t>予算金額</t>
  </si>
  <si>
    <t>実績金額</t>
  </si>
  <si>
    <t>予算達成率</t>
  </si>
  <si>
    <t>IBD 東日本</t>
  </si>
  <si>
    <t>IBD 中日本</t>
  </si>
  <si>
    <t>IBD 西日本</t>
  </si>
  <si>
    <t>総計</t>
    <rPh sb="0" eb="2">
      <t>ソウケイ</t>
    </rPh>
    <phoneticPr fontId="7"/>
  </si>
  <si>
    <t>TRM-IV</t>
  </si>
  <si>
    <t>TRM-SC200</t>
  </si>
  <si>
    <t>作成　営業日</t>
    <rPh sb="0" eb="2">
      <t>サクセイ</t>
    </rPh>
    <rPh sb="3" eb="6">
      <t>エイギョウビ</t>
    </rPh>
    <phoneticPr fontId="1"/>
  </si>
  <si>
    <t>今月の営業日数</t>
    <rPh sb="0" eb="2">
      <t>コンゲツ</t>
    </rPh>
    <rPh sb="3" eb="7">
      <t>エイギョウニッスウ</t>
    </rPh>
    <phoneticPr fontId="1"/>
  </si>
  <si>
    <t>基準進捗</t>
    <rPh sb="0" eb="4">
      <t>キジュンシンチョク</t>
    </rPh>
    <phoneticPr fontId="7"/>
  </si>
  <si>
    <t>昨日分</t>
  </si>
  <si>
    <t>+-</t>
  </si>
  <si>
    <t>＃</t>
  </si>
  <si>
    <t>営業所</t>
  </si>
  <si>
    <t>TRM-IBD</t>
    <phoneticPr fontId="4"/>
  </si>
  <si>
    <t>8月</t>
    <phoneticPr fontId="4"/>
  </si>
  <si>
    <t>TRM-IV</t>
    <phoneticPr fontId="4"/>
  </si>
  <si>
    <t>TRM-SC200</t>
    <phoneticPr fontId="4"/>
  </si>
  <si>
    <t>2026年7-8月</t>
    <phoneticPr fontId="4"/>
  </si>
  <si>
    <t>2026年1-6月</t>
  </si>
  <si>
    <t>＃</t>
    <phoneticPr fontId="4"/>
  </si>
  <si>
    <t>支店</t>
    <phoneticPr fontId="4"/>
  </si>
  <si>
    <t>営業所</t>
    <phoneticPr fontId="4"/>
  </si>
  <si>
    <t>予算金額</t>
    <phoneticPr fontId="4"/>
  </si>
  <si>
    <t>実績金額</t>
    <phoneticPr fontId="4"/>
  </si>
  <si>
    <t>予算達成率</t>
    <phoneticPr fontId="4"/>
  </si>
  <si>
    <t>+-</t>
    <phoneticPr fontId="4"/>
  </si>
  <si>
    <t>IBD 東日本</t>
    <phoneticPr fontId="4"/>
  </si>
  <si>
    <t>IBD栃木・群馬・新潟</t>
    <phoneticPr fontId="4"/>
  </si>
  <si>
    <t>IBD 西日本</t>
    <phoneticPr fontId="4"/>
  </si>
  <si>
    <t>IBD九州2</t>
    <phoneticPr fontId="4"/>
  </si>
  <si>
    <t>IBD東京2</t>
    <phoneticPr fontId="4"/>
  </si>
  <si>
    <t>IBD中四国1</t>
    <phoneticPr fontId="4"/>
  </si>
  <si>
    <t>IBD東海1</t>
  </si>
  <si>
    <t>IBD東京2</t>
  </si>
  <si>
    <t>IBD大阪2</t>
    <phoneticPr fontId="4"/>
  </si>
  <si>
    <t>IBD東京1</t>
    <phoneticPr fontId="4"/>
  </si>
  <si>
    <t>IBD 中日本</t>
    <phoneticPr fontId="4"/>
  </si>
  <si>
    <t>IBD神奈川</t>
    <phoneticPr fontId="4"/>
  </si>
  <si>
    <t>IBD千葉・茨城</t>
  </si>
  <si>
    <t>IBD北海道</t>
  </si>
  <si>
    <t>IBD長野・山梨・静岡</t>
    <phoneticPr fontId="4"/>
  </si>
  <si>
    <t>IBD埼玉</t>
    <phoneticPr fontId="4"/>
  </si>
  <si>
    <t>IBD兵庫</t>
  </si>
  <si>
    <t>IBD東北</t>
  </si>
  <si>
    <t>IBD北海道</t>
    <phoneticPr fontId="4"/>
  </si>
  <si>
    <t>IBD兵庫</t>
    <phoneticPr fontId="4"/>
  </si>
  <si>
    <t>IBD埼玉</t>
  </si>
  <si>
    <t>IBD栃木・群馬・新潟</t>
  </si>
  <si>
    <t>IBD九州1</t>
    <phoneticPr fontId="4"/>
  </si>
  <si>
    <t>IBD京滋</t>
    <phoneticPr fontId="4"/>
  </si>
  <si>
    <t>IBD東京1</t>
  </si>
  <si>
    <t>IBD大阪2</t>
  </si>
  <si>
    <t>IBD九州1</t>
  </si>
  <si>
    <t>IBD東北</t>
    <phoneticPr fontId="4"/>
  </si>
  <si>
    <t>IBD大阪1</t>
    <phoneticPr fontId="4"/>
  </si>
  <si>
    <t>IBD東海1</t>
    <phoneticPr fontId="4"/>
  </si>
  <si>
    <t>IBD北陸・岐阜</t>
  </si>
  <si>
    <t>IBD北陸・岐阜</t>
    <phoneticPr fontId="4"/>
  </si>
  <si>
    <t>IBD神奈川</t>
  </si>
  <si>
    <t>IBD京滋</t>
  </si>
  <si>
    <t>IBD中四国1</t>
  </si>
  <si>
    <t>IBD千葉・茨城</t>
    <phoneticPr fontId="4"/>
  </si>
  <si>
    <t>IBD九州2</t>
  </si>
  <si>
    <t>IBD中四国2</t>
    <phoneticPr fontId="4"/>
  </si>
  <si>
    <t>IBD長野・山梨・静岡</t>
  </si>
  <si>
    <t>IBD東海2</t>
    <phoneticPr fontId="4"/>
  </si>
  <si>
    <t>IBD中四国2</t>
  </si>
  <si>
    <t>IBD大阪1</t>
  </si>
  <si>
    <t>IBD東海2</t>
  </si>
  <si>
    <t>TRM-IBD</t>
    <phoneticPr fontId="7"/>
  </si>
  <si>
    <t>TRM-IV</t>
    <phoneticPr fontId="7"/>
  </si>
  <si>
    <t>TRM-SC200</t>
    <phoneticPr fontId="7"/>
  </si>
  <si>
    <t>＃</t>
    <phoneticPr fontId="7"/>
  </si>
  <si>
    <t>MR</t>
    <phoneticPr fontId="7"/>
  </si>
  <si>
    <t>MR</t>
  </si>
  <si>
    <t>最新データや詳細はiConnectダッシュボードからご確認お願いします⇒</t>
  </si>
  <si>
    <t>UC版</t>
  </si>
  <si>
    <t>CD版</t>
  </si>
  <si>
    <t>基準進捗</t>
  </si>
  <si>
    <t>UC</t>
  </si>
  <si>
    <t>CD</t>
  </si>
  <si>
    <t>進捗</t>
  </si>
  <si>
    <t>前日比</t>
  </si>
  <si>
    <t>6月目標症例数</t>
  </si>
  <si>
    <t>8月Audacious Goal</t>
    <phoneticPr fontId="4"/>
  </si>
  <si>
    <t>進捗</t>
    <phoneticPr fontId="4"/>
  </si>
  <si>
    <t>8月目標症例数</t>
    <phoneticPr fontId="4"/>
  </si>
  <si>
    <t>8月投与確認数</t>
    <phoneticPr fontId="4"/>
  </si>
  <si>
    <t>前日比</t>
    <phoneticPr fontId="4"/>
  </si>
  <si>
    <t>6月目標症例数</t>
    <phoneticPr fontId="4"/>
  </si>
  <si>
    <t>IBD東日本</t>
  </si>
  <si>
    <t>IBD東日本</t>
    <phoneticPr fontId="4"/>
  </si>
  <si>
    <t>IBD中日本</t>
  </si>
  <si>
    <t>IBD中日本</t>
    <phoneticPr fontId="4"/>
  </si>
  <si>
    <t>IBD西日本</t>
  </si>
  <si>
    <t>IBD西日本</t>
    <phoneticPr fontId="4"/>
  </si>
  <si>
    <t>赤字：前日配信では未処方医だった方</t>
  </si>
  <si>
    <t>名</t>
  </si>
  <si>
    <t>8月新規処方医</t>
    <phoneticPr fontId="4"/>
  </si>
  <si>
    <t>名</t>
    <phoneticPr fontId="4"/>
  </si>
  <si>
    <t>7月新規処方医</t>
    <phoneticPr fontId="4"/>
  </si>
  <si>
    <t>担当者</t>
  </si>
  <si>
    <t>施設DCF</t>
  </si>
  <si>
    <t>施設名</t>
  </si>
  <si>
    <t>施設Tier</t>
  </si>
  <si>
    <t>医師DCF</t>
  </si>
  <si>
    <t>医師名</t>
  </si>
  <si>
    <t>医師Tier</t>
  </si>
  <si>
    <t>投与開始日</t>
  </si>
  <si>
    <t>担当者</t>
    <phoneticPr fontId="4"/>
  </si>
  <si>
    <t>施設DCF</t>
    <phoneticPr fontId="4"/>
  </si>
  <si>
    <t>施設名</t>
    <phoneticPr fontId="4"/>
  </si>
  <si>
    <t>施設Tier</t>
    <phoneticPr fontId="4"/>
  </si>
  <si>
    <t>医師DCF</t>
    <phoneticPr fontId="4"/>
  </si>
  <si>
    <t>医師名</t>
    <phoneticPr fontId="4"/>
  </si>
  <si>
    <t>医師Tier</t>
    <phoneticPr fontId="4"/>
  </si>
  <si>
    <t>投与開始日</t>
    <phoneticPr fontId="4"/>
  </si>
  <si>
    <t>松井 夏海</t>
    <phoneticPr fontId="4"/>
  </si>
  <si>
    <t>札幌徳洲会病院　医療</t>
    <phoneticPr fontId="4"/>
  </si>
  <si>
    <t>A1</t>
    <phoneticPr fontId="4"/>
  </si>
  <si>
    <t>折居　史佳</t>
    <phoneticPr fontId="4"/>
  </si>
  <si>
    <t>T1</t>
    <phoneticPr fontId="4"/>
  </si>
  <si>
    <t>平向 いづみ</t>
    <phoneticPr fontId="4"/>
  </si>
  <si>
    <t>山形県立中央病院</t>
    <phoneticPr fontId="4"/>
  </si>
  <si>
    <t>武田　弘明</t>
    <phoneticPr fontId="4"/>
  </si>
  <si>
    <t>T2</t>
    <phoneticPr fontId="4"/>
  </si>
  <si>
    <t>髙野 一葉</t>
    <phoneticPr fontId="4"/>
  </si>
  <si>
    <t>下館胃腸科医院　医療</t>
    <phoneticPr fontId="4"/>
  </si>
  <si>
    <t>久野　亜希子</t>
    <phoneticPr fontId="4"/>
  </si>
  <si>
    <t>T3</t>
    <phoneticPr fontId="4"/>
  </si>
  <si>
    <t>佐藤 翔太</t>
    <phoneticPr fontId="4"/>
  </si>
  <si>
    <t>聖路加国際病院</t>
    <phoneticPr fontId="4"/>
  </si>
  <si>
    <t>A2</t>
    <phoneticPr fontId="4"/>
  </si>
  <si>
    <t>福田　勝之</t>
    <phoneticPr fontId="4"/>
  </si>
  <si>
    <t>碓永 智彦</t>
    <phoneticPr fontId="4"/>
  </si>
  <si>
    <t>三上医院　医療</t>
    <phoneticPr fontId="4"/>
  </si>
  <si>
    <t>A3</t>
    <phoneticPr fontId="4"/>
  </si>
  <si>
    <t>石田　司</t>
    <phoneticPr fontId="4"/>
  </si>
  <si>
    <t>福山 敏</t>
    <phoneticPr fontId="4"/>
  </si>
  <si>
    <t>上野総合市民病院</t>
    <phoneticPr fontId="4"/>
  </si>
  <si>
    <t>椹木　一仁</t>
    <phoneticPr fontId="4"/>
  </si>
  <si>
    <t>宮本 拓</t>
    <phoneticPr fontId="4"/>
  </si>
  <si>
    <t>北海道大学病院</t>
    <phoneticPr fontId="4"/>
  </si>
  <si>
    <t>藤畑　堅大</t>
    <phoneticPr fontId="4"/>
  </si>
  <si>
    <t>近藤 雅史</t>
    <phoneticPr fontId="4"/>
  </si>
  <si>
    <t>大阪警察病院　医療</t>
    <phoneticPr fontId="4"/>
  </si>
  <si>
    <t>中村　弘樹</t>
    <phoneticPr fontId="4"/>
  </si>
  <si>
    <t>鎌田 健史</t>
    <phoneticPr fontId="4"/>
  </si>
  <si>
    <t>札幌医科大学附属病院</t>
    <phoneticPr fontId="4"/>
  </si>
  <si>
    <t>横山　佳浩</t>
    <phoneticPr fontId="4"/>
  </si>
  <si>
    <t>藤井 俊輔</t>
    <phoneticPr fontId="4"/>
  </si>
  <si>
    <t>倉敷中央病院　財団</t>
    <phoneticPr fontId="4"/>
  </si>
  <si>
    <t>池田　有希</t>
    <phoneticPr fontId="4"/>
  </si>
  <si>
    <t>丸山 恵里</t>
    <phoneticPr fontId="4"/>
  </si>
  <si>
    <t>穂高病院　医療</t>
    <phoneticPr fontId="4"/>
  </si>
  <si>
    <t>古屋　直行</t>
    <phoneticPr fontId="4"/>
  </si>
  <si>
    <t>小西 縁</t>
    <phoneticPr fontId="4"/>
  </si>
  <si>
    <t>福岡市民病院</t>
    <phoneticPr fontId="4"/>
  </si>
  <si>
    <t>竹島　ももこ</t>
    <phoneticPr fontId="4"/>
  </si>
  <si>
    <t>谷 嘉裕</t>
    <phoneticPr fontId="4"/>
  </si>
  <si>
    <t>かみいち総合病院</t>
    <phoneticPr fontId="4"/>
  </si>
  <si>
    <t>水上　敦喜</t>
    <phoneticPr fontId="4"/>
  </si>
  <si>
    <t>境野 惠介</t>
    <phoneticPr fontId="4"/>
  </si>
  <si>
    <t>宇都宮病院　済生会</t>
    <phoneticPr fontId="4"/>
  </si>
  <si>
    <t>種本　俊</t>
    <phoneticPr fontId="4"/>
  </si>
  <si>
    <t>岩切 秀治</t>
    <phoneticPr fontId="4"/>
  </si>
  <si>
    <t>福知山市民病院</t>
    <phoneticPr fontId="4"/>
  </si>
  <si>
    <t>酒井　浩明</t>
    <phoneticPr fontId="4"/>
  </si>
  <si>
    <t>川髙 浩</t>
    <phoneticPr fontId="4"/>
  </si>
  <si>
    <t>自治医科大学附属病院</t>
    <phoneticPr fontId="4"/>
  </si>
  <si>
    <t>竹澤　敬人</t>
    <phoneticPr fontId="4"/>
  </si>
  <si>
    <t>飯冨 由佳</t>
    <phoneticPr fontId="4"/>
  </si>
  <si>
    <t>たざわ内科・内視鏡ＣＬ岸和田駅</t>
    <phoneticPr fontId="4"/>
  </si>
  <si>
    <t>田澤　智彦</t>
    <phoneticPr fontId="4"/>
  </si>
  <si>
    <t>篠原 遥</t>
    <phoneticPr fontId="4"/>
  </si>
  <si>
    <t>春日部市立医療センター</t>
    <phoneticPr fontId="4"/>
  </si>
  <si>
    <t>福本　顕史</t>
    <phoneticPr fontId="4"/>
  </si>
  <si>
    <t>小川 陽</t>
    <phoneticPr fontId="4"/>
  </si>
  <si>
    <t>別府医療センター　独法</t>
    <phoneticPr fontId="4"/>
  </si>
  <si>
    <t>糸永　周一</t>
    <phoneticPr fontId="4"/>
  </si>
  <si>
    <t>今西 美穂</t>
    <phoneticPr fontId="4"/>
  </si>
  <si>
    <t>岡崎市民病院</t>
    <phoneticPr fontId="4"/>
  </si>
  <si>
    <t>齋藤　洋一郎</t>
    <phoneticPr fontId="4"/>
  </si>
  <si>
    <t>岡村 明洋</t>
    <phoneticPr fontId="4"/>
  </si>
  <si>
    <t>ときとうクリニック　医療</t>
    <phoneticPr fontId="4"/>
  </si>
  <si>
    <t>吉田　周平</t>
    <phoneticPr fontId="4"/>
  </si>
  <si>
    <t>富山市民病院</t>
    <phoneticPr fontId="4"/>
  </si>
  <si>
    <t>森　勇人</t>
    <phoneticPr fontId="4"/>
  </si>
  <si>
    <t>倉本 春菜</t>
    <phoneticPr fontId="4"/>
  </si>
  <si>
    <t>青梅総合医療センター　市立</t>
    <phoneticPr fontId="4"/>
  </si>
  <si>
    <t>邉田　陽子</t>
    <phoneticPr fontId="4"/>
  </si>
  <si>
    <t>児玉 英作</t>
    <phoneticPr fontId="4"/>
  </si>
  <si>
    <t>米子医療センター　独法</t>
    <phoneticPr fontId="4"/>
  </si>
  <si>
    <t>松岡　宏至</t>
    <phoneticPr fontId="4"/>
  </si>
  <si>
    <t>綾木 秀和</t>
    <phoneticPr fontId="4"/>
  </si>
  <si>
    <t>石川県立中央病院</t>
    <phoneticPr fontId="4"/>
  </si>
  <si>
    <t>吉田　尚弘</t>
    <phoneticPr fontId="4"/>
  </si>
  <si>
    <t>吉田 丈裕</t>
    <phoneticPr fontId="4"/>
  </si>
  <si>
    <t>ちはらメディカルクリニック目黒</t>
    <phoneticPr fontId="4"/>
  </si>
  <si>
    <t>千原　直人</t>
    <phoneticPr fontId="4"/>
  </si>
  <si>
    <t>古賀 みのり</t>
    <phoneticPr fontId="4"/>
  </si>
  <si>
    <t>福山市民病院</t>
    <phoneticPr fontId="4"/>
  </si>
  <si>
    <t>名和　徹</t>
    <phoneticPr fontId="4"/>
  </si>
  <si>
    <t>東京医科大学八王子医療センター</t>
    <phoneticPr fontId="4"/>
  </si>
  <si>
    <t>篠原　裕和</t>
    <phoneticPr fontId="4"/>
  </si>
  <si>
    <t>細水 健太良</t>
    <phoneticPr fontId="4"/>
  </si>
  <si>
    <t>慶應義塾大学病院</t>
    <phoneticPr fontId="4"/>
  </si>
  <si>
    <t>重原　光那</t>
    <phoneticPr fontId="4"/>
  </si>
  <si>
    <t>早川 実奈</t>
    <phoneticPr fontId="4"/>
  </si>
  <si>
    <t>北野病院　財団</t>
    <phoneticPr fontId="4"/>
  </si>
  <si>
    <t>小坂　太郎</t>
    <phoneticPr fontId="4"/>
  </si>
  <si>
    <t>山﨑 健介</t>
    <phoneticPr fontId="4"/>
  </si>
  <si>
    <t>ひだ胃腸内視鏡クリニック</t>
    <phoneticPr fontId="4"/>
  </si>
  <si>
    <t>樋田　信幸</t>
    <phoneticPr fontId="4"/>
  </si>
  <si>
    <t>新庄病院　県立</t>
    <phoneticPr fontId="4"/>
  </si>
  <si>
    <t>秋葉　昭多郎</t>
    <phoneticPr fontId="4"/>
  </si>
  <si>
    <t>若山 久光</t>
    <phoneticPr fontId="4"/>
  </si>
  <si>
    <t>弘前大学医学部附属病院</t>
    <phoneticPr fontId="4"/>
  </si>
  <si>
    <t>櫻庭　裕丈</t>
    <phoneticPr fontId="4"/>
  </si>
  <si>
    <t>村松 俊輔</t>
    <phoneticPr fontId="4"/>
  </si>
  <si>
    <t>東邦大学医療センター佐倉病院</t>
    <phoneticPr fontId="4"/>
  </si>
  <si>
    <t>岩下　裕明</t>
    <phoneticPr fontId="4"/>
  </si>
  <si>
    <t>平谷 友紀</t>
    <phoneticPr fontId="4"/>
  </si>
  <si>
    <t>さくら総合病院　医療</t>
    <phoneticPr fontId="4"/>
  </si>
  <si>
    <t>小林　豊</t>
    <phoneticPr fontId="4"/>
  </si>
  <si>
    <t>岡波総合病院　医療</t>
    <phoneticPr fontId="4"/>
  </si>
  <si>
    <t>今井　元</t>
    <phoneticPr fontId="4"/>
  </si>
  <si>
    <t>鳥取県立中央病院</t>
    <phoneticPr fontId="4"/>
  </si>
  <si>
    <t>田中　究</t>
    <phoneticPr fontId="4"/>
  </si>
  <si>
    <t>古谷 涼太</t>
    <phoneticPr fontId="4"/>
  </si>
  <si>
    <t>東京都立駒込病院</t>
    <phoneticPr fontId="4"/>
  </si>
  <si>
    <t>飯塚　敏郎</t>
    <phoneticPr fontId="4"/>
  </si>
  <si>
    <t>竹内 あり紗</t>
    <phoneticPr fontId="4"/>
  </si>
  <si>
    <t>順天堂大学練馬病院</t>
    <phoneticPr fontId="4"/>
  </si>
  <si>
    <t>古庄　桃子</t>
    <phoneticPr fontId="4"/>
  </si>
  <si>
    <t>丸山 和真</t>
    <phoneticPr fontId="4"/>
  </si>
  <si>
    <t>遠山病院　医療</t>
    <phoneticPr fontId="4"/>
  </si>
  <si>
    <t>加藤　俊夫</t>
    <phoneticPr fontId="4"/>
  </si>
  <si>
    <t>福井 由和</t>
    <phoneticPr fontId="4"/>
  </si>
  <si>
    <t>福井大学医学部附属病院</t>
    <phoneticPr fontId="4"/>
  </si>
  <si>
    <t>赤澤　悠</t>
    <phoneticPr fontId="4"/>
  </si>
  <si>
    <t>鳴海 陽子</t>
    <phoneticPr fontId="4"/>
  </si>
  <si>
    <t>千歳市民病院</t>
    <phoneticPr fontId="4"/>
  </si>
  <si>
    <t>渡辺　秀樹</t>
    <phoneticPr fontId="4"/>
  </si>
  <si>
    <t>李 美奈</t>
    <phoneticPr fontId="4"/>
  </si>
  <si>
    <t>新潟臨港病院　医療</t>
    <phoneticPr fontId="4"/>
  </si>
  <si>
    <t>井上　聡</t>
    <phoneticPr fontId="4"/>
  </si>
  <si>
    <t>井上 順志</t>
    <phoneticPr fontId="4"/>
  </si>
  <si>
    <t>昭和伊南総合病院</t>
    <phoneticPr fontId="4"/>
  </si>
  <si>
    <t>堀内　朗</t>
    <phoneticPr fontId="4"/>
  </si>
  <si>
    <t>豊住 由佳</t>
    <phoneticPr fontId="4"/>
  </si>
  <si>
    <t>名鉄病院　健保</t>
    <phoneticPr fontId="4"/>
  </si>
  <si>
    <t>濵崎　元伸</t>
    <phoneticPr fontId="4"/>
  </si>
  <si>
    <t>江南厚生病院　厚生連</t>
    <phoneticPr fontId="4"/>
  </si>
  <si>
    <t>颯田　祐介</t>
    <phoneticPr fontId="4"/>
  </si>
  <si>
    <t>鈴木 昌樹</t>
    <phoneticPr fontId="4"/>
  </si>
  <si>
    <t>四日市羽津医療センター　ＪＣＨ</t>
    <phoneticPr fontId="4"/>
  </si>
  <si>
    <t>阪口　亮平</t>
    <phoneticPr fontId="4"/>
  </si>
  <si>
    <t>福山医療センター　独法</t>
    <phoneticPr fontId="4"/>
  </si>
  <si>
    <t>木村　美名子</t>
    <phoneticPr fontId="4"/>
  </si>
  <si>
    <t>宮西 裕香</t>
    <phoneticPr fontId="4"/>
  </si>
  <si>
    <t>浅香山病院　財団</t>
    <phoneticPr fontId="4"/>
  </si>
  <si>
    <t>野口　篤志</t>
    <phoneticPr fontId="4"/>
  </si>
  <si>
    <t>楠本病院　医療</t>
    <phoneticPr fontId="4"/>
  </si>
  <si>
    <t>森末　正博</t>
    <phoneticPr fontId="4"/>
  </si>
  <si>
    <t>上田 聖美</t>
    <phoneticPr fontId="4"/>
  </si>
  <si>
    <t>越谷市立病院</t>
    <phoneticPr fontId="4"/>
  </si>
  <si>
    <t>佐々木　仁</t>
    <phoneticPr fontId="4"/>
  </si>
  <si>
    <t>津國 順子</t>
    <phoneticPr fontId="4"/>
  </si>
  <si>
    <t>日本大学医学部附属板橋病院</t>
    <phoneticPr fontId="4"/>
  </si>
  <si>
    <t>杵渕　広志</t>
    <phoneticPr fontId="4"/>
  </si>
  <si>
    <t>髙山 恵里花</t>
    <phoneticPr fontId="4"/>
  </si>
  <si>
    <t>陶生病院　公立</t>
    <phoneticPr fontId="4"/>
  </si>
  <si>
    <t>本郷　香織</t>
    <phoneticPr fontId="4"/>
  </si>
  <si>
    <t>大志茂 敬</t>
    <phoneticPr fontId="4"/>
  </si>
  <si>
    <t>京都山城総合医療センター</t>
    <phoneticPr fontId="4"/>
  </si>
  <si>
    <t>川端　利博</t>
    <phoneticPr fontId="4"/>
  </si>
  <si>
    <t>N</t>
    <phoneticPr fontId="4"/>
  </si>
  <si>
    <t>岡 哲雄</t>
    <phoneticPr fontId="4"/>
  </si>
  <si>
    <t>順心病院　医療</t>
    <phoneticPr fontId="4"/>
  </si>
  <si>
    <t>橋本　可成</t>
    <phoneticPr fontId="4"/>
  </si>
  <si>
    <t>加藤 隆大</t>
    <phoneticPr fontId="4"/>
  </si>
  <si>
    <t>東北大学病院</t>
    <phoneticPr fontId="4"/>
  </si>
  <si>
    <t>諸井　林太郎</t>
    <phoneticPr fontId="4"/>
  </si>
  <si>
    <t>前中 崇志</t>
    <phoneticPr fontId="4"/>
  </si>
  <si>
    <t>福島県立医科大学附属病院</t>
    <phoneticPr fontId="4"/>
  </si>
  <si>
    <t>佐久間　千陽</t>
    <phoneticPr fontId="4"/>
  </si>
  <si>
    <t>西部 享裕</t>
    <phoneticPr fontId="4"/>
  </si>
  <si>
    <t>東京大学医学部附属病院</t>
    <phoneticPr fontId="4"/>
  </si>
  <si>
    <t>今井　誠</t>
    <phoneticPr fontId="4"/>
  </si>
  <si>
    <t>一宮西病院　医療</t>
    <phoneticPr fontId="4"/>
  </si>
  <si>
    <t>林　晋太郎</t>
    <phoneticPr fontId="4"/>
  </si>
  <si>
    <t>徳島 恵利香</t>
    <phoneticPr fontId="4"/>
  </si>
  <si>
    <t>佐田病院　医療</t>
    <phoneticPr fontId="4"/>
  </si>
  <si>
    <t>加治　久美</t>
    <phoneticPr fontId="4"/>
  </si>
  <si>
    <t>ひらしま胃腸・内科　医療</t>
    <phoneticPr fontId="4"/>
  </si>
  <si>
    <t>平嶋　勇人</t>
    <phoneticPr fontId="4"/>
  </si>
  <si>
    <t>毛利 皓宏</t>
    <phoneticPr fontId="4"/>
  </si>
  <si>
    <t>藤枝市立総合病院</t>
    <phoneticPr fontId="4"/>
  </si>
  <si>
    <t>寺井　智宏</t>
    <phoneticPr fontId="4"/>
  </si>
  <si>
    <t>飯田 博文</t>
    <phoneticPr fontId="4"/>
  </si>
  <si>
    <t>大分県厚生連鶴見病院</t>
    <phoneticPr fontId="4"/>
  </si>
  <si>
    <t>安部　高志</t>
    <phoneticPr fontId="4"/>
  </si>
  <si>
    <t>金岡 利光</t>
    <phoneticPr fontId="4"/>
  </si>
  <si>
    <t>能登総合病院　公立</t>
    <phoneticPr fontId="4"/>
  </si>
  <si>
    <t>髙畠　央</t>
    <phoneticPr fontId="4"/>
  </si>
  <si>
    <t>工藤 大志</t>
    <phoneticPr fontId="4"/>
  </si>
  <si>
    <t>水戸赤十字病院</t>
    <phoneticPr fontId="4"/>
  </si>
  <si>
    <t>竹内　哲</t>
    <phoneticPr fontId="4"/>
  </si>
  <si>
    <t>髙橋 憲子</t>
    <phoneticPr fontId="4"/>
  </si>
  <si>
    <t>刈谷豊田総合病院　医療</t>
    <phoneticPr fontId="4"/>
  </si>
  <si>
    <t>久野　剛史</t>
    <phoneticPr fontId="4"/>
  </si>
  <si>
    <t>仙台オープン病院　財団</t>
    <phoneticPr fontId="4"/>
  </si>
  <si>
    <t>佐藤　宏樹</t>
    <phoneticPr fontId="4"/>
  </si>
  <si>
    <t>泰玄会病院　医療</t>
    <phoneticPr fontId="4"/>
  </si>
  <si>
    <t>金　義宣</t>
    <phoneticPr fontId="4"/>
  </si>
  <si>
    <t>小林 誠</t>
    <phoneticPr fontId="4"/>
  </si>
  <si>
    <t>十和田市立中央病院</t>
    <phoneticPr fontId="4"/>
  </si>
  <si>
    <t>鈴木　郁</t>
    <phoneticPr fontId="4"/>
  </si>
  <si>
    <t>野中 勝</t>
    <phoneticPr fontId="4"/>
  </si>
  <si>
    <t>江川内科消化器科医院　医療</t>
    <phoneticPr fontId="4"/>
  </si>
  <si>
    <t>江川　信一</t>
    <phoneticPr fontId="4"/>
  </si>
  <si>
    <t>山下 寛太</t>
    <phoneticPr fontId="4"/>
  </si>
  <si>
    <t>順天堂大学静岡病院</t>
    <phoneticPr fontId="4"/>
  </si>
  <si>
    <t>川島　亜貴世</t>
    <phoneticPr fontId="4"/>
  </si>
  <si>
    <t>Ｔｏｍｏｈｉｋｏクリニック</t>
    <phoneticPr fontId="4"/>
  </si>
  <si>
    <t>瀬戸口　智彦</t>
    <phoneticPr fontId="4"/>
  </si>
  <si>
    <t>松田病院　医療</t>
    <phoneticPr fontId="4"/>
  </si>
  <si>
    <t>川上　和彦</t>
    <phoneticPr fontId="4"/>
  </si>
  <si>
    <t>宮﨑 静香</t>
    <phoneticPr fontId="4"/>
  </si>
  <si>
    <t>名古屋市立大学病院</t>
    <phoneticPr fontId="4"/>
  </si>
  <si>
    <t>丸谷　祐香</t>
    <phoneticPr fontId="4"/>
  </si>
  <si>
    <t>草野 七彩</t>
    <phoneticPr fontId="4"/>
  </si>
  <si>
    <t>国際医療福祉大学三田病院</t>
    <phoneticPr fontId="4"/>
  </si>
  <si>
    <t>片岡　幹統</t>
    <phoneticPr fontId="4"/>
  </si>
  <si>
    <t>福井県立病院</t>
    <phoneticPr fontId="4"/>
  </si>
  <si>
    <t>竹内　勇太</t>
    <phoneticPr fontId="4"/>
  </si>
  <si>
    <t>まつもと医療センター　独法</t>
    <phoneticPr fontId="4"/>
  </si>
  <si>
    <t>三井　健太</t>
    <phoneticPr fontId="4"/>
  </si>
  <si>
    <t>澤橋　基</t>
    <phoneticPr fontId="4"/>
  </si>
  <si>
    <t>榊原 隆之</t>
    <phoneticPr fontId="4"/>
  </si>
  <si>
    <t>新城市民病院</t>
    <phoneticPr fontId="4"/>
  </si>
  <si>
    <t>中村　一平</t>
    <phoneticPr fontId="4"/>
  </si>
  <si>
    <t>宇都宮肛門胃腸クリニック　医療</t>
    <phoneticPr fontId="4"/>
  </si>
  <si>
    <t>有田　宗史</t>
    <phoneticPr fontId="4"/>
  </si>
  <si>
    <t>三浦　克予志</t>
    <phoneticPr fontId="4"/>
  </si>
  <si>
    <t>恵寿総合病院　医療</t>
    <phoneticPr fontId="4"/>
  </si>
  <si>
    <t>藤原　秀</t>
    <phoneticPr fontId="4"/>
  </si>
  <si>
    <t>向井　啓起</t>
    <phoneticPr fontId="4"/>
  </si>
  <si>
    <t>島田　佳祐</t>
    <phoneticPr fontId="4"/>
  </si>
  <si>
    <t>延岡病院　県立</t>
    <phoneticPr fontId="4"/>
  </si>
  <si>
    <t>田中　映璃</t>
    <phoneticPr fontId="4"/>
  </si>
  <si>
    <t>久我山病院　社福</t>
    <phoneticPr fontId="4"/>
  </si>
  <si>
    <t>張本　滉智</t>
    <phoneticPr fontId="4"/>
  </si>
  <si>
    <t>山王病院　医療</t>
    <phoneticPr fontId="4"/>
  </si>
  <si>
    <t>大久保　政雄</t>
    <phoneticPr fontId="4"/>
  </si>
  <si>
    <t>徳永 一真</t>
    <phoneticPr fontId="4"/>
  </si>
  <si>
    <t>筑波記念病院　医療</t>
    <phoneticPr fontId="4"/>
  </si>
  <si>
    <t>添田　敦子</t>
    <phoneticPr fontId="4"/>
  </si>
  <si>
    <t>芳賀赤十字病院</t>
    <phoneticPr fontId="4"/>
  </si>
  <si>
    <t>如水　慶嗣</t>
    <phoneticPr fontId="4"/>
  </si>
  <si>
    <t>生駒 久裕</t>
    <phoneticPr fontId="4"/>
  </si>
  <si>
    <t>東京慈恵会医科大学附属病院</t>
    <phoneticPr fontId="4"/>
  </si>
  <si>
    <t>田中　美帆</t>
    <phoneticPr fontId="4"/>
  </si>
  <si>
    <t>川又 嘉晋</t>
    <phoneticPr fontId="4"/>
  </si>
  <si>
    <t>伊佐治医院　医療</t>
    <phoneticPr fontId="4"/>
  </si>
  <si>
    <t>伊佐治　亮平</t>
    <phoneticPr fontId="4"/>
  </si>
  <si>
    <t>京都ルネス病院　医療</t>
    <phoneticPr fontId="4"/>
  </si>
  <si>
    <t>宇治川　浩子</t>
    <phoneticPr fontId="4"/>
  </si>
  <si>
    <t>山中 愛莉</t>
    <phoneticPr fontId="4"/>
  </si>
  <si>
    <t>むらやま大腸肛門クリニック</t>
    <phoneticPr fontId="4"/>
  </si>
  <si>
    <t>村山　浩之</t>
    <phoneticPr fontId="4"/>
  </si>
  <si>
    <t>川名 真理子</t>
    <phoneticPr fontId="4"/>
  </si>
  <si>
    <t>中山クリニック　医療</t>
    <phoneticPr fontId="4"/>
  </si>
  <si>
    <t>上小鶴　孝二</t>
    <phoneticPr fontId="4"/>
  </si>
  <si>
    <t>山田 勝之</t>
    <phoneticPr fontId="4"/>
  </si>
  <si>
    <t>岡山赤十字病院</t>
    <phoneticPr fontId="4"/>
  </si>
  <si>
    <t>松尾　知明</t>
    <phoneticPr fontId="4"/>
  </si>
  <si>
    <t>小島 宏剛</t>
    <phoneticPr fontId="4"/>
  </si>
  <si>
    <t>那須赤十字病院</t>
    <phoneticPr fontId="4"/>
  </si>
  <si>
    <t>新井　由季</t>
    <phoneticPr fontId="4"/>
  </si>
  <si>
    <t>辻 佑輔</t>
    <phoneticPr fontId="4"/>
  </si>
  <si>
    <t>ＮＴＴ東日本関東病院</t>
    <phoneticPr fontId="4"/>
  </si>
  <si>
    <t>佐藤　雄</t>
    <phoneticPr fontId="4"/>
  </si>
  <si>
    <t>若松 祐典</t>
    <phoneticPr fontId="4"/>
  </si>
  <si>
    <t>砺波総合病院　市立</t>
    <phoneticPr fontId="4"/>
  </si>
  <si>
    <t>古山　駿太郎</t>
    <phoneticPr fontId="4"/>
  </si>
  <si>
    <t>関西医科大学香里病院</t>
    <phoneticPr fontId="4"/>
  </si>
  <si>
    <t>深田　憲将</t>
    <phoneticPr fontId="4"/>
  </si>
  <si>
    <t>三上 あさひ</t>
    <phoneticPr fontId="4"/>
  </si>
  <si>
    <t>姫路赤十字病院</t>
    <phoneticPr fontId="4"/>
  </si>
  <si>
    <t>吴　昊霖</t>
    <phoneticPr fontId="4"/>
  </si>
  <si>
    <t>坂元 彩</t>
    <phoneticPr fontId="4"/>
  </si>
  <si>
    <t>唐津赤十字病院</t>
    <phoneticPr fontId="4"/>
  </si>
  <si>
    <t>宮原　貢一</t>
    <phoneticPr fontId="4"/>
  </si>
  <si>
    <t>日田中央病院　医療</t>
    <phoneticPr fontId="4"/>
  </si>
  <si>
    <t>井上　哲也</t>
    <phoneticPr fontId="4"/>
  </si>
  <si>
    <t>井上 雄太郎</t>
    <phoneticPr fontId="4"/>
  </si>
  <si>
    <t>旭川医科大学病院</t>
    <phoneticPr fontId="4"/>
  </si>
  <si>
    <t>村上　雄紀</t>
    <phoneticPr fontId="4"/>
  </si>
  <si>
    <t>小田倉　里奈</t>
    <phoneticPr fontId="4"/>
  </si>
  <si>
    <t>みずほ台病院　医療</t>
    <phoneticPr fontId="4"/>
  </si>
  <si>
    <t>井坂　直秀</t>
    <phoneticPr fontId="4"/>
  </si>
  <si>
    <t>大澤 真凜</t>
    <phoneticPr fontId="4"/>
  </si>
  <si>
    <t>清澄白河ファミリークリニック</t>
    <phoneticPr fontId="4"/>
  </si>
  <si>
    <t>越智　正憲</t>
    <phoneticPr fontId="4"/>
  </si>
  <si>
    <t>染谷 慶壮</t>
    <phoneticPr fontId="4"/>
  </si>
  <si>
    <t>井の頭通りこう門科胃腸科　医療</t>
    <phoneticPr fontId="4"/>
  </si>
  <si>
    <t>大堀　晃裕</t>
    <phoneticPr fontId="4"/>
  </si>
  <si>
    <t>豊中病院　市立</t>
    <phoneticPr fontId="4"/>
  </si>
  <si>
    <t>大杉　直人</t>
    <phoneticPr fontId="4"/>
  </si>
  <si>
    <t>松原 加奈</t>
    <phoneticPr fontId="4"/>
  </si>
  <si>
    <t>北海道医療センター　独法</t>
    <phoneticPr fontId="4"/>
  </si>
  <si>
    <t>野村　朝子</t>
    <phoneticPr fontId="4"/>
  </si>
  <si>
    <t>藤倉　佐和子</t>
    <phoneticPr fontId="4"/>
  </si>
  <si>
    <t>ＴＭＧあさか医療センター　医療</t>
    <phoneticPr fontId="4"/>
  </si>
  <si>
    <t>可児　和仁</t>
    <phoneticPr fontId="4"/>
  </si>
  <si>
    <t>中村 麻衣子</t>
    <phoneticPr fontId="4"/>
  </si>
  <si>
    <t>帝京大学医学部附属溝口病院</t>
    <phoneticPr fontId="4"/>
  </si>
  <si>
    <t>苗村　佑太</t>
    <phoneticPr fontId="4"/>
  </si>
  <si>
    <t>神谷 章裕</t>
    <phoneticPr fontId="4"/>
  </si>
  <si>
    <t>厚木市立病院</t>
    <phoneticPr fontId="4"/>
  </si>
  <si>
    <t>橋本　泰輔</t>
    <phoneticPr fontId="4"/>
  </si>
  <si>
    <t>金沢大学附属病院</t>
    <phoneticPr fontId="4"/>
  </si>
  <si>
    <t>岡藤　啓史</t>
    <phoneticPr fontId="4"/>
  </si>
  <si>
    <t>東邦大学医療センター大橋病院</t>
    <phoneticPr fontId="4"/>
  </si>
  <si>
    <t>岸　洋佑</t>
    <phoneticPr fontId="4"/>
  </si>
  <si>
    <t>神戸三宮きのした内科消化器ＣＬ</t>
    <phoneticPr fontId="4"/>
  </si>
  <si>
    <t>木下　恵介</t>
    <phoneticPr fontId="4"/>
  </si>
  <si>
    <t>網走厚生病院　厚生連</t>
    <phoneticPr fontId="4"/>
  </si>
  <si>
    <t>阿部　暢彦</t>
    <phoneticPr fontId="4"/>
  </si>
  <si>
    <t>古谷 政久</t>
    <phoneticPr fontId="4"/>
  </si>
  <si>
    <t>石井病院　医療</t>
    <phoneticPr fontId="4"/>
  </si>
  <si>
    <t>橋本　悠</t>
    <phoneticPr fontId="4"/>
  </si>
  <si>
    <t>小又 惟礼</t>
    <phoneticPr fontId="4"/>
  </si>
  <si>
    <t>大森敏秀胃腸科クリニック　医療</t>
    <phoneticPr fontId="4"/>
  </si>
  <si>
    <t>大森　敏秀</t>
    <phoneticPr fontId="4"/>
  </si>
  <si>
    <t>長野赤十字病院</t>
    <phoneticPr fontId="4"/>
  </si>
  <si>
    <t>藤澤　亨</t>
    <phoneticPr fontId="4"/>
  </si>
  <si>
    <t>尾道総合病院　厚生連</t>
    <phoneticPr fontId="4"/>
  </si>
  <si>
    <t>谷野　文昭</t>
    <phoneticPr fontId="4"/>
  </si>
  <si>
    <t>川西 誠</t>
    <phoneticPr fontId="4"/>
  </si>
  <si>
    <t>広島市立北部医療Ｃ安佐市民病院</t>
    <phoneticPr fontId="4"/>
  </si>
  <si>
    <t>鴫田　賢次郎</t>
    <phoneticPr fontId="4"/>
  </si>
  <si>
    <t>服部 清克</t>
    <phoneticPr fontId="4"/>
  </si>
  <si>
    <t>高知赤十字病院</t>
    <phoneticPr fontId="4"/>
  </si>
  <si>
    <t>金澤　俊介</t>
    <phoneticPr fontId="4"/>
  </si>
  <si>
    <t>五十川 卓</t>
    <phoneticPr fontId="4"/>
  </si>
  <si>
    <t>防衛医科大学校病院</t>
    <phoneticPr fontId="4"/>
  </si>
  <si>
    <t>杉浦　拓海</t>
    <phoneticPr fontId="4"/>
  </si>
  <si>
    <t>東京逓信病院</t>
    <phoneticPr fontId="4"/>
  </si>
  <si>
    <t>関川　憲一郎</t>
    <phoneticPr fontId="4"/>
  </si>
  <si>
    <t>堤　範音</t>
    <phoneticPr fontId="4"/>
  </si>
  <si>
    <t>光生会病院　医療</t>
    <phoneticPr fontId="4"/>
  </si>
  <si>
    <t>赤澤　知行</t>
    <phoneticPr fontId="4"/>
  </si>
  <si>
    <t>尾本 光司</t>
    <phoneticPr fontId="4"/>
  </si>
  <si>
    <t>兵庫医大梅田健康医学クリニック</t>
    <phoneticPr fontId="4"/>
  </si>
  <si>
    <t>横山　陽子</t>
    <phoneticPr fontId="4"/>
  </si>
  <si>
    <t>山田 欣史</t>
    <phoneticPr fontId="4"/>
  </si>
  <si>
    <t>吹田市民病院</t>
    <phoneticPr fontId="4"/>
  </si>
  <si>
    <t>長生　幸司</t>
    <phoneticPr fontId="4"/>
  </si>
  <si>
    <t>服部 章</t>
    <phoneticPr fontId="4"/>
  </si>
  <si>
    <t>九州労災病院　独法労</t>
    <phoneticPr fontId="4"/>
  </si>
  <si>
    <t>板場　壮一</t>
    <phoneticPr fontId="4"/>
  </si>
  <si>
    <t>札幌病院　市立</t>
    <phoneticPr fontId="4"/>
  </si>
  <si>
    <t>青山　慶哉</t>
    <phoneticPr fontId="4"/>
  </si>
  <si>
    <t>林 宏明</t>
    <phoneticPr fontId="4"/>
  </si>
  <si>
    <t>新宿三井ビルクリニック　医療</t>
    <phoneticPr fontId="4"/>
  </si>
  <si>
    <t>飯塚　文瑛</t>
    <phoneticPr fontId="4"/>
  </si>
  <si>
    <t>藤原 正宏</t>
    <phoneticPr fontId="4"/>
  </si>
  <si>
    <t>楊消化器クリニック　医療</t>
    <phoneticPr fontId="4"/>
  </si>
  <si>
    <t>楊　和典</t>
    <phoneticPr fontId="4"/>
  </si>
  <si>
    <t>松山 直史</t>
    <phoneticPr fontId="4"/>
  </si>
  <si>
    <t>県立広島病院</t>
    <phoneticPr fontId="4"/>
  </si>
  <si>
    <t>古川　潤一</t>
    <phoneticPr fontId="4"/>
  </si>
  <si>
    <t>福士胃腸科循環器科医院</t>
    <phoneticPr fontId="4"/>
  </si>
  <si>
    <t>福士　道夫</t>
    <phoneticPr fontId="4"/>
  </si>
  <si>
    <t>佐野厚生総合病院　厚生連</t>
    <phoneticPr fontId="4"/>
  </si>
  <si>
    <t>東澤　俊彦</t>
    <phoneticPr fontId="4"/>
  </si>
  <si>
    <t>有坂 建一郎</t>
    <phoneticPr fontId="4"/>
  </si>
  <si>
    <t>順天堂大学浦安病院</t>
    <phoneticPr fontId="4"/>
  </si>
  <si>
    <t>石野　博崇</t>
    <phoneticPr fontId="4"/>
  </si>
  <si>
    <t>藤岡総合病院　公立</t>
    <phoneticPr fontId="4"/>
  </si>
  <si>
    <t>山口　泰子</t>
    <phoneticPr fontId="4"/>
  </si>
  <si>
    <t>九州中央病院　共済</t>
    <phoneticPr fontId="4"/>
  </si>
  <si>
    <t>吉田　雄一朗</t>
    <phoneticPr fontId="4"/>
  </si>
  <si>
    <t>自治医科大学附属さいたま医療Ｃ</t>
    <phoneticPr fontId="4"/>
  </si>
  <si>
    <t>上原　健志</t>
    <phoneticPr fontId="4"/>
  </si>
  <si>
    <t>西田　勉</t>
    <phoneticPr fontId="4"/>
  </si>
  <si>
    <t>京都桂病院　社福</t>
    <phoneticPr fontId="4"/>
  </si>
  <si>
    <t>世木　美壮</t>
    <phoneticPr fontId="4"/>
  </si>
  <si>
    <t>河島 まどか</t>
    <phoneticPr fontId="4"/>
  </si>
  <si>
    <t>希望の森成長発達クリニック</t>
    <phoneticPr fontId="4"/>
  </si>
  <si>
    <t>望月　貴博</t>
    <phoneticPr fontId="4"/>
  </si>
  <si>
    <t>大須賀 守</t>
    <phoneticPr fontId="4"/>
  </si>
  <si>
    <t>福岡大学病院</t>
    <phoneticPr fontId="4"/>
  </si>
  <si>
    <t>船越　禎広</t>
    <phoneticPr fontId="4"/>
  </si>
  <si>
    <t>福岡大学筑紫病院</t>
    <phoneticPr fontId="4"/>
  </si>
  <si>
    <t>宮岡　正喜</t>
    <phoneticPr fontId="4"/>
  </si>
  <si>
    <t>大吉 俊也</t>
    <phoneticPr fontId="4"/>
  </si>
  <si>
    <t>千葉大学医学部附属病院</t>
    <phoneticPr fontId="4"/>
  </si>
  <si>
    <t>加藤　順</t>
    <phoneticPr fontId="4"/>
  </si>
  <si>
    <t>正木 啓宜</t>
    <phoneticPr fontId="4"/>
  </si>
  <si>
    <t>ハートライフ病院　医療</t>
    <phoneticPr fontId="4"/>
  </si>
  <si>
    <t>折田　均</t>
    <phoneticPr fontId="4"/>
  </si>
  <si>
    <t>川口 文子</t>
    <phoneticPr fontId="4"/>
  </si>
  <si>
    <t>土浦協同病院　厚生連</t>
    <phoneticPr fontId="4"/>
  </si>
  <si>
    <t>加藤　大輔</t>
    <phoneticPr fontId="4"/>
  </si>
  <si>
    <t>藤田 麻衣</t>
    <phoneticPr fontId="4"/>
  </si>
  <si>
    <t>大船中央病院　医療</t>
    <phoneticPr fontId="4"/>
  </si>
  <si>
    <t>白井　真如紀</t>
    <phoneticPr fontId="4"/>
  </si>
  <si>
    <t>清原　裕貴</t>
    <phoneticPr fontId="4"/>
  </si>
  <si>
    <t>東 隆司</t>
    <phoneticPr fontId="4"/>
  </si>
  <si>
    <t>野垣病院　医療</t>
    <phoneticPr fontId="4"/>
  </si>
  <si>
    <t>鎌野　俊彰</t>
    <phoneticPr fontId="4"/>
  </si>
  <si>
    <t>北摂総合病院　医療</t>
    <phoneticPr fontId="4"/>
  </si>
  <si>
    <t>碕山　直邦</t>
    <phoneticPr fontId="4"/>
  </si>
  <si>
    <t>函館五稜郭病院　社福</t>
    <phoneticPr fontId="4"/>
  </si>
  <si>
    <t>古川　滋</t>
    <phoneticPr fontId="4"/>
  </si>
  <si>
    <t>中津川市民病院</t>
    <phoneticPr fontId="4"/>
  </si>
  <si>
    <t>平尾　亮太</t>
    <phoneticPr fontId="4"/>
  </si>
  <si>
    <t>節原 有貴</t>
    <phoneticPr fontId="4"/>
  </si>
  <si>
    <t>いづろ今村病院　財団</t>
    <phoneticPr fontId="4"/>
  </si>
  <si>
    <t>生駒　今日子</t>
    <phoneticPr fontId="4"/>
  </si>
  <si>
    <t>坂口　吉朗</t>
    <phoneticPr fontId="4"/>
  </si>
  <si>
    <t>服部 直樹</t>
    <phoneticPr fontId="4"/>
  </si>
  <si>
    <t>杏林大学医学部付属病院</t>
    <phoneticPr fontId="4"/>
  </si>
  <si>
    <t>荻原　良太</t>
    <phoneticPr fontId="4"/>
  </si>
  <si>
    <t>中窪 香里</t>
    <phoneticPr fontId="4"/>
  </si>
  <si>
    <t>宮崎大学医学部附属病院</t>
    <phoneticPr fontId="4"/>
  </si>
  <si>
    <t>安倍　弘生</t>
    <phoneticPr fontId="4"/>
  </si>
  <si>
    <t>順天堂大学医学部附属順天堂医院</t>
    <phoneticPr fontId="4"/>
  </si>
  <si>
    <t>織笠　雅行</t>
    <phoneticPr fontId="4"/>
  </si>
  <si>
    <t>安川　重義</t>
    <phoneticPr fontId="4"/>
  </si>
  <si>
    <t>日立総合病院</t>
    <phoneticPr fontId="4"/>
  </si>
  <si>
    <t>佐藤　由花子</t>
    <phoneticPr fontId="4"/>
  </si>
  <si>
    <t>セントラル総合クリニック　医療</t>
    <phoneticPr fontId="4"/>
  </si>
  <si>
    <t>溝上　裕士</t>
    <phoneticPr fontId="4"/>
  </si>
  <si>
    <t>桝 孝行</t>
    <phoneticPr fontId="4"/>
  </si>
  <si>
    <t>横浜市立大学附属市民総合医療Ｃ</t>
    <phoneticPr fontId="4"/>
  </si>
  <si>
    <t>木村　英明</t>
    <phoneticPr fontId="4"/>
  </si>
  <si>
    <t>金　允泰</t>
    <phoneticPr fontId="4"/>
  </si>
  <si>
    <t>甘利 一弥</t>
    <phoneticPr fontId="4"/>
  </si>
  <si>
    <t>山梨県立中央病院</t>
    <phoneticPr fontId="4"/>
  </si>
  <si>
    <t>浅川　幸子</t>
    <phoneticPr fontId="4"/>
  </si>
  <si>
    <t>春日井市民病院</t>
    <phoneticPr fontId="4"/>
  </si>
  <si>
    <t>池内　寛和</t>
    <phoneticPr fontId="4"/>
  </si>
  <si>
    <t>佐々木 恵美</t>
    <phoneticPr fontId="4"/>
  </si>
  <si>
    <t>羽島市民病院</t>
    <phoneticPr fontId="4"/>
  </si>
  <si>
    <t>酒井　勉</t>
    <phoneticPr fontId="4"/>
  </si>
  <si>
    <t>宮地 一宏</t>
    <phoneticPr fontId="4"/>
  </si>
  <si>
    <t>中濃厚生病院　厚生連</t>
    <phoneticPr fontId="4"/>
  </si>
  <si>
    <t>山中　一輝</t>
    <phoneticPr fontId="4"/>
  </si>
  <si>
    <t>和歌山医療センター　日赤</t>
    <phoneticPr fontId="4"/>
  </si>
  <si>
    <t>久保　智暉</t>
    <phoneticPr fontId="4"/>
  </si>
  <si>
    <t>首藤　皐月</t>
    <phoneticPr fontId="4"/>
  </si>
  <si>
    <t>鈴木 清高</t>
    <phoneticPr fontId="4"/>
  </si>
  <si>
    <t>市立大津市民病院</t>
    <phoneticPr fontId="4"/>
  </si>
  <si>
    <t>定金　広樹</t>
    <phoneticPr fontId="4"/>
  </si>
  <si>
    <t>三重大学医学部附属病院</t>
    <phoneticPr fontId="4"/>
  </si>
  <si>
    <t>堀木　紀行</t>
    <phoneticPr fontId="4"/>
  </si>
  <si>
    <t>中井 祥隆</t>
    <phoneticPr fontId="4"/>
  </si>
  <si>
    <t>くまもと県北病院</t>
    <phoneticPr fontId="4"/>
  </si>
  <si>
    <t>嶋永　翔太</t>
    <phoneticPr fontId="4"/>
  </si>
  <si>
    <t>成清 一輝</t>
    <phoneticPr fontId="4"/>
  </si>
  <si>
    <t>東京医科大学病院</t>
    <phoneticPr fontId="4"/>
  </si>
  <si>
    <t>森瀬　貴之</t>
    <phoneticPr fontId="4"/>
  </si>
  <si>
    <t>聖隷富士病院　財団</t>
    <phoneticPr fontId="4"/>
  </si>
  <si>
    <t>田井　優太</t>
    <phoneticPr fontId="4"/>
  </si>
  <si>
    <t>戎屋 奈津美</t>
    <phoneticPr fontId="4"/>
  </si>
  <si>
    <t>長野市民病院</t>
    <phoneticPr fontId="4"/>
  </si>
  <si>
    <t>武井　理紗</t>
    <phoneticPr fontId="4"/>
  </si>
  <si>
    <t>重川 まどか</t>
    <phoneticPr fontId="4"/>
  </si>
  <si>
    <t>長浜赤十字病院</t>
    <phoneticPr fontId="4"/>
  </si>
  <si>
    <t>角田　一樹</t>
    <phoneticPr fontId="4"/>
  </si>
  <si>
    <t>鈴木　祥平</t>
    <phoneticPr fontId="4"/>
  </si>
  <si>
    <t>黒川　憲</t>
    <phoneticPr fontId="4"/>
  </si>
  <si>
    <t>国立成育医療研究センター</t>
    <phoneticPr fontId="4"/>
  </si>
  <si>
    <t>新井　勝大</t>
    <phoneticPr fontId="4"/>
  </si>
  <si>
    <t>蔵前 公介</t>
    <phoneticPr fontId="4"/>
  </si>
  <si>
    <t>静岡県立総合病院</t>
    <phoneticPr fontId="4"/>
  </si>
  <si>
    <t>増井　雄一</t>
    <phoneticPr fontId="4"/>
  </si>
  <si>
    <t>濵﨑 栄治</t>
    <phoneticPr fontId="4"/>
  </si>
  <si>
    <t>長崎県五島中央病院</t>
    <phoneticPr fontId="4"/>
  </si>
  <si>
    <t>竹島　史直</t>
    <phoneticPr fontId="4"/>
  </si>
  <si>
    <t>川合　麻実</t>
    <phoneticPr fontId="4"/>
  </si>
  <si>
    <t>東海大学医学部付属八王子病院</t>
    <phoneticPr fontId="4"/>
  </si>
  <si>
    <t>白井　孝之</t>
    <phoneticPr fontId="4"/>
  </si>
  <si>
    <t>大腸肛門病センター高野病院</t>
    <phoneticPr fontId="4"/>
  </si>
  <si>
    <t>髙野　正太</t>
    <phoneticPr fontId="4"/>
  </si>
  <si>
    <t>北吉 理祐</t>
    <phoneticPr fontId="4"/>
  </si>
  <si>
    <t>かわべ内科　医療</t>
    <phoneticPr fontId="4"/>
  </si>
  <si>
    <t>川辺　晃一</t>
    <phoneticPr fontId="4"/>
  </si>
  <si>
    <t>桑野 晴菜</t>
    <phoneticPr fontId="4"/>
  </si>
  <si>
    <t>佐賀県医療センター好生館</t>
    <phoneticPr fontId="4"/>
  </si>
  <si>
    <t>冨永　直之</t>
    <phoneticPr fontId="4"/>
  </si>
  <si>
    <t>小宮 源樹</t>
    <phoneticPr fontId="4"/>
  </si>
  <si>
    <t>南東北医療クリニック　財団</t>
    <phoneticPr fontId="4"/>
  </si>
  <si>
    <t>堀川　宜範</t>
    <phoneticPr fontId="4"/>
  </si>
  <si>
    <t>稲本 充宏</t>
    <phoneticPr fontId="4"/>
  </si>
  <si>
    <t>徳島赤十字病院</t>
    <phoneticPr fontId="4"/>
  </si>
  <si>
    <t>野々木　理子</t>
    <phoneticPr fontId="4"/>
  </si>
  <si>
    <t>桂田　武彦</t>
    <phoneticPr fontId="4"/>
  </si>
  <si>
    <t>岡田 涼太郎</t>
    <phoneticPr fontId="4"/>
  </si>
  <si>
    <t>高松赤十字病院</t>
    <phoneticPr fontId="4"/>
  </si>
  <si>
    <t>柴峠　光成</t>
    <phoneticPr fontId="4"/>
  </si>
  <si>
    <t>吉田 武史</t>
    <phoneticPr fontId="4"/>
  </si>
  <si>
    <t>大館市立総合病院</t>
    <phoneticPr fontId="4"/>
  </si>
  <si>
    <t>小笠原　仁</t>
    <phoneticPr fontId="4"/>
  </si>
  <si>
    <t>八戸市立市民病院</t>
    <phoneticPr fontId="4"/>
  </si>
  <si>
    <t>大山　秀晃</t>
    <phoneticPr fontId="4"/>
  </si>
  <si>
    <t>しのはら消化器内科クリニック</t>
    <phoneticPr fontId="4"/>
  </si>
  <si>
    <t>篠原　知明</t>
    <phoneticPr fontId="4"/>
  </si>
  <si>
    <t>長浜病院　市立</t>
    <phoneticPr fontId="4"/>
  </si>
  <si>
    <t>平山　尚史</t>
    <phoneticPr fontId="4"/>
  </si>
  <si>
    <t>大分県立病院</t>
    <phoneticPr fontId="4"/>
  </si>
  <si>
    <t>庄司　寛之</t>
    <phoneticPr fontId="4"/>
  </si>
  <si>
    <t>山形市立病院済生館</t>
    <phoneticPr fontId="4"/>
  </si>
  <si>
    <t>作田　和裕</t>
    <phoneticPr fontId="4"/>
  </si>
  <si>
    <t>髙橋　治夫</t>
    <phoneticPr fontId="4"/>
  </si>
  <si>
    <t>須田 亜由美</t>
    <phoneticPr fontId="4"/>
  </si>
  <si>
    <t>東京臨海病院　共済</t>
    <phoneticPr fontId="4"/>
  </si>
  <si>
    <t>山田　俊夫</t>
    <phoneticPr fontId="4"/>
  </si>
  <si>
    <t>近森病院　医療</t>
    <phoneticPr fontId="4"/>
  </si>
  <si>
    <t>矢野　慶太郎</t>
    <phoneticPr fontId="4"/>
  </si>
  <si>
    <t>千早病院　共済</t>
    <phoneticPr fontId="4"/>
  </si>
  <si>
    <t>藤岡　審</t>
    <phoneticPr fontId="4"/>
  </si>
  <si>
    <t>九州大学病院</t>
    <phoneticPr fontId="4"/>
  </si>
  <si>
    <t>森山　智彦</t>
    <phoneticPr fontId="4"/>
  </si>
  <si>
    <t>加倉井 公和</t>
    <phoneticPr fontId="4"/>
  </si>
  <si>
    <t>胆沢病院　県立</t>
    <phoneticPr fontId="4"/>
  </si>
  <si>
    <t>千葉　宏文</t>
    <phoneticPr fontId="4"/>
  </si>
  <si>
    <t>秋田大学医学部附属病院</t>
    <phoneticPr fontId="4"/>
  </si>
  <si>
    <t>渡邊　健太</t>
    <phoneticPr fontId="4"/>
  </si>
  <si>
    <t>松田 純</t>
    <phoneticPr fontId="4"/>
  </si>
  <si>
    <t>滋賀県病院　済生会</t>
    <phoneticPr fontId="4"/>
  </si>
  <si>
    <t>石田　紹敬</t>
    <phoneticPr fontId="4"/>
  </si>
  <si>
    <t>津田 裕弘</t>
    <phoneticPr fontId="4"/>
  </si>
  <si>
    <t>富田林病院　済生会</t>
    <phoneticPr fontId="4"/>
  </si>
  <si>
    <t>山田　光成</t>
    <phoneticPr fontId="4"/>
  </si>
  <si>
    <t>中頭総合ちばなクリニック　医療</t>
    <phoneticPr fontId="4"/>
  </si>
  <si>
    <t>吉村　美優</t>
    <phoneticPr fontId="4"/>
  </si>
  <si>
    <t>湘南鎌倉総合病院　医療</t>
    <phoneticPr fontId="4"/>
  </si>
  <si>
    <t>服部　哲也</t>
    <phoneticPr fontId="4"/>
  </si>
  <si>
    <t>兵庫医科大学病院</t>
    <phoneticPr fontId="4"/>
  </si>
  <si>
    <t>脇田　碧</t>
    <phoneticPr fontId="4"/>
  </si>
  <si>
    <t>徳島市民病院</t>
    <phoneticPr fontId="4"/>
  </si>
  <si>
    <t>芳川　明奈</t>
    <phoneticPr fontId="4"/>
  </si>
  <si>
    <t>豊川　達也</t>
    <phoneticPr fontId="4"/>
  </si>
  <si>
    <t>青木　謙太郎</t>
    <phoneticPr fontId="4"/>
  </si>
  <si>
    <t>上都賀総合病院　厚生連</t>
    <phoneticPr fontId="4"/>
  </si>
  <si>
    <t>吉住　博明</t>
    <phoneticPr fontId="4"/>
  </si>
  <si>
    <t>先週分</t>
  </si>
  <si>
    <t>※WEEKLYでの経過rankは全MR1例以上症例確認の除外基準を設定していませんが、全MRが1例以上確認達成した営業所に色付けしています。</t>
  </si>
  <si>
    <t>ナイーブ×3+スイッチ×1</t>
  </si>
  <si>
    <t>症例数/MR数</t>
  </si>
  <si>
    <t>確認済みMR数</t>
  </si>
  <si>
    <t>新規処方医×3+既処方医×1</t>
    <rPh sb="0" eb="5">
      <t>シンキショホウイ</t>
    </rPh>
    <rPh sb="8" eb="12">
      <t>キショホウイ</t>
    </rPh>
    <phoneticPr fontId="4"/>
  </si>
  <si>
    <t>UC+CD症例数/MR数</t>
    <phoneticPr fontId="4"/>
  </si>
  <si>
    <t>新規処方医
確認済みMR数</t>
    <rPh sb="0" eb="5">
      <t>シンキショホウイ</t>
    </rPh>
    <phoneticPr fontId="4"/>
  </si>
  <si>
    <t>営業所合計
新規処方医確認数</t>
    <rPh sb="0" eb="3">
      <t>エイギョウショ</t>
    </rPh>
    <rPh sb="3" eb="5">
      <t>ゴウケイ</t>
    </rPh>
    <rPh sb="6" eb="11">
      <t>シンキショホウイ</t>
    </rPh>
    <rPh sb="11" eb="14">
      <t>カクニンスウ</t>
    </rPh>
    <phoneticPr fontId="4"/>
  </si>
  <si>
    <t>1Dr以上新規処方医確認済みMR</t>
    <rPh sb="5" eb="10">
      <t>シンキショホウイ</t>
    </rPh>
    <phoneticPr fontId="4"/>
  </si>
  <si>
    <t>Rank</t>
  </si>
  <si>
    <t>ポイント</t>
  </si>
  <si>
    <t>UCナイーブ</t>
  </si>
  <si>
    <t>UCスイッチ</t>
  </si>
  <si>
    <t>新規処方医</t>
    <rPh sb="0" eb="5">
      <t>シンキショホウイ</t>
    </rPh>
    <phoneticPr fontId="4"/>
  </si>
  <si>
    <t>既処方医</t>
    <rPh sb="0" eb="4">
      <t>キショホウイ</t>
    </rPh>
    <phoneticPr fontId="4"/>
  </si>
  <si>
    <t>営業所選択⇒</t>
    <rPh sb="0" eb="5">
      <t>エイギョウショセンタク</t>
    </rPh>
    <phoneticPr fontId="7"/>
  </si>
  <si>
    <t>ExWSRank</t>
    <phoneticPr fontId="7"/>
  </si>
  <si>
    <t>売上実績/予算の達成率順によるランキング。</t>
    <rPh sb="0" eb="2">
      <t>ウリアゲ</t>
    </rPh>
    <rPh sb="2" eb="4">
      <t>ジッセキ</t>
    </rPh>
    <rPh sb="5" eb="7">
      <t>ヨサン</t>
    </rPh>
    <rPh sb="8" eb="11">
      <t>タッセイリツ</t>
    </rPh>
    <rPh sb="11" eb="12">
      <t>ジュン</t>
    </rPh>
    <phoneticPr fontId="7"/>
  </si>
  <si>
    <t>営業所ごとのランクとMRごとのランクがあります。全社、支店はランク順ではございません。</t>
    <rPh sb="0" eb="3">
      <t>エイギョウショ</t>
    </rPh>
    <rPh sb="24" eb="26">
      <t>ゼンシャ</t>
    </rPh>
    <rPh sb="27" eb="29">
      <t>シテン</t>
    </rPh>
    <rPh sb="33" eb="34">
      <t>ジュン</t>
    </rPh>
    <phoneticPr fontId="7"/>
  </si>
  <si>
    <t>各シート内に以下6つのランクが左から並んでいます。</t>
    <rPh sb="0" eb="1">
      <t>カク</t>
    </rPh>
    <rPh sb="4" eb="5">
      <t>ナイ</t>
    </rPh>
    <rPh sb="6" eb="8">
      <t>イカ</t>
    </rPh>
    <rPh sb="15" eb="16">
      <t>ヒダリ</t>
    </rPh>
    <rPh sb="18" eb="19">
      <t>ナラ</t>
    </rPh>
    <phoneticPr fontId="7"/>
  </si>
  <si>
    <t>①今月のTRM-IBD達成率（IV+SC200の合計）</t>
    <rPh sb="1" eb="3">
      <t>コンゲツ</t>
    </rPh>
    <rPh sb="11" eb="14">
      <t>タッセイリツ</t>
    </rPh>
    <rPh sb="24" eb="26">
      <t>ゴウケイ</t>
    </rPh>
    <phoneticPr fontId="7"/>
  </si>
  <si>
    <t>②今月のTRM-IVの達成率</t>
    <rPh sb="1" eb="3">
      <t>コンゲツ</t>
    </rPh>
    <rPh sb="11" eb="14">
      <t>タッセイリツ</t>
    </rPh>
    <phoneticPr fontId="7"/>
  </si>
  <si>
    <t>③今月のTRM-SC200の達成率</t>
    <rPh sb="1" eb="3">
      <t>コンゲツ</t>
    </rPh>
    <rPh sb="14" eb="17">
      <t>タッセイリツ</t>
    </rPh>
    <phoneticPr fontId="7"/>
  </si>
  <si>
    <t>④2026年累積のTRM-IBD達成率（IV+SC200の合計）</t>
    <rPh sb="5" eb="6">
      <t>ネン</t>
    </rPh>
    <rPh sb="6" eb="8">
      <t>ルイセキ</t>
    </rPh>
    <rPh sb="16" eb="19">
      <t>タッセイリツ</t>
    </rPh>
    <rPh sb="29" eb="31">
      <t>ゴウケイ</t>
    </rPh>
    <phoneticPr fontId="7"/>
  </si>
  <si>
    <t>⑤2026年累積のTRM-IVの達成率</t>
    <rPh sb="5" eb="6">
      <t>ネン</t>
    </rPh>
    <rPh sb="6" eb="8">
      <t>ルイセキ</t>
    </rPh>
    <rPh sb="16" eb="19">
      <t>タッセイリツ</t>
    </rPh>
    <phoneticPr fontId="7"/>
  </si>
  <si>
    <t>⑥2026年累積のTRM-SC200の達成率</t>
    <rPh sb="5" eb="6">
      <t>ネン</t>
    </rPh>
    <rPh sb="6" eb="8">
      <t>ルイセキ</t>
    </rPh>
    <rPh sb="19" eb="22">
      <t>タッセイリツ</t>
    </rPh>
    <phoneticPr fontId="7"/>
  </si>
  <si>
    <t>こちらのランキングは日々の活動に参考にしていただくためのランキングであり、</t>
    <rPh sb="10" eb="15">
      <t>ヒビノカツドウ</t>
    </rPh>
    <rPh sb="16" eb="18">
      <t>サンコウ</t>
    </rPh>
    <phoneticPr fontId="7"/>
  </si>
  <si>
    <t>この順位がそのまま評価になるわけではございません。</t>
    <rPh sb="2" eb="4">
      <t>ジュンイ</t>
    </rPh>
    <rPh sb="9" eb="11">
      <t>ヒョウカ</t>
    </rPh>
    <phoneticPr fontId="7"/>
  </si>
  <si>
    <t>担当交代などの例外が反映できていない場合もございますがご了承ください。</t>
    <rPh sb="0" eb="2">
      <t>タントウ</t>
    </rPh>
    <rPh sb="2" eb="4">
      <t>コウタイ</t>
    </rPh>
    <rPh sb="7" eb="9">
      <t>レイガイ</t>
    </rPh>
    <rPh sb="10" eb="12">
      <t>ハンエイ</t>
    </rPh>
    <rPh sb="18" eb="20">
      <t>バアイ</t>
    </rPh>
    <rPh sb="28" eb="30">
      <t>リョウショウ</t>
    </rPh>
    <phoneticPr fontId="7"/>
  </si>
  <si>
    <t>IBD中四国1</t>
    <rPh sb="4" eb="6">
      <t>シコク</t>
    </rPh>
    <phoneticPr fontId="7"/>
  </si>
  <si>
    <t>処方数</t>
    <rPh sb="0" eb="3">
      <t>ショホウスウ</t>
    </rPh>
    <phoneticPr fontId="7"/>
  </si>
  <si>
    <t>IBD中四国2</t>
    <rPh sb="4" eb="6">
      <t>シコク</t>
    </rPh>
    <phoneticPr fontId="7"/>
  </si>
  <si>
    <t>営業所ごとの今月の投与数と目標に対する進捗を表示。目標はAudicious Goalに対する進捗も表示。</t>
    <rPh sb="0" eb="3">
      <t>エイギョウショ</t>
    </rPh>
    <rPh sb="6" eb="8">
      <t>コンゲツ</t>
    </rPh>
    <rPh sb="9" eb="12">
      <t>トウヨスウ</t>
    </rPh>
    <rPh sb="13" eb="15">
      <t>モクヒョウ</t>
    </rPh>
    <rPh sb="16" eb="17">
      <t>タイ</t>
    </rPh>
    <rPh sb="19" eb="21">
      <t>シンチョク</t>
    </rPh>
    <rPh sb="22" eb="24">
      <t>ヒョウジ</t>
    </rPh>
    <rPh sb="25" eb="27">
      <t>モクヒョウ</t>
    </rPh>
    <rPh sb="43" eb="44">
      <t>タイ</t>
    </rPh>
    <rPh sb="46" eb="48">
      <t>シンチョク</t>
    </rPh>
    <rPh sb="49" eb="51">
      <t>ヒョウジ</t>
    </rPh>
    <phoneticPr fontId="4"/>
  </si>
  <si>
    <t>新規処方医</t>
    <rPh sb="0" eb="5">
      <t>シンキショホウイ</t>
    </rPh>
    <phoneticPr fontId="7"/>
  </si>
  <si>
    <t>UC/CDそれぞれの新規処方医を先月、今月ByNameで表示。</t>
    <rPh sb="10" eb="15">
      <t>シンキショホウイ</t>
    </rPh>
    <rPh sb="16" eb="18">
      <t>センゲツ</t>
    </rPh>
    <rPh sb="19" eb="21">
      <t>コンゲツ</t>
    </rPh>
    <rPh sb="28" eb="30">
      <t>ヒョウジ</t>
    </rPh>
    <phoneticPr fontId="4"/>
  </si>
  <si>
    <t>営業所</t>
    <rPh sb="0" eb="3">
      <t>エイギョウショ</t>
    </rPh>
    <phoneticPr fontId="4"/>
  </si>
  <si>
    <t>年月</t>
    <rPh sb="0" eb="2">
      <t>ネンゲツ</t>
    </rPh>
    <phoneticPr fontId="4"/>
  </si>
  <si>
    <t>UC　AG</t>
    <phoneticPr fontId="4"/>
  </si>
  <si>
    <t>UC　ベース目標</t>
    <rPh sb="6" eb="8">
      <t>モクヒョウ</t>
    </rPh>
    <phoneticPr fontId="4"/>
  </si>
  <si>
    <t>CD　AG</t>
  </si>
  <si>
    <t>CD　ベース目標</t>
    <rPh sb="6" eb="8">
      <t>モクヒョウ</t>
    </rPh>
    <phoneticPr fontId="4"/>
  </si>
  <si>
    <t>IBD中四国1</t>
    <rPh sb="4" eb="6">
      <t>シコク</t>
    </rPh>
    <phoneticPr fontId="17"/>
  </si>
  <si>
    <t>IBD中四国2</t>
    <rPh sb="3" eb="4">
      <t>チュウ</t>
    </rPh>
    <phoneticPr fontId="17"/>
  </si>
  <si>
    <t>支店</t>
    <rPh sb="0" eb="2">
      <t>シテン</t>
    </rPh>
    <phoneticPr fontId="1"/>
  </si>
  <si>
    <t>営業所</t>
    <rPh sb="0" eb="3">
      <t>エイギョウショ</t>
    </rPh>
    <phoneticPr fontId="1"/>
  </si>
  <si>
    <t>WWID</t>
    <phoneticPr fontId="4"/>
  </si>
  <si>
    <t>MR</t>
    <phoneticPr fontId="4"/>
  </si>
  <si>
    <t>unified_customer_code</t>
  </si>
  <si>
    <t>customer_name_local_abbr</t>
  </si>
  <si>
    <t>hpgp_type_name</t>
  </si>
  <si>
    <t>施設Tier</t>
    <rPh sb="0" eb="2">
      <t>シセツ</t>
    </rPh>
    <phoneticPr fontId="1"/>
  </si>
  <si>
    <t>152278756</t>
  </si>
  <si>
    <t>宮本 拓</t>
  </si>
  <si>
    <t>001100279</t>
  </si>
  <si>
    <t>網走厚生病院　厚生連</t>
  </si>
  <si>
    <t>HP</t>
  </si>
  <si>
    <t>A3</t>
  </si>
  <si>
    <t>001100743</t>
  </si>
  <si>
    <t>小林病院　医療</t>
  </si>
  <si>
    <t>001100751</t>
  </si>
  <si>
    <t>北見赤十字病院</t>
  </si>
  <si>
    <t>001100768</t>
  </si>
  <si>
    <t>みやけ医院　医療</t>
  </si>
  <si>
    <t>GP</t>
  </si>
  <si>
    <t>001101717</t>
  </si>
  <si>
    <t>稚内病院　市立</t>
  </si>
  <si>
    <t>001101804</t>
  </si>
  <si>
    <t>太黒胃腸内科病院　医療</t>
  </si>
  <si>
    <t>001101813</t>
  </si>
  <si>
    <t>北海道大学病院</t>
  </si>
  <si>
    <t>A1</t>
  </si>
  <si>
    <t>001102100</t>
  </si>
  <si>
    <t>札幌病院　市立</t>
  </si>
  <si>
    <t>A2</t>
  </si>
  <si>
    <t>001102324</t>
  </si>
  <si>
    <t>札幌中央病院　医療</t>
  </si>
  <si>
    <t>001102367</t>
  </si>
  <si>
    <t>札幌いしやま病院　医療</t>
  </si>
  <si>
    <t>001111644</t>
  </si>
  <si>
    <t>札幌ＩＢＤクリニック　医療</t>
  </si>
  <si>
    <t>152317403</t>
  </si>
  <si>
    <t>菅野 元気</t>
  </si>
  <si>
    <t>001101033</t>
  </si>
  <si>
    <t>王子総合病院　医療</t>
  </si>
  <si>
    <t>001101080</t>
  </si>
  <si>
    <t>苫小牧市立病院</t>
  </si>
  <si>
    <t>001101553</t>
  </si>
  <si>
    <t>日鋼記念病院　医療</t>
  </si>
  <si>
    <t>001101571</t>
  </si>
  <si>
    <t>製鉄記念室蘭病院　医療</t>
  </si>
  <si>
    <t>001101775</t>
  </si>
  <si>
    <t>総合病院伊達赤十字病院</t>
  </si>
  <si>
    <t>001103909</t>
  </si>
  <si>
    <t>同樹会苫小牧病院　医療</t>
  </si>
  <si>
    <t>001104438</t>
  </si>
  <si>
    <t>守谷内科医院　医療</t>
  </si>
  <si>
    <t>001104467</t>
  </si>
  <si>
    <t>札幌清田病院　医療</t>
  </si>
  <si>
    <t>001104551</t>
  </si>
  <si>
    <t>札幌里塚病院　医療</t>
  </si>
  <si>
    <t>001107600</t>
  </si>
  <si>
    <t>野尻内科消化器科クリニック</t>
  </si>
  <si>
    <t>001108021</t>
  </si>
  <si>
    <t>苫小牧消化器外科　医療</t>
  </si>
  <si>
    <t>152317825</t>
  </si>
  <si>
    <t>井上 雄太郎</t>
  </si>
  <si>
    <t>001100017</t>
  </si>
  <si>
    <t>旭川医科大学病院</t>
  </si>
  <si>
    <t>001100024</t>
  </si>
  <si>
    <t>旭川病院　市立</t>
  </si>
  <si>
    <t>001100067</t>
  </si>
  <si>
    <t>旭川厚生病院　厚生連</t>
  </si>
  <si>
    <t>001100934</t>
  </si>
  <si>
    <t>砂川市立病院</t>
  </si>
  <si>
    <t>001101131</t>
  </si>
  <si>
    <t>名寄市立総合病院</t>
  </si>
  <si>
    <t>001101469</t>
  </si>
  <si>
    <t>深川市立病院</t>
  </si>
  <si>
    <t>001101488</t>
  </si>
  <si>
    <t>富良野病院</t>
  </si>
  <si>
    <t>001103630</t>
  </si>
  <si>
    <t>遠軽厚生病院　厚生連</t>
  </si>
  <si>
    <t>001104827</t>
  </si>
  <si>
    <t>旭川消化器肛門クリニック　医療</t>
  </si>
  <si>
    <t>001104860</t>
  </si>
  <si>
    <t>くにもと病院　医療</t>
  </si>
  <si>
    <t>152948050</t>
  </si>
  <si>
    <t>鎌田 健史</t>
  </si>
  <si>
    <t>001100472</t>
  </si>
  <si>
    <t>小樽掖済会病院　社団</t>
  </si>
  <si>
    <t>001100576</t>
  </si>
  <si>
    <t>小樽市立病院</t>
  </si>
  <si>
    <t>001102101</t>
  </si>
  <si>
    <t>斗南病院</t>
  </si>
  <si>
    <t>001102156</t>
  </si>
  <si>
    <t>ＪＲ札幌病院</t>
  </si>
  <si>
    <t>001102164</t>
  </si>
  <si>
    <t>札幌厚生病院　厚生連</t>
  </si>
  <si>
    <t>001102203</t>
  </si>
  <si>
    <t>札幌医科大学附属病院</t>
  </si>
  <si>
    <t>001102204</t>
  </si>
  <si>
    <t>ＮＴＴ東日本札幌病院</t>
  </si>
  <si>
    <t>001104466</t>
  </si>
  <si>
    <t>手稲渓仁会病院　医療</t>
  </si>
  <si>
    <t>001108160</t>
  </si>
  <si>
    <t>上原内科クリニック　医療</t>
  </si>
  <si>
    <t>001110576</t>
  </si>
  <si>
    <t>愛育病院　医療</t>
  </si>
  <si>
    <t>001110698</t>
  </si>
  <si>
    <t>さっぽろ大通り内視鏡クリニック</t>
  </si>
  <si>
    <t>81002514</t>
  </si>
  <si>
    <t>髙島 亮雄</t>
  </si>
  <si>
    <t>001100630</t>
  </si>
  <si>
    <t>帯広第一病院　財団</t>
  </si>
  <si>
    <t>001100659</t>
  </si>
  <si>
    <t>帯広厚生病院　厚生連</t>
  </si>
  <si>
    <t>001100700</t>
  </si>
  <si>
    <t>帯広協会病院</t>
  </si>
  <si>
    <t>001100818</t>
  </si>
  <si>
    <t>総合病院釧路赤十字病院</t>
  </si>
  <si>
    <t>001100836</t>
  </si>
  <si>
    <t>釧路労災病院　独法労</t>
  </si>
  <si>
    <t>001100841</t>
  </si>
  <si>
    <t>釧路総合病院　市立</t>
  </si>
  <si>
    <t>001101135</t>
  </si>
  <si>
    <t>根室病院　市立</t>
  </si>
  <si>
    <t>001103176</t>
  </si>
  <si>
    <t>清水赤十字病院</t>
  </si>
  <si>
    <t>001103383</t>
  </si>
  <si>
    <t>中標津病院　町立</t>
  </si>
  <si>
    <t>001106231</t>
  </si>
  <si>
    <t>いのちの木クリニック　医療</t>
  </si>
  <si>
    <t>001111534</t>
  </si>
  <si>
    <t>帯広中央病院　医療</t>
  </si>
  <si>
    <t>001113194</t>
  </si>
  <si>
    <t>ともだ内科消化器クリニック</t>
  </si>
  <si>
    <t>001113326</t>
  </si>
  <si>
    <t>なかしべつ内科クリニック　医療</t>
  </si>
  <si>
    <t>81002799</t>
  </si>
  <si>
    <t>松井 夏海</t>
  </si>
  <si>
    <t>001101945</t>
  </si>
  <si>
    <t>北央病院　医療</t>
  </si>
  <si>
    <t>001102098</t>
  </si>
  <si>
    <t>札幌北辰病院　ＪＣＨ</t>
  </si>
  <si>
    <t>001102513</t>
  </si>
  <si>
    <t>札幌病院　自衛隊</t>
  </si>
  <si>
    <t>001102849</t>
  </si>
  <si>
    <t>勤医協中央病院　社団</t>
  </si>
  <si>
    <t>001102907</t>
  </si>
  <si>
    <t>愛全病院　医療</t>
  </si>
  <si>
    <t>001103993</t>
  </si>
  <si>
    <t>札幌徳洲会病院　医療</t>
  </si>
  <si>
    <t>001104311</t>
  </si>
  <si>
    <t>札幌東徳洲会病院　医療</t>
  </si>
  <si>
    <t>001113469</t>
  </si>
  <si>
    <t>札幌真駒内病院　医療</t>
  </si>
  <si>
    <t>81003451</t>
  </si>
  <si>
    <t>松原 加奈</t>
  </si>
  <si>
    <t>001100368</t>
  </si>
  <si>
    <t>岩見沢市立総合病院</t>
  </si>
  <si>
    <t>001102030</t>
  </si>
  <si>
    <t>恵佑会札幌病院　医療</t>
  </si>
  <si>
    <t>001102054</t>
  </si>
  <si>
    <t>恵佑会第２病院　医療</t>
  </si>
  <si>
    <t>001102492</t>
  </si>
  <si>
    <t>北海道病院　ＪＣＨ</t>
  </si>
  <si>
    <t>001102512</t>
  </si>
  <si>
    <t>札幌医療センター</t>
  </si>
  <si>
    <t>001102629</t>
  </si>
  <si>
    <t>北海道医療センター　独法</t>
  </si>
  <si>
    <t>001104202</t>
  </si>
  <si>
    <t>札幌北楡病院　医療</t>
  </si>
  <si>
    <t>001104402</t>
  </si>
  <si>
    <t>山岡医院　医療</t>
  </si>
  <si>
    <t>001104453</t>
  </si>
  <si>
    <t>江別病院　医療</t>
  </si>
  <si>
    <t>001104455</t>
  </si>
  <si>
    <t>札幌道都病院　医療</t>
  </si>
  <si>
    <t>001104475</t>
  </si>
  <si>
    <t>札幌センチュリー病院　医療</t>
  </si>
  <si>
    <t>001104480</t>
  </si>
  <si>
    <t>札幌しらかば台病院　医療</t>
  </si>
  <si>
    <t>001104484</t>
  </si>
  <si>
    <t>北海道消化器科病院　医療</t>
  </si>
  <si>
    <t>001107307</t>
  </si>
  <si>
    <t>天使病院　医療</t>
  </si>
  <si>
    <t>001110667</t>
  </si>
  <si>
    <t>大麻内視鏡内科クリニック　医療</t>
  </si>
  <si>
    <t>001111191</t>
  </si>
  <si>
    <t>さっぽろ白石内科消化器ＣＬ</t>
  </si>
  <si>
    <t>001111212</t>
  </si>
  <si>
    <t>のっぽろクリニック　医療</t>
  </si>
  <si>
    <t>001112692</t>
  </si>
  <si>
    <t>美園おなかと内科のクリニック</t>
  </si>
  <si>
    <t>001113252</t>
  </si>
  <si>
    <t>南郷内科・消化器内科</t>
  </si>
  <si>
    <t>001113654</t>
  </si>
  <si>
    <t>さっぽろ西線クリニック</t>
  </si>
  <si>
    <t>81003537</t>
  </si>
  <si>
    <t>鳴海 陽子</t>
  </si>
  <si>
    <t>001100994</t>
  </si>
  <si>
    <t>千歳市民病院</t>
  </si>
  <si>
    <t>001101195</t>
  </si>
  <si>
    <t>函館医療センター　独法</t>
  </si>
  <si>
    <t>001101206</t>
  </si>
  <si>
    <t>函館五稜郭病院　社福</t>
  </si>
  <si>
    <t>001101296</t>
  </si>
  <si>
    <t>一色クリニック　医療</t>
  </si>
  <si>
    <t>001101304</t>
  </si>
  <si>
    <t>函館協会病院</t>
  </si>
  <si>
    <t>001101315</t>
  </si>
  <si>
    <t>函館中央病院　社福</t>
  </si>
  <si>
    <t>001101363</t>
  </si>
  <si>
    <t>函館病院　市立</t>
  </si>
  <si>
    <t>001101403</t>
  </si>
  <si>
    <t>亀田病院　医療</t>
  </si>
  <si>
    <t>001104295</t>
  </si>
  <si>
    <t>函館市医師会病院</t>
  </si>
  <si>
    <t>001104333</t>
  </si>
  <si>
    <t>恵み野病院　医療</t>
  </si>
  <si>
    <t>001105409</t>
  </si>
  <si>
    <t>五稜郭みやざき勢内科クリニック</t>
  </si>
  <si>
    <t>001108033</t>
  </si>
  <si>
    <t>北の台クリニック　医療</t>
  </si>
  <si>
    <t>001108661</t>
  </si>
  <si>
    <t>千歳インター消化器・内科　医療</t>
  </si>
  <si>
    <t>001113255</t>
  </si>
  <si>
    <t>まべ五稜郭消化器・内視鏡ＣＬ</t>
  </si>
  <si>
    <t>152015891</t>
  </si>
  <si>
    <t>横山 絵里奈</t>
  </si>
  <si>
    <t>002300129</t>
  </si>
  <si>
    <t>仙台市立病院</t>
  </si>
  <si>
    <t>002300157</t>
  </si>
  <si>
    <t>仙台病院　ＪＣＨ</t>
  </si>
  <si>
    <t>002300228</t>
  </si>
  <si>
    <t>仙台南病院　ＪＣＨ</t>
  </si>
  <si>
    <t>002300334</t>
  </si>
  <si>
    <t>宮城刑務所医務部診療所</t>
  </si>
  <si>
    <t>002300348</t>
  </si>
  <si>
    <t>野口胃腸内科医院</t>
  </si>
  <si>
    <t>002300446</t>
  </si>
  <si>
    <t>仙台赤十字病院</t>
  </si>
  <si>
    <t>002300447</t>
  </si>
  <si>
    <t>ＪＲ仙台病院</t>
  </si>
  <si>
    <t>002300843</t>
  </si>
  <si>
    <t>坂総合病院　財団</t>
  </si>
  <si>
    <t>002301089</t>
  </si>
  <si>
    <t>佐藤医院　医療</t>
  </si>
  <si>
    <t>002301631</t>
  </si>
  <si>
    <t>総合南東北病院　医療</t>
  </si>
  <si>
    <t>002302755</t>
  </si>
  <si>
    <t>みやぎ県南中核病院</t>
  </si>
  <si>
    <t>002302929</t>
  </si>
  <si>
    <t>宮城県立こども病院</t>
  </si>
  <si>
    <t>002303133</t>
  </si>
  <si>
    <t>仙台今村クリニック　医療</t>
  </si>
  <si>
    <t>002303239</t>
  </si>
  <si>
    <t>森元クリニック　医療</t>
  </si>
  <si>
    <t>002303899</t>
  </si>
  <si>
    <t>東北医科薬科大学病院</t>
  </si>
  <si>
    <t>002304292</t>
  </si>
  <si>
    <t>イムス明理会仙台総合病院　医療</t>
  </si>
  <si>
    <t>002304687</t>
  </si>
  <si>
    <t>たいとみ胃腸内科医院</t>
  </si>
  <si>
    <t>002305518</t>
  </si>
  <si>
    <t>若林ふるじろ内科クリニック</t>
  </si>
  <si>
    <t>152314790</t>
  </si>
  <si>
    <t>加藤 隆大</t>
  </si>
  <si>
    <t>002300166</t>
  </si>
  <si>
    <t>仙台オープン病院　財団</t>
  </si>
  <si>
    <t>002300354</t>
  </si>
  <si>
    <t>仙台医療センター　独法</t>
  </si>
  <si>
    <t>002300518</t>
  </si>
  <si>
    <t>東北大学病院</t>
  </si>
  <si>
    <t>002300629</t>
  </si>
  <si>
    <t>東北労災病院　独法労</t>
  </si>
  <si>
    <t>002301592</t>
  </si>
  <si>
    <t>髙木医院　医療</t>
  </si>
  <si>
    <t>002305352</t>
  </si>
  <si>
    <t>クレアクリニック</t>
  </si>
  <si>
    <t>002305473</t>
  </si>
  <si>
    <t>せんだい駅前消化器ＩＢＤＣＬ</t>
  </si>
  <si>
    <t>152858003</t>
  </si>
  <si>
    <t>村上 幹</t>
  </si>
  <si>
    <t>002300102</t>
  </si>
  <si>
    <t>東北公済病院　共済</t>
  </si>
  <si>
    <t>002300554</t>
  </si>
  <si>
    <t>仙台厚生病院　財団</t>
  </si>
  <si>
    <t>002300751</t>
  </si>
  <si>
    <t>石巻赤十字病院</t>
  </si>
  <si>
    <t>002300788</t>
  </si>
  <si>
    <t>気仙沼市立病院</t>
  </si>
  <si>
    <t>002300951</t>
  </si>
  <si>
    <t>大崎市民病院</t>
  </si>
  <si>
    <t>002300970</t>
  </si>
  <si>
    <t>永仁会病院　医療</t>
  </si>
  <si>
    <t>002301351</t>
  </si>
  <si>
    <t>登米市民病院　市立</t>
  </si>
  <si>
    <t>002301549</t>
  </si>
  <si>
    <t>東海林内科胃腸科　医療</t>
  </si>
  <si>
    <t>002302756</t>
  </si>
  <si>
    <t>栗原中央病院　市立</t>
  </si>
  <si>
    <t>002303040</t>
  </si>
  <si>
    <t>花田消化器科・内科　医療</t>
  </si>
  <si>
    <t>002303400</t>
  </si>
  <si>
    <t>吉岡まほろばクリニック　医療</t>
  </si>
  <si>
    <t>002304326</t>
  </si>
  <si>
    <t>上杉胃腸科内科クリニック</t>
  </si>
  <si>
    <t>002304466</t>
  </si>
  <si>
    <t>尾花内科クリニック</t>
  </si>
  <si>
    <t>002305487</t>
  </si>
  <si>
    <t>小鶴新田内科・内視鏡クリニック</t>
  </si>
  <si>
    <t>152866441</t>
  </si>
  <si>
    <t>平向 いづみ</t>
  </si>
  <si>
    <t>002500051</t>
  </si>
  <si>
    <t>山形済生病院　済生会</t>
  </si>
  <si>
    <t>002500057</t>
  </si>
  <si>
    <t>山形大学医学部附属病院</t>
  </si>
  <si>
    <t>002500064</t>
  </si>
  <si>
    <t>山形県立中央病院</t>
  </si>
  <si>
    <t>002500114</t>
  </si>
  <si>
    <t>山形市立病院済生館</t>
  </si>
  <si>
    <t>002500397</t>
  </si>
  <si>
    <t>新庄病院　県立</t>
  </si>
  <si>
    <t>002500440</t>
  </si>
  <si>
    <t>荘内病院　市立</t>
  </si>
  <si>
    <t>002500453</t>
  </si>
  <si>
    <t>鶴岡協立病院</t>
  </si>
  <si>
    <t>002500623</t>
  </si>
  <si>
    <t>米沢市立病院</t>
  </si>
  <si>
    <t>002500650</t>
  </si>
  <si>
    <t>三友堂病院　財団</t>
  </si>
  <si>
    <t>002500771</t>
  </si>
  <si>
    <t>河北病院　県立</t>
  </si>
  <si>
    <t>002500891</t>
  </si>
  <si>
    <t>最上町立最上病院</t>
  </si>
  <si>
    <t>002501112</t>
  </si>
  <si>
    <t>日本海総合病院</t>
  </si>
  <si>
    <t>002501475</t>
  </si>
  <si>
    <t>置賜総合病院　公立</t>
  </si>
  <si>
    <t>002501500</t>
  </si>
  <si>
    <t>芳賀胃腸科内科クリニック　医療</t>
  </si>
  <si>
    <t>002502599</t>
  </si>
  <si>
    <t>城北すずき内科クリニック</t>
  </si>
  <si>
    <t>002502875</t>
  </si>
  <si>
    <t>かつみ内科クリニック中央院</t>
  </si>
  <si>
    <t>002502951</t>
  </si>
  <si>
    <t>なぎの消化器・内視鏡内科ＣＬ</t>
  </si>
  <si>
    <t>81000380</t>
  </si>
  <si>
    <t>小宮 源樹</t>
  </si>
  <si>
    <t>002600373</t>
  </si>
  <si>
    <t>福島労災病院　独法労</t>
  </si>
  <si>
    <t>002600376</t>
  </si>
  <si>
    <t>いわき市医療センター</t>
  </si>
  <si>
    <t>002600568</t>
  </si>
  <si>
    <t>呉羽総合病院　医療</t>
  </si>
  <si>
    <t>002600656</t>
  </si>
  <si>
    <t>寿泉堂綜合病院　財団</t>
  </si>
  <si>
    <t>002600674</t>
  </si>
  <si>
    <t>星総合病院　財団</t>
  </si>
  <si>
    <t>002600685</t>
  </si>
  <si>
    <t>寿泉堂香久山病院　財団</t>
  </si>
  <si>
    <t>002600778</t>
  </si>
  <si>
    <t>太田西ノ内病院　財団</t>
  </si>
  <si>
    <t>002600879</t>
  </si>
  <si>
    <t>白河厚生総合病院　厚生連</t>
  </si>
  <si>
    <t>002600897</t>
  </si>
  <si>
    <t>岩瀬病院　公立</t>
  </si>
  <si>
    <t>002601246</t>
  </si>
  <si>
    <t>小野町地方綜合病院　公立</t>
  </si>
  <si>
    <t>002601333</t>
  </si>
  <si>
    <t>塙厚生病院　厚生連</t>
  </si>
  <si>
    <t>002601482</t>
  </si>
  <si>
    <t>総合南東北病院　財団</t>
  </si>
  <si>
    <t>002602116</t>
  </si>
  <si>
    <t>のざわ内科クリニック　医療</t>
  </si>
  <si>
    <t>002602448</t>
  </si>
  <si>
    <t>みちや内科・胃腸科　医療</t>
  </si>
  <si>
    <t>002602928</t>
  </si>
  <si>
    <t>南東北医療クリニック　財団</t>
  </si>
  <si>
    <t>002603456</t>
  </si>
  <si>
    <t>常磐病院　財団</t>
  </si>
  <si>
    <t>002603519</t>
  </si>
  <si>
    <t>いしだ内科　医療</t>
  </si>
  <si>
    <t>002604326</t>
  </si>
  <si>
    <t>まつはし内科クリニック</t>
  </si>
  <si>
    <t>002604754</t>
  </si>
  <si>
    <t>白河那須総合クリニック　医療</t>
  </si>
  <si>
    <t>002604815</t>
  </si>
  <si>
    <t>いわき泉肛門クリニック　医療</t>
  </si>
  <si>
    <t>81001004</t>
  </si>
  <si>
    <t>加倉井 公和</t>
  </si>
  <si>
    <t>002200011</t>
  </si>
  <si>
    <t>盛岡医療センター　独法</t>
  </si>
  <si>
    <t>002200025</t>
  </si>
  <si>
    <t>岩手医科大学附属病院</t>
  </si>
  <si>
    <t>002200153</t>
  </si>
  <si>
    <t>盛岡赤十字病院</t>
  </si>
  <si>
    <t>002200183</t>
  </si>
  <si>
    <t>盛岡市立病院</t>
  </si>
  <si>
    <t>002200189</t>
  </si>
  <si>
    <t>岩手県立中央病院</t>
  </si>
  <si>
    <t>002200252</t>
  </si>
  <si>
    <t>おいかわ内科クリニック　医療</t>
  </si>
  <si>
    <t>002200311</t>
  </si>
  <si>
    <t>磐井病院　県立</t>
  </si>
  <si>
    <t>002200445</t>
  </si>
  <si>
    <t>北上済生会病院</t>
  </si>
  <si>
    <t>002200582</t>
  </si>
  <si>
    <t>水沢病院　市立</t>
  </si>
  <si>
    <t>002200608</t>
  </si>
  <si>
    <t>胆沢病院　県立</t>
  </si>
  <si>
    <t>002201073</t>
  </si>
  <si>
    <t>澤田内科医院　医療</t>
  </si>
  <si>
    <t>002201083</t>
  </si>
  <si>
    <t>渡辺内科医院　医療</t>
  </si>
  <si>
    <t>002201102</t>
  </si>
  <si>
    <t>照井内科消化器科医院</t>
  </si>
  <si>
    <t>002202040</t>
  </si>
  <si>
    <t>しんたろうクリニック　医療</t>
  </si>
  <si>
    <t>002202315</t>
  </si>
  <si>
    <t>岩手県立中部病院</t>
  </si>
  <si>
    <t>002202802</t>
  </si>
  <si>
    <t>しゅういちろう内科クリニック</t>
  </si>
  <si>
    <t>002202960</t>
  </si>
  <si>
    <t>みやもと内科クリニック</t>
  </si>
  <si>
    <t>002203067</t>
  </si>
  <si>
    <t>アビエスかんのクリニック</t>
  </si>
  <si>
    <t>002203185</t>
  </si>
  <si>
    <t>なかつか消化器内科クリニック</t>
  </si>
  <si>
    <t>002203488</t>
  </si>
  <si>
    <t>茶畑内科消化器内科クリニック</t>
  </si>
  <si>
    <t>002203491</t>
  </si>
  <si>
    <t>東八幡平病院　社団</t>
  </si>
  <si>
    <t>81001516</t>
  </si>
  <si>
    <t>吉田 武史</t>
  </si>
  <si>
    <t>002400002</t>
  </si>
  <si>
    <t>秋田大学医学部附属病院</t>
  </si>
  <si>
    <t>002400047</t>
  </si>
  <si>
    <t>市立秋田総合病院</t>
  </si>
  <si>
    <t>002400113</t>
  </si>
  <si>
    <t>秋田赤十字病院</t>
  </si>
  <si>
    <t>002400123</t>
  </si>
  <si>
    <t>小泉病院　医療</t>
  </si>
  <si>
    <t>002400207</t>
  </si>
  <si>
    <t>秋田厚生医療センター　厚生連</t>
  </si>
  <si>
    <t>002400283</t>
  </si>
  <si>
    <t>大館市立総合病院</t>
  </si>
  <si>
    <t>002400311</t>
  </si>
  <si>
    <t>大曲厚生医療センター　厚生連</t>
  </si>
  <si>
    <t>002400395</t>
  </si>
  <si>
    <t>能代厚生医療センター　厚生連</t>
  </si>
  <si>
    <t>002400432</t>
  </si>
  <si>
    <t>由利組合総合病院　厚生連</t>
  </si>
  <si>
    <t>002400474</t>
  </si>
  <si>
    <t>平鹿総合病院　厚生連</t>
  </si>
  <si>
    <t>002400483</t>
  </si>
  <si>
    <t>横手病院　市立</t>
  </si>
  <si>
    <t>002400521</t>
  </si>
  <si>
    <t>かづの厚生病院　厚生連</t>
  </si>
  <si>
    <t>002400940</t>
  </si>
  <si>
    <t>本荘第一病院　医療</t>
  </si>
  <si>
    <t>002401342</t>
  </si>
  <si>
    <t>たわらや内科</t>
  </si>
  <si>
    <t>002401997</t>
  </si>
  <si>
    <t>なかの消化器内科クリニック</t>
  </si>
  <si>
    <t>002402079</t>
  </si>
  <si>
    <t>小田嶋まさる内科　医療</t>
  </si>
  <si>
    <t>81001961</t>
  </si>
  <si>
    <t>若山 久光</t>
  </si>
  <si>
    <t>002100104</t>
  </si>
  <si>
    <t>青森慈恵会病院　社団</t>
  </si>
  <si>
    <t>002100139</t>
  </si>
  <si>
    <t>青森県立中央病院</t>
  </si>
  <si>
    <t>002100195</t>
  </si>
  <si>
    <t>青森市民病院</t>
  </si>
  <si>
    <t>002100253</t>
  </si>
  <si>
    <t>福士胃腸科循環器科医院</t>
  </si>
  <si>
    <t>002100273</t>
  </si>
  <si>
    <t>黒石病院　市立</t>
  </si>
  <si>
    <t>002100306</t>
  </si>
  <si>
    <t>つがる総合病院</t>
  </si>
  <si>
    <t>002100525</t>
  </si>
  <si>
    <t>健生病院</t>
  </si>
  <si>
    <t>002100629</t>
  </si>
  <si>
    <t>弘前総合医療センター　独法</t>
  </si>
  <si>
    <t>002100647</t>
  </si>
  <si>
    <t>弘前大学医学部附属病院</t>
  </si>
  <si>
    <t>002100728</t>
  </si>
  <si>
    <t>むつ総合病院</t>
  </si>
  <si>
    <t>002102375</t>
  </si>
  <si>
    <t>中畑クリニック</t>
  </si>
  <si>
    <t>002103044</t>
  </si>
  <si>
    <t>山形内科クリニック</t>
  </si>
  <si>
    <t>81002278</t>
  </si>
  <si>
    <t>前中 崇志</t>
  </si>
  <si>
    <t>002600027</t>
  </si>
  <si>
    <t>福島赤十字病院</t>
  </si>
  <si>
    <t>002600033</t>
  </si>
  <si>
    <t>大原綜合病院　財団</t>
  </si>
  <si>
    <t>002600074</t>
  </si>
  <si>
    <t>福島総合病院　済生会</t>
  </si>
  <si>
    <t>002600105</t>
  </si>
  <si>
    <t>福島県立医科大学附属病院</t>
  </si>
  <si>
    <t>002600230</t>
  </si>
  <si>
    <t>医療生協わたり病院</t>
  </si>
  <si>
    <t>002600247</t>
  </si>
  <si>
    <t>会津中央病院　財団</t>
  </si>
  <si>
    <t>002600328</t>
  </si>
  <si>
    <t>竹田綜合病院　財団</t>
  </si>
  <si>
    <t>002600947</t>
  </si>
  <si>
    <t>相馬総合病院　公立</t>
  </si>
  <si>
    <t>002600970</t>
  </si>
  <si>
    <t>枡病院　医療</t>
  </si>
  <si>
    <t>002601139</t>
  </si>
  <si>
    <t>会津西病院　医療</t>
  </si>
  <si>
    <t>002601171</t>
  </si>
  <si>
    <t>川俣病院　済生会</t>
  </si>
  <si>
    <t>002601185</t>
  </si>
  <si>
    <t>藤田総合病院　公立</t>
  </si>
  <si>
    <t>002601510</t>
  </si>
  <si>
    <t>相馬中央病院　医療</t>
  </si>
  <si>
    <t>002601709</t>
  </si>
  <si>
    <t>枡記念病院　医療</t>
  </si>
  <si>
    <t>002602461</t>
  </si>
  <si>
    <t>南東北福島病院　財団</t>
  </si>
  <si>
    <t>002602767</t>
  </si>
  <si>
    <t>北福島医療センター　財団</t>
  </si>
  <si>
    <t>002602930</t>
  </si>
  <si>
    <t>大町病院　医療</t>
  </si>
  <si>
    <t>002603648</t>
  </si>
  <si>
    <t>福島県立医大会津医療Ｃ附属病院</t>
  </si>
  <si>
    <t>81002993</t>
  </si>
  <si>
    <t>小林 誠</t>
  </si>
  <si>
    <t>002100342</t>
  </si>
  <si>
    <t>村木内科胃腸科医院　医療</t>
  </si>
  <si>
    <t>002100345</t>
  </si>
  <si>
    <t>十和田市立中央病院</t>
  </si>
  <si>
    <t>002100429</t>
  </si>
  <si>
    <t>かすがい内科消化器内科ＣＬ</t>
  </si>
  <si>
    <t>002100445</t>
  </si>
  <si>
    <t>八戸赤十字病院</t>
  </si>
  <si>
    <t>002100461</t>
  </si>
  <si>
    <t>八戸市立市民病院</t>
  </si>
  <si>
    <t>002100516</t>
  </si>
  <si>
    <t>青森労災病院　独法労</t>
  </si>
  <si>
    <t>002100709</t>
  </si>
  <si>
    <t>三沢病院　市立</t>
  </si>
  <si>
    <t>002101777</t>
  </si>
  <si>
    <t>はちのへ９９クリニック　医療</t>
  </si>
  <si>
    <t>002200351</t>
  </si>
  <si>
    <t>大船渡病院　県立</t>
  </si>
  <si>
    <t>002200385</t>
  </si>
  <si>
    <t>釜石病院　県立</t>
  </si>
  <si>
    <t>002200489</t>
  </si>
  <si>
    <t>久慈病院　県立</t>
  </si>
  <si>
    <t>002200648</t>
  </si>
  <si>
    <t>宮古病院　県立</t>
  </si>
  <si>
    <t>002200706</t>
  </si>
  <si>
    <t>二戸病院　県立</t>
  </si>
  <si>
    <t>002200971</t>
  </si>
  <si>
    <t>千厩病院　県立</t>
  </si>
  <si>
    <t>002202837</t>
  </si>
  <si>
    <t>カシオペア医院</t>
  </si>
  <si>
    <t>152274080</t>
  </si>
  <si>
    <t>川髙 浩</t>
  </si>
  <si>
    <t>003200249</t>
  </si>
  <si>
    <t>うつのみや病院　ＪＣＨ</t>
  </si>
  <si>
    <t>003200605</t>
  </si>
  <si>
    <t>新小山市民病院</t>
  </si>
  <si>
    <t>003200835</t>
  </si>
  <si>
    <t>芳賀赤十字病院</t>
  </si>
  <si>
    <t>003200962</t>
  </si>
  <si>
    <t>自治医科大学附属病院</t>
  </si>
  <si>
    <t>003201719</t>
  </si>
  <si>
    <t>所内科胃腸科クリニック　医療</t>
  </si>
  <si>
    <t>003203113</t>
  </si>
  <si>
    <t>とちぎメディカルＣしもつが</t>
  </si>
  <si>
    <t>152287290</t>
  </si>
  <si>
    <t>李 美奈</t>
  </si>
  <si>
    <t>004100006</t>
  </si>
  <si>
    <t>信楽園病院　社福</t>
  </si>
  <si>
    <t>004100018</t>
  </si>
  <si>
    <t>新潟大学医歯学総合病院</t>
  </si>
  <si>
    <t>004100097</t>
  </si>
  <si>
    <t>木戸病院</t>
  </si>
  <si>
    <t>004100394</t>
  </si>
  <si>
    <t>新潟臨港病院　医療</t>
  </si>
  <si>
    <t>004100700</t>
  </si>
  <si>
    <t>新発田病院　県立</t>
  </si>
  <si>
    <t>004100779</t>
  </si>
  <si>
    <t>新潟白根総合病院</t>
  </si>
  <si>
    <t>004100989</t>
  </si>
  <si>
    <t>下越病院　医療</t>
  </si>
  <si>
    <t>004101048</t>
  </si>
  <si>
    <t>村上総合病院　厚生連</t>
  </si>
  <si>
    <t>004101085</t>
  </si>
  <si>
    <t>豊栄病院　厚生連</t>
  </si>
  <si>
    <t>004101202</t>
  </si>
  <si>
    <t>坂町病院　県立</t>
  </si>
  <si>
    <t>004101449</t>
  </si>
  <si>
    <t>亀田第一病院　医療</t>
  </si>
  <si>
    <t>004101748</t>
  </si>
  <si>
    <t>北五泉クリニック　医療</t>
  </si>
  <si>
    <t>004102066</t>
  </si>
  <si>
    <t>坪田医院　医療</t>
  </si>
  <si>
    <t>004102114</t>
  </si>
  <si>
    <t>藤田内科消化器科医院　医療</t>
  </si>
  <si>
    <t>004102177</t>
  </si>
  <si>
    <t>遠藤胃腸科内科医院</t>
  </si>
  <si>
    <t>004102752</t>
  </si>
  <si>
    <t>斎藤内科・消化器科医院　医療</t>
  </si>
  <si>
    <t>004104251</t>
  </si>
  <si>
    <t>わたなべ内科・青山クリニック</t>
  </si>
  <si>
    <t>004104692</t>
  </si>
  <si>
    <t>杉村クリニック　医療</t>
  </si>
  <si>
    <t>004105059</t>
  </si>
  <si>
    <t>米山クリニック消化器内科・内科</t>
  </si>
  <si>
    <t>152948100</t>
  </si>
  <si>
    <t>境野 惠介</t>
  </si>
  <si>
    <t>003200138</t>
  </si>
  <si>
    <t>宇都宮肛門胃腸クリニック　医療</t>
  </si>
  <si>
    <t>003200173</t>
  </si>
  <si>
    <t>栃木医療センター　独法</t>
  </si>
  <si>
    <t>003200299</t>
  </si>
  <si>
    <t>宇都宮記念病院　医療</t>
  </si>
  <si>
    <t>003200314</t>
  </si>
  <si>
    <t>宇都宮病院　済生会</t>
  </si>
  <si>
    <t>003201078</t>
  </si>
  <si>
    <t>獨協医科大学病院</t>
  </si>
  <si>
    <t>003201471</t>
  </si>
  <si>
    <t>篠﨑内科クリニック　医療</t>
  </si>
  <si>
    <t>003201501</t>
  </si>
  <si>
    <t>増山内科小児科クリニック　医療</t>
  </si>
  <si>
    <t>003201630</t>
  </si>
  <si>
    <t>宇都宮病院　独法</t>
  </si>
  <si>
    <t>003201742</t>
  </si>
  <si>
    <t>星野胃腸科外科医院　医療</t>
  </si>
  <si>
    <t>003202349</t>
  </si>
  <si>
    <t>あいざわ内科クリニック　医療</t>
  </si>
  <si>
    <t>003202656</t>
  </si>
  <si>
    <t>獨協医科大学日光医療センター</t>
  </si>
  <si>
    <t>003202971</t>
  </si>
  <si>
    <t>ししど内科胃腸クリニック　医療</t>
  </si>
  <si>
    <t>003203083</t>
  </si>
  <si>
    <t>かんけ胃腸クリニック　医療</t>
  </si>
  <si>
    <t>003203622</t>
  </si>
  <si>
    <t>ひらしま胃腸・内科　医療</t>
  </si>
  <si>
    <t>155007834</t>
  </si>
  <si>
    <t>武口 智明</t>
  </si>
  <si>
    <t>004100466</t>
  </si>
  <si>
    <t>けいなん総合病院　厚生連</t>
  </si>
  <si>
    <t>004100495</t>
  </si>
  <si>
    <t>糸魚川総合病院　厚生連</t>
  </si>
  <si>
    <t>004100537</t>
  </si>
  <si>
    <t>柏崎総合医療センター　厚生連</t>
  </si>
  <si>
    <t>004100829</t>
  </si>
  <si>
    <t>十日町病院　県立</t>
  </si>
  <si>
    <t>004100921</t>
  </si>
  <si>
    <t>吉田病院　医療</t>
  </si>
  <si>
    <t>004101108</t>
  </si>
  <si>
    <t>新潟県立中央病院</t>
  </si>
  <si>
    <t>004101125</t>
  </si>
  <si>
    <t>上越総合病院　厚生連</t>
  </si>
  <si>
    <t>004102820</t>
  </si>
  <si>
    <t>内山医院　医療</t>
  </si>
  <si>
    <t>004103653</t>
  </si>
  <si>
    <t>川端内科消化器科医院</t>
  </si>
  <si>
    <t>004104747</t>
  </si>
  <si>
    <t>魚沼基幹病院</t>
  </si>
  <si>
    <t>004104785</t>
  </si>
  <si>
    <t>南魚沼市民病院</t>
  </si>
  <si>
    <t>004104914</t>
  </si>
  <si>
    <t>上越インター前たけいクリニック</t>
  </si>
  <si>
    <t>004104997</t>
  </si>
  <si>
    <t>上村診療所　社福</t>
  </si>
  <si>
    <t>004105756</t>
  </si>
  <si>
    <t>まるやま内科クリニック　医療</t>
  </si>
  <si>
    <t>81001671</t>
  </si>
  <si>
    <t>唐沢 健一</t>
  </si>
  <si>
    <t>004100149</t>
  </si>
  <si>
    <t>新潟市民病院</t>
  </si>
  <si>
    <t>004100676</t>
  </si>
  <si>
    <t>三条病院　済生会</t>
  </si>
  <si>
    <t>004100932</t>
  </si>
  <si>
    <t>長岡赤十字病院</t>
  </si>
  <si>
    <t>004100943</t>
  </si>
  <si>
    <t>長岡中央綜合病院　厚生連</t>
  </si>
  <si>
    <t>004101078</t>
  </si>
  <si>
    <t>三國医院　医療</t>
  </si>
  <si>
    <t>004101354</t>
  </si>
  <si>
    <t>佐渡総合病院　厚生連</t>
  </si>
  <si>
    <t>004101860</t>
  </si>
  <si>
    <t>津端内科医院　医療</t>
  </si>
  <si>
    <t>004102046</t>
  </si>
  <si>
    <t>済生会新潟病院</t>
  </si>
  <si>
    <t>004102750</t>
  </si>
  <si>
    <t>どうや胃腸科</t>
  </si>
  <si>
    <t>81002508</t>
  </si>
  <si>
    <t>古谷 政久</t>
  </si>
  <si>
    <t>003300013</t>
  </si>
  <si>
    <t>前橋赤十字病院</t>
  </si>
  <si>
    <t>003300083</t>
  </si>
  <si>
    <t>前橋病院　済生会</t>
  </si>
  <si>
    <t>003300093</t>
  </si>
  <si>
    <t>群馬中央病院　ＪＣＨ</t>
  </si>
  <si>
    <t>003300125</t>
  </si>
  <si>
    <t>群馬大学医学部附属病院</t>
  </si>
  <si>
    <t>003300349</t>
  </si>
  <si>
    <t>伊勢崎市民病院</t>
  </si>
  <si>
    <t>003300383</t>
  </si>
  <si>
    <t>伊勢崎佐波医師会病院</t>
  </si>
  <si>
    <t>003300959</t>
  </si>
  <si>
    <t>富岡総合病院　公立</t>
  </si>
  <si>
    <t>003301005</t>
  </si>
  <si>
    <t>利根中央病院</t>
  </si>
  <si>
    <t>003301024</t>
  </si>
  <si>
    <t>藤岡総合病院　公立</t>
  </si>
  <si>
    <t>003301043</t>
  </si>
  <si>
    <t>原町赤十字病院</t>
  </si>
  <si>
    <t>003301134</t>
  </si>
  <si>
    <t>下仁田厚生病院</t>
  </si>
  <si>
    <t>003301455</t>
  </si>
  <si>
    <t>光病院　医療</t>
  </si>
  <si>
    <t>003301536</t>
  </si>
  <si>
    <t>くすの木病院　医療</t>
  </si>
  <si>
    <t>003301599</t>
  </si>
  <si>
    <t>石井病院　医療</t>
  </si>
  <si>
    <t>003303706</t>
  </si>
  <si>
    <t>しらかわ診療所　医療</t>
  </si>
  <si>
    <t>003303838</t>
  </si>
  <si>
    <t>渋川医療センター　独法</t>
  </si>
  <si>
    <t>003303990</t>
  </si>
  <si>
    <t>敷島の森おなかのクリニック</t>
  </si>
  <si>
    <t>003304655</t>
  </si>
  <si>
    <t>はなまる消化器内科クリニック</t>
  </si>
  <si>
    <t>81002617</t>
  </si>
  <si>
    <t>小島 宏剛</t>
  </si>
  <si>
    <t>003200518</t>
  </si>
  <si>
    <t>那須赤十字病院</t>
  </si>
  <si>
    <t>003200641</t>
  </si>
  <si>
    <t>上都賀総合病院　厚生連</t>
  </si>
  <si>
    <t>003200709</t>
  </si>
  <si>
    <t>佐野厚生総合病院　厚生連</t>
  </si>
  <si>
    <t>003200889</t>
  </si>
  <si>
    <t>菅間記念病院　医療</t>
  </si>
  <si>
    <t>003201451</t>
  </si>
  <si>
    <t>増山胃腸科クリニック　医療</t>
  </si>
  <si>
    <t>003201715</t>
  </si>
  <si>
    <t>国際医療福祉大学病院</t>
  </si>
  <si>
    <t>003202852</t>
  </si>
  <si>
    <t>国際医療福祉大学塩谷病院</t>
  </si>
  <si>
    <t>003300900</t>
  </si>
  <si>
    <t>公立館林厚生病院</t>
  </si>
  <si>
    <t>003301501</t>
  </si>
  <si>
    <t>明和セントラル病院　医療</t>
  </si>
  <si>
    <t>81003463</t>
  </si>
  <si>
    <t>石川 和宏</t>
  </si>
  <si>
    <t>003200459</t>
  </si>
  <si>
    <t>足利赤十字病院</t>
  </si>
  <si>
    <t>003300291</t>
  </si>
  <si>
    <t>正田病院　医療</t>
  </si>
  <si>
    <t>003300420</t>
  </si>
  <si>
    <t>平原内科・消化器科　医療</t>
  </si>
  <si>
    <t>003300429</t>
  </si>
  <si>
    <t>堀江病院　医療</t>
  </si>
  <si>
    <t>003300441</t>
  </si>
  <si>
    <t>本島総合病院　医療</t>
  </si>
  <si>
    <t>003300445</t>
  </si>
  <si>
    <t>ＳＵＢＡＲＵ太田記念病院　健保</t>
  </si>
  <si>
    <t>003300510</t>
  </si>
  <si>
    <t>桐生厚生総合病院</t>
  </si>
  <si>
    <t>003300692</t>
  </si>
  <si>
    <t>野口病院　医療</t>
  </si>
  <si>
    <t>003300793</t>
  </si>
  <si>
    <t>高崎総合医療センター　独法</t>
  </si>
  <si>
    <t>003301168</t>
  </si>
  <si>
    <t>砂長胃腸科外科医院　医療</t>
  </si>
  <si>
    <t>003301468</t>
  </si>
  <si>
    <t>恵愛堂病院　医療</t>
  </si>
  <si>
    <t>003302248</t>
  </si>
  <si>
    <t>ひばりクリニック　医療</t>
  </si>
  <si>
    <t>003303421</t>
  </si>
  <si>
    <t>正田医院　医療</t>
  </si>
  <si>
    <t>152003564</t>
  </si>
  <si>
    <t>川口 文子</t>
  </si>
  <si>
    <t>003100136</t>
  </si>
  <si>
    <t>水戸医療センター　独法</t>
  </si>
  <si>
    <t>003100174</t>
  </si>
  <si>
    <t>水戸協同病院　厚生連</t>
  </si>
  <si>
    <t>003100227</t>
  </si>
  <si>
    <t>山王台病院　医療</t>
  </si>
  <si>
    <t>003100561</t>
  </si>
  <si>
    <t>土浦協同病院　厚生連</t>
  </si>
  <si>
    <t>003100870</t>
  </si>
  <si>
    <t>東京医科大学茨城医療センター</t>
  </si>
  <si>
    <t>003101557</t>
  </si>
  <si>
    <t>筑波メディカルセンター病院</t>
  </si>
  <si>
    <t>003101634</t>
  </si>
  <si>
    <t>筑波胃腸病院　医療</t>
  </si>
  <si>
    <t>003104668</t>
  </si>
  <si>
    <t>そが内視鏡・消化器クリニック</t>
  </si>
  <si>
    <t>003104813</t>
  </si>
  <si>
    <t>グレースクリニック　医療</t>
  </si>
  <si>
    <t>152020321</t>
  </si>
  <si>
    <t>髙野 一葉</t>
  </si>
  <si>
    <t>003100383</t>
  </si>
  <si>
    <t>下館胃腸科医院</t>
  </si>
  <si>
    <t>003100768</t>
  </si>
  <si>
    <t>城西病院　医療</t>
  </si>
  <si>
    <t>003100773</t>
  </si>
  <si>
    <t>結城病院　医療</t>
  </si>
  <si>
    <t>003100814</t>
  </si>
  <si>
    <t>ＪＡとりで総合医療センター</t>
  </si>
  <si>
    <t>003101067</t>
  </si>
  <si>
    <t>古河赤十字病院</t>
  </si>
  <si>
    <t>003101072</t>
  </si>
  <si>
    <t>友愛記念病院</t>
  </si>
  <si>
    <t>003101084</t>
  </si>
  <si>
    <t>柴原医院　医療</t>
  </si>
  <si>
    <t>003101739</t>
  </si>
  <si>
    <t>守谷第一病院　医療</t>
  </si>
  <si>
    <t>003102577</t>
  </si>
  <si>
    <t>龍ケ崎済生会病院</t>
  </si>
  <si>
    <t>003102582</t>
  </si>
  <si>
    <t>小山記念病院　医療</t>
  </si>
  <si>
    <t>003104526</t>
  </si>
  <si>
    <t>はら内科クリニック　医療</t>
  </si>
  <si>
    <t>003104569</t>
  </si>
  <si>
    <t>セントラル総合クリニック　医療</t>
  </si>
  <si>
    <t>003104677</t>
  </si>
  <si>
    <t>よしたけ内科・消化器外科ＣＬ</t>
  </si>
  <si>
    <t>003507951</t>
  </si>
  <si>
    <t>新東京クリニック　医療</t>
  </si>
  <si>
    <t>152040811</t>
  </si>
  <si>
    <t>倉本 昭仁</t>
  </si>
  <si>
    <t>003501336</t>
  </si>
  <si>
    <t>流山中央病院　医療</t>
  </si>
  <si>
    <t>003501514</t>
  </si>
  <si>
    <t>キッコーマン総合病院</t>
  </si>
  <si>
    <t>003501806</t>
  </si>
  <si>
    <t>松戸市立総合医療センター</t>
  </si>
  <si>
    <t>003501979</t>
  </si>
  <si>
    <t>おおたかの森病院　医療</t>
  </si>
  <si>
    <t>003502000</t>
  </si>
  <si>
    <t>新松戸中央総合病院　医療</t>
  </si>
  <si>
    <t>003502880</t>
  </si>
  <si>
    <t>東葛病院　医療</t>
  </si>
  <si>
    <t>003503323</t>
  </si>
  <si>
    <t>東京慈恵会医科大学附属柏病院</t>
  </si>
  <si>
    <t>003503407</t>
  </si>
  <si>
    <t>東葛辻仲病院　医療</t>
  </si>
  <si>
    <t>003503564</t>
  </si>
  <si>
    <t>千葉西総合病院　医療</t>
  </si>
  <si>
    <t>003503753</t>
  </si>
  <si>
    <t>野田病院　医療</t>
  </si>
  <si>
    <t>003503901</t>
  </si>
  <si>
    <t>柏病院　市立</t>
  </si>
  <si>
    <t>003504972</t>
  </si>
  <si>
    <t>天王台消化器病院　医療</t>
  </si>
  <si>
    <t>003506525</t>
  </si>
  <si>
    <t>柏たなか病院　医療</t>
  </si>
  <si>
    <t>003506578</t>
  </si>
  <si>
    <t>辻仲柏クリニック　医療</t>
  </si>
  <si>
    <t>003507142</t>
  </si>
  <si>
    <t>辻仲病院柏の葉　医療</t>
  </si>
  <si>
    <t>003508787</t>
  </si>
  <si>
    <t>千葉白井病院　医療</t>
  </si>
  <si>
    <t>003510456</t>
  </si>
  <si>
    <t>千葉愛友会記念病院　医療</t>
  </si>
  <si>
    <t>003511327</t>
  </si>
  <si>
    <t>北松戸駅前おなかと内科・内視鏡</t>
  </si>
  <si>
    <t>152277619</t>
  </si>
  <si>
    <t>大吉 俊也</t>
  </si>
  <si>
    <t>003500045</t>
  </si>
  <si>
    <t>水野胃腸科・内科　医療</t>
  </si>
  <si>
    <t>003500137</t>
  </si>
  <si>
    <t>山王病院　医療</t>
  </si>
  <si>
    <t>003500177</t>
  </si>
  <si>
    <t>千葉医療センター　独法</t>
  </si>
  <si>
    <t>003500330</t>
  </si>
  <si>
    <t>青葉病院　市立</t>
  </si>
  <si>
    <t>003500439</t>
  </si>
  <si>
    <t>千葉大学医学部附属病院</t>
  </si>
  <si>
    <t>003500454</t>
  </si>
  <si>
    <t>旭中央病院</t>
  </si>
  <si>
    <t>003502153</t>
  </si>
  <si>
    <t>国保匝瑳市民病院</t>
  </si>
  <si>
    <t>003506978</t>
  </si>
  <si>
    <t>千葉中央クリニック　医療</t>
  </si>
  <si>
    <t>003507625</t>
  </si>
  <si>
    <t>千葉メディカルセンター　医療</t>
  </si>
  <si>
    <t>003511508</t>
  </si>
  <si>
    <t>あきのみちクリニック</t>
  </si>
  <si>
    <t>152278910</t>
  </si>
  <si>
    <t>工藤 大志</t>
  </si>
  <si>
    <t>003100067</t>
  </si>
  <si>
    <t>水戸赤十字病院</t>
  </si>
  <si>
    <t>003100086</t>
  </si>
  <si>
    <t>水戸済生会総合病院</t>
  </si>
  <si>
    <t>003100188</t>
  </si>
  <si>
    <t>クリニック健康の杜　医療</t>
  </si>
  <si>
    <t>003100316</t>
  </si>
  <si>
    <t>北茨城市民病院</t>
  </si>
  <si>
    <t>003100591</t>
  </si>
  <si>
    <t>ひたち医療センター　医療</t>
  </si>
  <si>
    <t>003100633</t>
  </si>
  <si>
    <t>川﨑病院　医療</t>
  </si>
  <si>
    <t>003100722</t>
  </si>
  <si>
    <t>大山病院　医療</t>
  </si>
  <si>
    <t>003101274</t>
  </si>
  <si>
    <t>茨城県立中央病院</t>
  </si>
  <si>
    <t>003101563</t>
  </si>
  <si>
    <t>茨城県立こども病院</t>
  </si>
  <si>
    <t>003101830</t>
  </si>
  <si>
    <t>西宮医院　医療</t>
  </si>
  <si>
    <t>003103351</t>
  </si>
  <si>
    <t>常陸大宮済生会病院</t>
  </si>
  <si>
    <t>003104462</t>
  </si>
  <si>
    <t>みと肛門クリニック　医療</t>
  </si>
  <si>
    <t>003104756</t>
  </si>
  <si>
    <t>ふじえだクリニック　医療</t>
  </si>
  <si>
    <t>152957113</t>
  </si>
  <si>
    <t>石田 奈々</t>
  </si>
  <si>
    <t>003500290</t>
  </si>
  <si>
    <t>千葉健生病院　医療</t>
  </si>
  <si>
    <t>003500751</t>
  </si>
  <si>
    <t>鎗田病院　医療</t>
  </si>
  <si>
    <t>003500809</t>
  </si>
  <si>
    <t>千葉労災病院　独法労</t>
  </si>
  <si>
    <t>003501001</t>
  </si>
  <si>
    <t>君津中央病院</t>
  </si>
  <si>
    <t>003502015</t>
  </si>
  <si>
    <t>長生病院</t>
  </si>
  <si>
    <t>003502023</t>
  </si>
  <si>
    <t>宍倉病院　医療</t>
  </si>
  <si>
    <t>003502228</t>
  </si>
  <si>
    <t>亀田総合病院　医療</t>
  </si>
  <si>
    <t>003502313</t>
  </si>
  <si>
    <t>玄々堂君津病院　医療</t>
  </si>
  <si>
    <t>003502896</t>
  </si>
  <si>
    <t>千葉中央メディカルセンター</t>
  </si>
  <si>
    <t>003502979</t>
  </si>
  <si>
    <t>幕張ももの木クリニック　医療</t>
  </si>
  <si>
    <t>003502985</t>
  </si>
  <si>
    <t>海浜病院　市立</t>
  </si>
  <si>
    <t>003503243</t>
  </si>
  <si>
    <t>帝京大学ちば総合医療センター</t>
  </si>
  <si>
    <t>003503248</t>
  </si>
  <si>
    <t>最成病院　医療</t>
  </si>
  <si>
    <t>003503432</t>
  </si>
  <si>
    <t>千葉県こども病院</t>
  </si>
  <si>
    <t>003503440</t>
  </si>
  <si>
    <t>みつわ台総合病院　医療</t>
  </si>
  <si>
    <t>003504166</t>
  </si>
  <si>
    <t>亀田クリニック　医療</t>
  </si>
  <si>
    <t>003506859</t>
  </si>
  <si>
    <t>塩田記念病院　医療</t>
  </si>
  <si>
    <t>003507416</t>
  </si>
  <si>
    <t>藤島クリニック　医療</t>
  </si>
  <si>
    <t>003507778</t>
  </si>
  <si>
    <t>こん内科クリニック　医療</t>
  </si>
  <si>
    <t>003510084</t>
  </si>
  <si>
    <t>大多和医院　医療</t>
  </si>
  <si>
    <t>81001156</t>
  </si>
  <si>
    <t>村松 俊輔</t>
  </si>
  <si>
    <t>003501438</t>
  </si>
  <si>
    <t>成田赤十字病院</t>
  </si>
  <si>
    <t>003503704</t>
  </si>
  <si>
    <t>東邦大学医療センター佐倉病院</t>
  </si>
  <si>
    <t>003504046</t>
  </si>
  <si>
    <t>日本医科大学千葉北総病院</t>
  </si>
  <si>
    <t>003505943</t>
  </si>
  <si>
    <t>聖隷佐倉市民病院　社福</t>
  </si>
  <si>
    <t>003509041</t>
  </si>
  <si>
    <t>志津さくら内科クリニック　医療</t>
  </si>
  <si>
    <t>003509535</t>
  </si>
  <si>
    <t>ばんどうクリニック　医療</t>
  </si>
  <si>
    <t>003509679</t>
  </si>
  <si>
    <t>国際医療福祉大学成田病院</t>
  </si>
  <si>
    <t>81002385</t>
  </si>
  <si>
    <t>徳永 一真</t>
  </si>
  <si>
    <t>003100218</t>
  </si>
  <si>
    <t>水戸中央病院　医療</t>
  </si>
  <si>
    <t>003100264</t>
  </si>
  <si>
    <t>ひたちなか総合病院</t>
  </si>
  <si>
    <t>003100638</t>
  </si>
  <si>
    <t>日立総合病院</t>
  </si>
  <si>
    <t>003101109</t>
  </si>
  <si>
    <t>筑波学園病院　財団</t>
  </si>
  <si>
    <t>003101244</t>
  </si>
  <si>
    <t>筑波大学附属病院</t>
  </si>
  <si>
    <t>003101438</t>
  </si>
  <si>
    <t>筑波記念病院　医療</t>
  </si>
  <si>
    <t>003103221</t>
  </si>
  <si>
    <t>筑波総合クリニック　医療</t>
  </si>
  <si>
    <t>003104466</t>
  </si>
  <si>
    <t>すぎやま内科皮フ科クリニック</t>
  </si>
  <si>
    <t>003105154</t>
  </si>
  <si>
    <t>つくば消化器・内視鏡クリニック</t>
  </si>
  <si>
    <t>81002858</t>
  </si>
  <si>
    <t>有坂 建一郎</t>
  </si>
  <si>
    <t>003500506</t>
  </si>
  <si>
    <t>国立国府台医療センター</t>
  </si>
  <si>
    <t>003500557</t>
  </si>
  <si>
    <t>日比医院　医療</t>
  </si>
  <si>
    <t>003501540</t>
  </si>
  <si>
    <t>船橋中央病院　ＪＣＨ</t>
  </si>
  <si>
    <t>003502823</t>
  </si>
  <si>
    <t>船橋二和病院　医療</t>
  </si>
  <si>
    <t>003502850</t>
  </si>
  <si>
    <t>谷津保健病院　医療</t>
  </si>
  <si>
    <t>003502969</t>
  </si>
  <si>
    <t>船橋市立医療センター</t>
  </si>
  <si>
    <t>003503084</t>
  </si>
  <si>
    <t>順天堂大学浦安病院</t>
  </si>
  <si>
    <t>003503802</t>
  </si>
  <si>
    <t>高良消化器内科クリニック　医療</t>
  </si>
  <si>
    <t>003505098</t>
  </si>
  <si>
    <t>習志野病院　済生会</t>
  </si>
  <si>
    <t>003506590</t>
  </si>
  <si>
    <t>東京女子医大附属八千代医療Ｃ</t>
  </si>
  <si>
    <t>003507155</t>
  </si>
  <si>
    <t>東京ベイ・浦安市川医療センター</t>
  </si>
  <si>
    <t>003509051</t>
  </si>
  <si>
    <t>やまもと消化器内科・肛門科</t>
  </si>
  <si>
    <t>003509645</t>
  </si>
  <si>
    <t>市川すずき消化器・内視鏡ＣＬ</t>
  </si>
  <si>
    <t>003509792</t>
  </si>
  <si>
    <t>さかもと内視鏡クリニック</t>
  </si>
  <si>
    <t>003511536</t>
  </si>
  <si>
    <t>すみれ消化器内科クリニック</t>
  </si>
  <si>
    <t>003511555</t>
  </si>
  <si>
    <t>国際医療福祉大学市川総合病院</t>
  </si>
  <si>
    <t>152046710</t>
  </si>
  <si>
    <t>上田 聖美</t>
  </si>
  <si>
    <t>003400980</t>
  </si>
  <si>
    <t>川口総合病院　済生会</t>
  </si>
  <si>
    <t>003401419</t>
  </si>
  <si>
    <t>越谷市立病院</t>
  </si>
  <si>
    <t>003402692</t>
  </si>
  <si>
    <t>東埼玉総合病院　医療</t>
  </si>
  <si>
    <t>003403198</t>
  </si>
  <si>
    <t>獨協医科大学埼玉医療センター</t>
  </si>
  <si>
    <t>003404183</t>
  </si>
  <si>
    <t>川口市立医療センター</t>
  </si>
  <si>
    <t>003404256</t>
  </si>
  <si>
    <t>清松クリニック　医療</t>
  </si>
  <si>
    <t>003404749</t>
  </si>
  <si>
    <t>宮本医院　医療</t>
  </si>
  <si>
    <t>003405829</t>
  </si>
  <si>
    <t>南越谷健身会クリニック　医療</t>
  </si>
  <si>
    <t>003407385</t>
  </si>
  <si>
    <t>東浦和内科外科クリニック　医療</t>
  </si>
  <si>
    <t>003408318</t>
  </si>
  <si>
    <t>盛男医院　医療</t>
  </si>
  <si>
    <t>003409102</t>
  </si>
  <si>
    <t>南越谷たかせクリニック　医療</t>
  </si>
  <si>
    <t>003409280</t>
  </si>
  <si>
    <t>川口肛門胃腸クリニック　医療</t>
  </si>
  <si>
    <t>003410630</t>
  </si>
  <si>
    <t>まの内科胃腸科クリニック</t>
  </si>
  <si>
    <t>003411121</t>
  </si>
  <si>
    <t>羽生総合病院　医療</t>
  </si>
  <si>
    <t>152051960</t>
  </si>
  <si>
    <t>小又 惟礼</t>
  </si>
  <si>
    <t>003400280</t>
  </si>
  <si>
    <t>上尾中央総合病院　医療</t>
  </si>
  <si>
    <t>003401084</t>
  </si>
  <si>
    <t>川越胃腸センター・クリニック</t>
  </si>
  <si>
    <t>003401143</t>
  </si>
  <si>
    <t>三井病院　医療</t>
  </si>
  <si>
    <t>003401425</t>
  </si>
  <si>
    <t>順天堂大学順天堂越谷病院</t>
  </si>
  <si>
    <t>003402564</t>
  </si>
  <si>
    <t>埼玉医科大学病院</t>
  </si>
  <si>
    <t>003403080</t>
  </si>
  <si>
    <t>埼玉県立小児医療センター</t>
  </si>
  <si>
    <t>003403285</t>
  </si>
  <si>
    <t>埼玉医科大学総合医療センター</t>
  </si>
  <si>
    <t>003406805</t>
  </si>
  <si>
    <t>大森敏秀胃腸科クリニック　医療</t>
  </si>
  <si>
    <t>152311453</t>
  </si>
  <si>
    <t>北吉 理祐</t>
  </si>
  <si>
    <t>003400173</t>
  </si>
  <si>
    <t>共済病院　医療</t>
  </si>
  <si>
    <t>003401044</t>
  </si>
  <si>
    <t>池袋病院　医療</t>
  </si>
  <si>
    <t>003401193</t>
  </si>
  <si>
    <t>行田中央総合病院　医療</t>
  </si>
  <si>
    <t>003401929</t>
  </si>
  <si>
    <t>東松山市立市民病院</t>
  </si>
  <si>
    <t>003402012</t>
  </si>
  <si>
    <t>岡病院　医療</t>
  </si>
  <si>
    <t>003402289</t>
  </si>
  <si>
    <t>新井病院　医療</t>
  </si>
  <si>
    <t>003402632</t>
  </si>
  <si>
    <t>村越外科・胃腸科・肛門科　医療</t>
  </si>
  <si>
    <t>003403016</t>
  </si>
  <si>
    <t>上福岡総合病院　医療</t>
  </si>
  <si>
    <t>003403555</t>
  </si>
  <si>
    <t>本庄総合病院　医療</t>
  </si>
  <si>
    <t>003403558</t>
  </si>
  <si>
    <t>行田総合病院　医療</t>
  </si>
  <si>
    <t>003404009</t>
  </si>
  <si>
    <t>大谷内科胃腸科　医療</t>
  </si>
  <si>
    <t>003404651</t>
  </si>
  <si>
    <t>かすみクリニック　医療</t>
  </si>
  <si>
    <t>003404750</t>
  </si>
  <si>
    <t>鴻巣外科胃腸科　医療</t>
  </si>
  <si>
    <t>003409346</t>
  </si>
  <si>
    <t>いわね内科クリニック</t>
  </si>
  <si>
    <t>003410849</t>
  </si>
  <si>
    <t>かわべ内科　医療</t>
  </si>
  <si>
    <t>152314909</t>
  </si>
  <si>
    <t>杉浦 駿</t>
  </si>
  <si>
    <t>003401606</t>
  </si>
  <si>
    <t>秩父市立病院</t>
  </si>
  <si>
    <t>003401964</t>
  </si>
  <si>
    <t>深谷赤十字病院</t>
  </si>
  <si>
    <t>003402935</t>
  </si>
  <si>
    <t>春日部中央総合病院　医療</t>
  </si>
  <si>
    <t>003403221</t>
  </si>
  <si>
    <t>北本共済医院　医療</t>
  </si>
  <si>
    <t>003403557</t>
  </si>
  <si>
    <t>埼玉県央病院　医療</t>
  </si>
  <si>
    <t>003403612</t>
  </si>
  <si>
    <t>北里大学メディカルセンター</t>
  </si>
  <si>
    <t>003404916</t>
  </si>
  <si>
    <t>東都春日部病院　医療</t>
  </si>
  <si>
    <t>003405303</t>
  </si>
  <si>
    <t>埼玉よりい病院　医療</t>
  </si>
  <si>
    <t>003409624</t>
  </si>
  <si>
    <t>熊谷総合病院　医療</t>
  </si>
  <si>
    <t>003410568</t>
  </si>
  <si>
    <t>わかば診療所　医療</t>
  </si>
  <si>
    <t>152889657</t>
  </si>
  <si>
    <t>五十川 卓</t>
  </si>
  <si>
    <t>003400429</t>
  </si>
  <si>
    <t>豊岡第一病院　医療</t>
  </si>
  <si>
    <t>003401645</t>
  </si>
  <si>
    <t>西埼玉中央病院　独法</t>
  </si>
  <si>
    <t>003401684</t>
  </si>
  <si>
    <t>防衛医科大学校病院</t>
  </si>
  <si>
    <t>003401774</t>
  </si>
  <si>
    <t>所沢肛門病院　医療</t>
  </si>
  <si>
    <t>003404357</t>
  </si>
  <si>
    <t>彩のクリニック　医療</t>
  </si>
  <si>
    <t>003404912</t>
  </si>
  <si>
    <t>岩下悦郎消化器内科クリニック</t>
  </si>
  <si>
    <t>003405100</t>
  </si>
  <si>
    <t>みずの内科クリニック　医療</t>
  </si>
  <si>
    <t>003405168</t>
  </si>
  <si>
    <t>野﨑クリニック　医療</t>
  </si>
  <si>
    <t>003406647</t>
  </si>
  <si>
    <t>やすらぎクリニック　医療</t>
  </si>
  <si>
    <t>003410096</t>
  </si>
  <si>
    <t>かないクリニック　医療</t>
  </si>
  <si>
    <t>81001461</t>
  </si>
  <si>
    <t>岡村 明洋</t>
  </si>
  <si>
    <t>003400047</t>
  </si>
  <si>
    <t>埼玉メディカルセンター　ＪＣＨ</t>
  </si>
  <si>
    <t>003400225</t>
  </si>
  <si>
    <t>さいたま市立病院</t>
  </si>
  <si>
    <t>003400644</t>
  </si>
  <si>
    <t>さいたま北部医療センター</t>
  </si>
  <si>
    <t>003400654</t>
  </si>
  <si>
    <t>西大宮病院　医療</t>
  </si>
  <si>
    <t>003402995</t>
  </si>
  <si>
    <t>彩の国東大宮メディカルセンター</t>
  </si>
  <si>
    <t>003403092</t>
  </si>
  <si>
    <t>松沢医院　医療</t>
  </si>
  <si>
    <t>003403288</t>
  </si>
  <si>
    <t>三愛病院　医療</t>
  </si>
  <si>
    <t>003403553</t>
  </si>
  <si>
    <t>舟田クリニック　医療</t>
  </si>
  <si>
    <t>003403687</t>
  </si>
  <si>
    <t>自治医科大学附属さいたま医療Ｃ</t>
  </si>
  <si>
    <t>003405067</t>
  </si>
  <si>
    <t>ときとうクリニック　医療</t>
  </si>
  <si>
    <t>003409556</t>
  </si>
  <si>
    <t>ねもと内科　医療</t>
  </si>
  <si>
    <t>003409577</t>
  </si>
  <si>
    <t>虹クリニック</t>
  </si>
  <si>
    <t>003410076</t>
  </si>
  <si>
    <t>にしむら内科クリニック</t>
  </si>
  <si>
    <t>003410797</t>
  </si>
  <si>
    <t>さいたま胃腸クリニック</t>
  </si>
  <si>
    <t>81002406</t>
  </si>
  <si>
    <t>深田 祐子</t>
  </si>
  <si>
    <t>003400817</t>
  </si>
  <si>
    <t>埼玉協同病院</t>
  </si>
  <si>
    <t>003402061</t>
  </si>
  <si>
    <t>さいたま赤十字病院</t>
  </si>
  <si>
    <t>003403046</t>
  </si>
  <si>
    <t>指扇病院　医療</t>
  </si>
  <si>
    <t>003403201</t>
  </si>
  <si>
    <t>東鷲宮病院　医療</t>
  </si>
  <si>
    <t>003403521</t>
  </si>
  <si>
    <t>蓮田病院　医療</t>
  </si>
  <si>
    <t>003403659</t>
  </si>
  <si>
    <t>加須病院　済生会</t>
  </si>
  <si>
    <t>003403900</t>
  </si>
  <si>
    <t>騎西病院　医療</t>
  </si>
  <si>
    <t>003407165</t>
  </si>
  <si>
    <t>さいたま新開橋クリニック　医療</t>
  </si>
  <si>
    <t>003407416</t>
  </si>
  <si>
    <t>さいたま市民医療センター　医療</t>
  </si>
  <si>
    <t>003407892</t>
  </si>
  <si>
    <t>川口工業総合病院　医療</t>
  </si>
  <si>
    <t>003408913</t>
  </si>
  <si>
    <t>しおや消化器内科クリニック</t>
  </si>
  <si>
    <t>003411939</t>
  </si>
  <si>
    <t>はなさき診療所　医療</t>
  </si>
  <si>
    <t>81002764</t>
  </si>
  <si>
    <t>篠原 遥</t>
  </si>
  <si>
    <t>003400389</t>
  </si>
  <si>
    <t>ＴＭＧあさか医療センター　医療</t>
  </si>
  <si>
    <t>003400466</t>
  </si>
  <si>
    <t>丸山記念総合病院　医療</t>
  </si>
  <si>
    <t>003400726</t>
  </si>
  <si>
    <t>春日部市立医療センター</t>
  </si>
  <si>
    <t>003401506</t>
  </si>
  <si>
    <t>草加市立病院</t>
  </si>
  <si>
    <t>003401813</t>
  </si>
  <si>
    <t>戸田中央総合病院　医療</t>
  </si>
  <si>
    <t>003402099</t>
  </si>
  <si>
    <t>蕨市立病院</t>
  </si>
  <si>
    <t>003402173</t>
  </si>
  <si>
    <t>埼玉病院　独法</t>
  </si>
  <si>
    <t>003402238</t>
  </si>
  <si>
    <t>新座志木中央総合病院　医療</t>
  </si>
  <si>
    <t>003402407</t>
  </si>
  <si>
    <t>みずほ台病院　医療</t>
  </si>
  <si>
    <t>003402928</t>
  </si>
  <si>
    <t>秀和総合病院　医療</t>
  </si>
  <si>
    <t>003403178</t>
  </si>
  <si>
    <t>みさと健和病院　医療</t>
  </si>
  <si>
    <t>003403806</t>
  </si>
  <si>
    <t>みさと健和クリニック　医療</t>
  </si>
  <si>
    <t>003409494</t>
  </si>
  <si>
    <t>まきの消化器内科外科クリニック</t>
  </si>
  <si>
    <t>003410656</t>
  </si>
  <si>
    <t>かすかべ消化器内科クリニック</t>
  </si>
  <si>
    <t>152273808</t>
  </si>
  <si>
    <t>西部 享裕</t>
  </si>
  <si>
    <t>003605591</t>
  </si>
  <si>
    <t>東京都立墨東病院</t>
  </si>
  <si>
    <t>003605780</t>
  </si>
  <si>
    <t>同愛記念病院　社福</t>
  </si>
  <si>
    <t>003607089</t>
  </si>
  <si>
    <t>永寿総合病院　財団</t>
  </si>
  <si>
    <t>003610108</t>
  </si>
  <si>
    <t>東京大学医学部附属病院</t>
  </si>
  <si>
    <t>152277620</t>
  </si>
  <si>
    <t>古谷 涼太</t>
  </si>
  <si>
    <t>003610150</t>
  </si>
  <si>
    <t>東京都立駒込病院</t>
  </si>
  <si>
    <t>003610204</t>
  </si>
  <si>
    <t>東京科学大学病院</t>
  </si>
  <si>
    <t>152278748</t>
  </si>
  <si>
    <t>佐藤 翔太</t>
  </si>
  <si>
    <t>003607126</t>
  </si>
  <si>
    <t>聖路加国際病院</t>
  </si>
  <si>
    <t>003607421</t>
  </si>
  <si>
    <t>中島クリニック　医療</t>
  </si>
  <si>
    <t>003607644</t>
  </si>
  <si>
    <t>中央みなとクリニック　医療</t>
  </si>
  <si>
    <t>003607889</t>
  </si>
  <si>
    <t>三井記念病院　社福</t>
  </si>
  <si>
    <t>003607940</t>
  </si>
  <si>
    <t>杏雲堂病院　財団</t>
  </si>
  <si>
    <t>003607941</t>
  </si>
  <si>
    <t>三楽病院　社団</t>
  </si>
  <si>
    <t>003607949</t>
  </si>
  <si>
    <t>日本大学病院</t>
  </si>
  <si>
    <t>003608006</t>
  </si>
  <si>
    <t>九段坂病院　共済</t>
  </si>
  <si>
    <t>003608111</t>
  </si>
  <si>
    <t>東京逓信病院</t>
  </si>
  <si>
    <t>003640892</t>
  </si>
  <si>
    <t>東京晴海胃と大腸の内視鏡ＣＬ</t>
  </si>
  <si>
    <t>152869362</t>
  </si>
  <si>
    <t>染谷 慶壮</t>
  </si>
  <si>
    <t>003604639</t>
  </si>
  <si>
    <t>東京医科大学病院</t>
  </si>
  <si>
    <t>003610105</t>
  </si>
  <si>
    <t>順天堂大学医学部附属順天堂医院</t>
  </si>
  <si>
    <t>003622169</t>
  </si>
  <si>
    <t>井の頭通りこう門科胃腸科　医療</t>
  </si>
  <si>
    <t>003633676</t>
  </si>
  <si>
    <t>大堀ＩＢＤクリニック　医療</t>
  </si>
  <si>
    <t>152897276</t>
  </si>
  <si>
    <t>大澤 真凜</t>
  </si>
  <si>
    <t>003602927</t>
  </si>
  <si>
    <t>江東病院　医療</t>
  </si>
  <si>
    <t>003603035</t>
  </si>
  <si>
    <t>あそか病院　社福</t>
  </si>
  <si>
    <t>003608954</t>
  </si>
  <si>
    <t>がん研有明病院　財団</t>
  </si>
  <si>
    <t>003614073</t>
  </si>
  <si>
    <t>昭和医科大学江東豊洲病院</t>
  </si>
  <si>
    <t>003615291</t>
  </si>
  <si>
    <t>赤羽根医院</t>
  </si>
  <si>
    <t>003623429</t>
  </si>
  <si>
    <t>順天堂大学東京江東高齢者医療Ｃ</t>
  </si>
  <si>
    <t>003624258</t>
  </si>
  <si>
    <t>清澄白河ファミリークリニック</t>
  </si>
  <si>
    <t>003638908</t>
  </si>
  <si>
    <t>河口内科眼科クリニック</t>
  </si>
  <si>
    <t>003638916</t>
  </si>
  <si>
    <t>大島駅前クリニック　社団</t>
  </si>
  <si>
    <t>152916347</t>
  </si>
  <si>
    <t>草野 七彩</t>
  </si>
  <si>
    <t>003604057</t>
  </si>
  <si>
    <t>日本赤十字社医療センター</t>
  </si>
  <si>
    <t>003604111</t>
  </si>
  <si>
    <t>ＪＲ東京総合病院</t>
  </si>
  <si>
    <t>003610232</t>
  </si>
  <si>
    <t>003610327</t>
  </si>
  <si>
    <t>虎の門病院</t>
  </si>
  <si>
    <t>003610492</t>
  </si>
  <si>
    <t>東京大学医科学研究所附属病院</t>
  </si>
  <si>
    <t>003610662</t>
  </si>
  <si>
    <t>東京都済生会中央病院</t>
  </si>
  <si>
    <t>003614482</t>
  </si>
  <si>
    <t>新宿つるかめクリニック　医療</t>
  </si>
  <si>
    <t>003620298</t>
  </si>
  <si>
    <t>赤坂胃腸クリニック　医療</t>
  </si>
  <si>
    <t>003624196</t>
  </si>
  <si>
    <t>国際医療福祉大学三田病院</t>
  </si>
  <si>
    <t>003627937</t>
  </si>
  <si>
    <t>田坂記念クリニック</t>
  </si>
  <si>
    <t>003633609</t>
  </si>
  <si>
    <t>恵比寿桜十字クリニック　医療</t>
  </si>
  <si>
    <t>003633675</t>
  </si>
  <si>
    <t>赤坂虎の門クリニック　医療</t>
  </si>
  <si>
    <t>003640181</t>
  </si>
  <si>
    <t>五良会クリニック白金高輪　医療</t>
  </si>
  <si>
    <t>81000963</t>
  </si>
  <si>
    <t>吉田 丈裕</t>
  </si>
  <si>
    <t>003605839</t>
  </si>
  <si>
    <t>自衛隊中央病院</t>
  </si>
  <si>
    <t>003605919</t>
  </si>
  <si>
    <t>関東中央病院　共済</t>
  </si>
  <si>
    <t>003606168</t>
  </si>
  <si>
    <t>世田谷中央病院　医療</t>
  </si>
  <si>
    <t>003606572</t>
  </si>
  <si>
    <t>久富医院　医療</t>
  </si>
  <si>
    <t>003606668</t>
  </si>
  <si>
    <t>至誠会第二病院　社団</t>
  </si>
  <si>
    <t>003606670</t>
  </si>
  <si>
    <t>久我山病院　社福</t>
  </si>
  <si>
    <t>003606715</t>
  </si>
  <si>
    <t>玉川病院　財団</t>
  </si>
  <si>
    <t>003610840</t>
  </si>
  <si>
    <t>東邦大学医療センター大橋病院</t>
  </si>
  <si>
    <t>003610872</t>
  </si>
  <si>
    <t>三宿病院　共済</t>
  </si>
  <si>
    <t>003611041</t>
  </si>
  <si>
    <t>東京共済病院</t>
  </si>
  <si>
    <t>003611073</t>
  </si>
  <si>
    <t>東京医療センター　独法</t>
  </si>
  <si>
    <t>003611108</t>
  </si>
  <si>
    <t>厚生中央病院</t>
  </si>
  <si>
    <t>003616696</t>
  </si>
  <si>
    <t>中目黒消化器クリニック　医療</t>
  </si>
  <si>
    <t>003617917</t>
  </si>
  <si>
    <t>田崎胃腸科内科　医療</t>
  </si>
  <si>
    <t>003623280</t>
  </si>
  <si>
    <t>ひもんや内科</t>
  </si>
  <si>
    <t>003625367</t>
  </si>
  <si>
    <t>三軒茶屋はやかわクリニック</t>
  </si>
  <si>
    <t>003628893</t>
  </si>
  <si>
    <t>ニコタマ大腸・肛門クリニック</t>
  </si>
  <si>
    <t>003629631</t>
  </si>
  <si>
    <t>大和内科・消化器内科クリニック</t>
  </si>
  <si>
    <t>003633493</t>
  </si>
  <si>
    <t>きたやま胃腸肛門クリニック</t>
  </si>
  <si>
    <t>003634522</t>
  </si>
  <si>
    <t>自由が丘消化器内視鏡クリニック</t>
  </si>
  <si>
    <t>003634966</t>
  </si>
  <si>
    <t>三軒茶屋駅前おなかクリニック</t>
  </si>
  <si>
    <t>003637850</t>
  </si>
  <si>
    <t>さくらば内科内視鏡ＣＬ世田谷院</t>
  </si>
  <si>
    <t>003639211</t>
  </si>
  <si>
    <t>ちはらメディカルクリニック目黒</t>
  </si>
  <si>
    <t>003640473</t>
  </si>
  <si>
    <t>自由ケ丘メディカル内視鏡ＣＬ</t>
  </si>
  <si>
    <t>81001928</t>
  </si>
  <si>
    <t>須田 亜由美</t>
  </si>
  <si>
    <t>003601210</t>
  </si>
  <si>
    <t>江戸川病院　社福</t>
  </si>
  <si>
    <t>003601212</t>
  </si>
  <si>
    <t>片倉クリニック　医療</t>
  </si>
  <si>
    <t>003601231</t>
  </si>
  <si>
    <t>京葉病院　医療</t>
  </si>
  <si>
    <t>003601357</t>
  </si>
  <si>
    <t>養命閣医院</t>
  </si>
  <si>
    <t>003602168</t>
  </si>
  <si>
    <t>東京慈恵会医科大学葛飾医療Ｃ</t>
  </si>
  <si>
    <t>003602311</t>
  </si>
  <si>
    <t>渡辺昭医院　医療</t>
  </si>
  <si>
    <t>003602468</t>
  </si>
  <si>
    <t>イムス東京葛飾総合病院　医療</t>
  </si>
  <si>
    <t>003616380</t>
  </si>
  <si>
    <t>東京都立東部地域病院</t>
  </si>
  <si>
    <t>003621450</t>
  </si>
  <si>
    <t>東京臨海病院　共済</t>
  </si>
  <si>
    <t>003632550</t>
  </si>
  <si>
    <t>西葛西消化器内科クリニック</t>
  </si>
  <si>
    <t>003633525</t>
  </si>
  <si>
    <t>かなまち慈優クリニック　医療</t>
  </si>
  <si>
    <t>003635598</t>
  </si>
  <si>
    <t>いわもと内視鏡内科クリニック</t>
  </si>
  <si>
    <t>003641619</t>
  </si>
  <si>
    <t>東京下町おなか内視鏡葛飾金町院</t>
  </si>
  <si>
    <t>81002594</t>
  </si>
  <si>
    <t>渡辺 弘規</t>
  </si>
  <si>
    <t>003607227</t>
  </si>
  <si>
    <t>吉川医院　医療</t>
  </si>
  <si>
    <t>003621467</t>
  </si>
  <si>
    <t>国立成育医療研究センター</t>
  </si>
  <si>
    <t>003636028</t>
  </si>
  <si>
    <t>銀座セントラルクリニック</t>
  </si>
  <si>
    <t>81002733</t>
  </si>
  <si>
    <t>生駒 久裕</t>
  </si>
  <si>
    <t>003604453</t>
  </si>
  <si>
    <t>東京山手メディカルセンター</t>
  </si>
  <si>
    <t>003610624</t>
  </si>
  <si>
    <t>東京慈恵会医科大学附属病院</t>
  </si>
  <si>
    <t>81003638</t>
  </si>
  <si>
    <t>辻 佑輔</t>
  </si>
  <si>
    <t>003601401</t>
  </si>
  <si>
    <t>池上総合病院　医療</t>
  </si>
  <si>
    <t>003601446</t>
  </si>
  <si>
    <t>牧田総合病院　医療</t>
  </si>
  <si>
    <t>003601476</t>
  </si>
  <si>
    <t>東邦大学医療センター大森病院</t>
  </si>
  <si>
    <t>003601504</t>
  </si>
  <si>
    <t>東京労災病院　独法労</t>
  </si>
  <si>
    <t>003601739</t>
  </si>
  <si>
    <t>大森赤十字病院</t>
  </si>
  <si>
    <t>003602028</t>
  </si>
  <si>
    <t>蒲田医療センター　ＪＣＨ</t>
  </si>
  <si>
    <t>003603520</t>
  </si>
  <si>
    <t>昭和医科大学病院</t>
  </si>
  <si>
    <t>003603569</t>
  </si>
  <si>
    <t>ＮＴＴ東日本関東病院</t>
  </si>
  <si>
    <t>003614205</t>
  </si>
  <si>
    <t>三浦医院　医療</t>
  </si>
  <si>
    <t>003624821</t>
  </si>
  <si>
    <t>栗原クリニック</t>
  </si>
  <si>
    <t>003624940</t>
  </si>
  <si>
    <t>Ｋクリニック山王　医療</t>
  </si>
  <si>
    <t>003627307</t>
  </si>
  <si>
    <t>みやはら内科外科クリニック</t>
  </si>
  <si>
    <t>003631959</t>
  </si>
  <si>
    <t>おおさわ胃腸肛門内視鏡ＣＬ品川</t>
  </si>
  <si>
    <t>003633993</t>
  </si>
  <si>
    <t>東京品川病院　医療</t>
  </si>
  <si>
    <t>003634875</t>
  </si>
  <si>
    <t>竹内胃腸内科医院</t>
  </si>
  <si>
    <t>003637360</t>
  </si>
  <si>
    <t>かえで内科・消化器内視鏡ＣＬ</t>
  </si>
  <si>
    <t>152015647</t>
  </si>
  <si>
    <t>倉本 春菜</t>
  </si>
  <si>
    <t>003611322</t>
  </si>
  <si>
    <t>青梅総合医療センター　市立</t>
  </si>
  <si>
    <t>003612186</t>
  </si>
  <si>
    <t>東京医科大学八王子医療センター</t>
  </si>
  <si>
    <t>003612777</t>
  </si>
  <si>
    <t>町田市民病院</t>
  </si>
  <si>
    <t>003612778</t>
  </si>
  <si>
    <t>町田胃腸病院　医療</t>
  </si>
  <si>
    <t>003613688</t>
  </si>
  <si>
    <t>阿伎留医療センター　公立</t>
  </si>
  <si>
    <t>003614327</t>
  </si>
  <si>
    <t>八王子消化器病院　医療</t>
  </si>
  <si>
    <t>003615560</t>
  </si>
  <si>
    <t>清智会記念病院　医療</t>
  </si>
  <si>
    <t>003621458</t>
  </si>
  <si>
    <t>東海大学医学部付属八王子病院</t>
  </si>
  <si>
    <t>003624227</t>
  </si>
  <si>
    <t>おなかクリニック　医療</t>
  </si>
  <si>
    <t>003625212</t>
  </si>
  <si>
    <t>佐藤寿一クリニック　医療</t>
  </si>
  <si>
    <t>003627240</t>
  </si>
  <si>
    <t>南多摩病院　医療</t>
  </si>
  <si>
    <t>003627259</t>
  </si>
  <si>
    <t>なるせ内科・胃腸のクリニック</t>
  </si>
  <si>
    <t>152278757</t>
  </si>
  <si>
    <t>林 宏明</t>
  </si>
  <si>
    <t>003604208</t>
  </si>
  <si>
    <t>東京女子医科大学病院</t>
  </si>
  <si>
    <t>003604686</t>
  </si>
  <si>
    <t>新宿三井ビルクリニック　医療</t>
  </si>
  <si>
    <t>003610476</t>
  </si>
  <si>
    <t>北里研究所病院</t>
  </si>
  <si>
    <t>003617324</t>
  </si>
  <si>
    <t>東京都立大久保病院</t>
  </si>
  <si>
    <t>003617465</t>
  </si>
  <si>
    <t>国立国際医療センター</t>
  </si>
  <si>
    <t>003629913</t>
  </si>
  <si>
    <t>西新宿きさらぎクリニック　医療</t>
  </si>
  <si>
    <t>003632237</t>
  </si>
  <si>
    <t>新宿トミヒサクロスクリニック</t>
  </si>
  <si>
    <t>003637958</t>
  </si>
  <si>
    <t>四谷内科・内視鏡クリニック</t>
  </si>
  <si>
    <t>152278907</t>
  </si>
  <si>
    <t>平林 和己</t>
  </si>
  <si>
    <t>003610046</t>
  </si>
  <si>
    <t>日本医科大学付属病院</t>
  </si>
  <si>
    <t>003611736</t>
  </si>
  <si>
    <t>立川中央病院　医療</t>
  </si>
  <si>
    <t>003611784</t>
  </si>
  <si>
    <t>川野病院　医療</t>
  </si>
  <si>
    <t>003611786</t>
  </si>
  <si>
    <t>立川相互ふれあいクリニック</t>
  </si>
  <si>
    <t>003611794</t>
  </si>
  <si>
    <t>立川病院　共済</t>
  </si>
  <si>
    <t>003613264</t>
  </si>
  <si>
    <t>武蔵野赤十字病院</t>
  </si>
  <si>
    <t>003613632</t>
  </si>
  <si>
    <t>中村内科医院</t>
  </si>
  <si>
    <t>003613649</t>
  </si>
  <si>
    <t>日本医科大学多摩永山病院</t>
  </si>
  <si>
    <t>003617299</t>
  </si>
  <si>
    <t>東京都立多摩南部地域病院</t>
  </si>
  <si>
    <t>003617800</t>
  </si>
  <si>
    <t>田村クリニック　医療</t>
  </si>
  <si>
    <t>003618052</t>
  </si>
  <si>
    <t>災害医療センター　独法</t>
  </si>
  <si>
    <t>003624573</t>
  </si>
  <si>
    <t>東京西徳洲会病院　医療</t>
  </si>
  <si>
    <t>152300213</t>
  </si>
  <si>
    <t>津國 順子</t>
  </si>
  <si>
    <t>003600662</t>
  </si>
  <si>
    <t>日本大学医学部附属板橋病院</t>
  </si>
  <si>
    <t>003600743</t>
  </si>
  <si>
    <t>東京都健康長寿医療センター</t>
  </si>
  <si>
    <t>003601008</t>
  </si>
  <si>
    <t>板橋区医師会病院</t>
  </si>
  <si>
    <t>003604829</t>
  </si>
  <si>
    <t>河北総合病院　医療</t>
  </si>
  <si>
    <t>003604965</t>
  </si>
  <si>
    <t>荻窪病院　医療</t>
  </si>
  <si>
    <t>003605054</t>
  </si>
  <si>
    <t>駒﨑医院　医療</t>
  </si>
  <si>
    <t>003608110</t>
  </si>
  <si>
    <t>東京警察病院　財団</t>
  </si>
  <si>
    <t>003609102</t>
  </si>
  <si>
    <t>新渡戸記念中野総合病院</t>
  </si>
  <si>
    <t>003618158</t>
  </si>
  <si>
    <t>高島平りゅう医院</t>
  </si>
  <si>
    <t>003620031</t>
  </si>
  <si>
    <t>東京都立豊島病院</t>
  </si>
  <si>
    <t>003622361</t>
  </si>
  <si>
    <t>桜上水消化器内視鏡広瀬ＣＬ</t>
  </si>
  <si>
    <t>003624823</t>
  </si>
  <si>
    <t>杉並堀ノ内クリニック　医療</t>
  </si>
  <si>
    <t>003627296</t>
  </si>
  <si>
    <t>久我山クリニック　医療</t>
  </si>
  <si>
    <t>003627954</t>
  </si>
  <si>
    <t>総合東京病院　医療</t>
  </si>
  <si>
    <t>003632628</t>
  </si>
  <si>
    <t>はやま消化器内科クリニック</t>
  </si>
  <si>
    <t>003636288</t>
  </si>
  <si>
    <t>すぎなみ内視鏡内科クリニック</t>
  </si>
  <si>
    <t>003636366</t>
  </si>
  <si>
    <t>ほりた内科・胃腸内視鏡ＣＬ</t>
  </si>
  <si>
    <t>003641682</t>
  </si>
  <si>
    <t>西永福駅前内科内視鏡糖尿病CL</t>
  </si>
  <si>
    <t>152312186</t>
  </si>
  <si>
    <t>田中 英成</t>
  </si>
  <si>
    <t>003611294</t>
  </si>
  <si>
    <t>高木病院　医療</t>
  </si>
  <si>
    <t>003611856</t>
  </si>
  <si>
    <t>佐々総合病院　医療</t>
  </si>
  <si>
    <t>003612371</t>
  </si>
  <si>
    <t>新山手病院　財団</t>
  </si>
  <si>
    <t>003612373</t>
  </si>
  <si>
    <t>東京白十字病院　社福</t>
  </si>
  <si>
    <t>003612398</t>
  </si>
  <si>
    <t>緑風荘病院　社福</t>
  </si>
  <si>
    <t>003612458</t>
  </si>
  <si>
    <t>日野市立病院</t>
  </si>
  <si>
    <t>003613388</t>
  </si>
  <si>
    <t>東京病院　独法</t>
  </si>
  <si>
    <t>003613410</t>
  </si>
  <si>
    <t>複十字病院　財団</t>
  </si>
  <si>
    <t>003613551</t>
  </si>
  <si>
    <t>東大和病院　医療</t>
  </si>
  <si>
    <t>003615064</t>
  </si>
  <si>
    <t>横田クリニック　医療</t>
  </si>
  <si>
    <t>003621007</t>
  </si>
  <si>
    <t>福生病院　公立</t>
  </si>
  <si>
    <t>003621069</t>
  </si>
  <si>
    <t>ふじ井内科クリニック　医療</t>
  </si>
  <si>
    <t>003624261</t>
  </si>
  <si>
    <t>武蔵村山病院　医療</t>
  </si>
  <si>
    <t>003624266</t>
  </si>
  <si>
    <t>東京都立多摩北部医療センター</t>
  </si>
  <si>
    <t>003629896</t>
  </si>
  <si>
    <t>みやざき胃腸外科　医療</t>
  </si>
  <si>
    <t>003640542</t>
  </si>
  <si>
    <t>むさしの救急病院　医療</t>
  </si>
  <si>
    <t>152842966</t>
  </si>
  <si>
    <t>服部 直樹</t>
  </si>
  <si>
    <t>003611674</t>
  </si>
  <si>
    <t>昭和病院　公立</t>
  </si>
  <si>
    <t>003612615</t>
  </si>
  <si>
    <t>府中医王病院　医療</t>
  </si>
  <si>
    <t>003612663</t>
  </si>
  <si>
    <t>東京都立多摩総合医療センター</t>
  </si>
  <si>
    <t>003613097</t>
  </si>
  <si>
    <t>杏林大学医学部付属病院</t>
  </si>
  <si>
    <t>003613435</t>
  </si>
  <si>
    <t>東京慈恵会医科大学附属第三病院</t>
  </si>
  <si>
    <t>003614248</t>
  </si>
  <si>
    <t>調布東山病院　医療</t>
  </si>
  <si>
    <t>003623222</t>
  </si>
  <si>
    <t>うちやまクリニック　医療</t>
  </si>
  <si>
    <t>003627156</t>
  </si>
  <si>
    <t>小金井つるかめクリニック　医療</t>
  </si>
  <si>
    <t>003627905</t>
  </si>
  <si>
    <t>東京都立小児総合医療センター</t>
  </si>
  <si>
    <t>003633840</t>
  </si>
  <si>
    <t>ふしや内科消化器内科クリニック</t>
  </si>
  <si>
    <t>003633938</t>
  </si>
  <si>
    <t>国領内科・消化器内科クリニック</t>
  </si>
  <si>
    <t>003635964</t>
  </si>
  <si>
    <t>第２津久井内科おなかクリニック</t>
  </si>
  <si>
    <t>003637739</t>
  </si>
  <si>
    <t>調布消化器内科内視鏡クリニック</t>
  </si>
  <si>
    <t>152866461</t>
  </si>
  <si>
    <t>竹内 あり紗</t>
  </si>
  <si>
    <t>003600708</t>
  </si>
  <si>
    <t>帝京大学医学部附属病院</t>
  </si>
  <si>
    <t>003608692</t>
  </si>
  <si>
    <t>池袋西口病院　医療</t>
  </si>
  <si>
    <t>003609449</t>
  </si>
  <si>
    <t>練馬総合病院　財団</t>
  </si>
  <si>
    <t>003609581</t>
  </si>
  <si>
    <t>南町医院</t>
  </si>
  <si>
    <t>003615572</t>
  </si>
  <si>
    <t>東京都立大塚病院</t>
  </si>
  <si>
    <t>003624360</t>
  </si>
  <si>
    <t>順天堂大学練馬病院</t>
  </si>
  <si>
    <t>003625115</t>
  </si>
  <si>
    <t>アイビー大腸肛門クリニック</t>
  </si>
  <si>
    <t>003626188</t>
  </si>
  <si>
    <t>あんこうメディカルクリニック</t>
  </si>
  <si>
    <t>003629097</t>
  </si>
  <si>
    <t>練馬光が丘病院　社団</t>
  </si>
  <si>
    <t>003629941</t>
  </si>
  <si>
    <t>おなかの富士見台クリニック</t>
  </si>
  <si>
    <t>003632502</t>
  </si>
  <si>
    <t>巣鴨駅前胃腸内科クリニック</t>
  </si>
  <si>
    <t>003632939</t>
  </si>
  <si>
    <t>千川胃腸内科外科クリニック</t>
  </si>
  <si>
    <t>003639442</t>
  </si>
  <si>
    <t>池袋ふくろう消化器内科東京豊島</t>
  </si>
  <si>
    <t>003642513</t>
  </si>
  <si>
    <t>ほりた内科消化器内視鏡池袋東口</t>
  </si>
  <si>
    <t>152873798</t>
  </si>
  <si>
    <t>細水 健太良</t>
  </si>
  <si>
    <t>003604299</t>
  </si>
  <si>
    <t>慶應義塾大学病院</t>
  </si>
  <si>
    <t>003604404</t>
  </si>
  <si>
    <t>東京新宿メディカルセンター</t>
  </si>
  <si>
    <t>003640984</t>
  </si>
  <si>
    <t>杏林大学医学部付属杉並病院</t>
  </si>
  <si>
    <t>152924299</t>
  </si>
  <si>
    <t>広瀬 理絵</t>
  </si>
  <si>
    <t>003600114</t>
  </si>
  <si>
    <t>西新井大腸肛門科　医療</t>
  </si>
  <si>
    <t>003600234</t>
  </si>
  <si>
    <t>東和病院　医療</t>
  </si>
  <si>
    <t>003600288</t>
  </si>
  <si>
    <t>寺田病院　医療</t>
  </si>
  <si>
    <t>003600450</t>
  </si>
  <si>
    <t>東京女子医科大学附属足立医療Ｃ</t>
  </si>
  <si>
    <t>003615050</t>
  </si>
  <si>
    <t>荒川外科肛門医院　医療</t>
  </si>
  <si>
    <t>003618911</t>
  </si>
  <si>
    <t>東伊興クリニック　医療</t>
  </si>
  <si>
    <t>003620251</t>
  </si>
  <si>
    <t>横井内科クリニック　医療</t>
  </si>
  <si>
    <t>003623320</t>
  </si>
  <si>
    <t>東京北医療センター　社団</t>
  </si>
  <si>
    <t>003629589</t>
  </si>
  <si>
    <t>健診会東京メディカルクリニック</t>
  </si>
  <si>
    <t>003630019</t>
  </si>
  <si>
    <t>かわさき内科クリニック　医療</t>
  </si>
  <si>
    <t>003641041</t>
  </si>
  <si>
    <t>赤羽胃腸肛門クリニック</t>
  </si>
  <si>
    <t>152274075</t>
  </si>
  <si>
    <t>小林 竜也</t>
  </si>
  <si>
    <t>003701812</t>
  </si>
  <si>
    <t>瀬谷ふたつ橋病院　医療</t>
  </si>
  <si>
    <t>003701940</t>
  </si>
  <si>
    <t>横浜新緑総合病院　医療</t>
  </si>
  <si>
    <t>003702531</t>
  </si>
  <si>
    <t>相模原協同病院　厚生連</t>
  </si>
  <si>
    <t>003702645</t>
  </si>
  <si>
    <t>北里大学病院</t>
  </si>
  <si>
    <t>003704251</t>
  </si>
  <si>
    <t>聖マリアンナ医科大学病院</t>
  </si>
  <si>
    <t>003704906</t>
  </si>
  <si>
    <t>横浜旭中央総合病院　医療</t>
  </si>
  <si>
    <t>003705637</t>
  </si>
  <si>
    <t>聖マリアンナ医大横浜市西部病院</t>
  </si>
  <si>
    <t>003706242</t>
  </si>
  <si>
    <t>横浜労災病院　独法労</t>
  </si>
  <si>
    <t>003709124</t>
  </si>
  <si>
    <t>聖隷横浜病院　社福</t>
  </si>
  <si>
    <t>003710341</t>
  </si>
  <si>
    <t>井上胃腸内科クリニック　医療</t>
  </si>
  <si>
    <t>003710379</t>
  </si>
  <si>
    <t>多摩病院　市立</t>
  </si>
  <si>
    <t>003715601</t>
  </si>
  <si>
    <t>しらはた胃腸肛門クリニック横浜</t>
  </si>
  <si>
    <t>003716961</t>
  </si>
  <si>
    <t>新羽くわもと消化器内科ＣＬ</t>
  </si>
  <si>
    <t>152275703</t>
  </si>
  <si>
    <t>金山 賢治</t>
  </si>
  <si>
    <t>003700133</t>
  </si>
  <si>
    <t>大口東総合病院　医療</t>
  </si>
  <si>
    <t>003700226</t>
  </si>
  <si>
    <t>神奈川県病院　済生会</t>
  </si>
  <si>
    <t>003700620</t>
  </si>
  <si>
    <t>汐田総合病院　財団</t>
  </si>
  <si>
    <t>003701550</t>
  </si>
  <si>
    <t>神奈川県立こども医療センター</t>
  </si>
  <si>
    <t>003701993</t>
  </si>
  <si>
    <t>昭和医科大学藤が丘病院</t>
  </si>
  <si>
    <t>003703698</t>
  </si>
  <si>
    <t>東海大学医学部付属病院</t>
  </si>
  <si>
    <t>003710119</t>
  </si>
  <si>
    <t>みなと赤十字病院　市立</t>
  </si>
  <si>
    <t>003710739</t>
  </si>
  <si>
    <t>横浜市東部病院　済生会</t>
  </si>
  <si>
    <t>003711674</t>
  </si>
  <si>
    <t>こがね町すこやか内科内視鏡ＣＬ</t>
  </si>
  <si>
    <t>003717146</t>
  </si>
  <si>
    <t>たまプラーザはら内科消化器ＣＬ</t>
  </si>
  <si>
    <t>003718821</t>
  </si>
  <si>
    <t>くろき消化器内科クリニック</t>
  </si>
  <si>
    <t>152280301</t>
  </si>
  <si>
    <t>桝 孝行</t>
  </si>
  <si>
    <t>003701148</t>
  </si>
  <si>
    <t>けいゆう病院　財団</t>
  </si>
  <si>
    <t>003701262</t>
  </si>
  <si>
    <t>松島病院　医療</t>
  </si>
  <si>
    <t>003701328</t>
  </si>
  <si>
    <t>横浜市立市民病院</t>
  </si>
  <si>
    <t>003701438</t>
  </si>
  <si>
    <t>横浜市立大学附属市民総合医療Ｃ</t>
  </si>
  <si>
    <t>003710120</t>
  </si>
  <si>
    <t>関内鈴木クリニック　医療</t>
  </si>
  <si>
    <t>003717056</t>
  </si>
  <si>
    <t>横濱ゲートタワー内科</t>
  </si>
  <si>
    <t>152825680</t>
  </si>
  <si>
    <t>羽原 眞美子</t>
  </si>
  <si>
    <t>003700804</t>
  </si>
  <si>
    <t>横浜栄共済病院</t>
  </si>
  <si>
    <t>003700873</t>
  </si>
  <si>
    <t>戸塚共立第１病院　医療</t>
  </si>
  <si>
    <t>003700954</t>
  </si>
  <si>
    <t>国際親善総合病院　社福</t>
  </si>
  <si>
    <t>003703880</t>
  </si>
  <si>
    <t>太田総合病院　医療</t>
  </si>
  <si>
    <t>003703956</t>
  </si>
  <si>
    <t>川崎病院　市立</t>
  </si>
  <si>
    <t>003703957</t>
  </si>
  <si>
    <t>総合新川橋病院　医療</t>
  </si>
  <si>
    <t>003704071</t>
  </si>
  <si>
    <t>川崎協同病院</t>
  </si>
  <si>
    <t>003705042</t>
  </si>
  <si>
    <t>横浜市南部病院　済生会</t>
  </si>
  <si>
    <t>003706275</t>
  </si>
  <si>
    <t>横浜市立大学附属病院</t>
  </si>
  <si>
    <t>003706711</t>
  </si>
  <si>
    <t>上大岡駅前あしかり内科・内視鏡</t>
  </si>
  <si>
    <t>003709125</t>
  </si>
  <si>
    <t>横浜医療センター　独法</t>
  </si>
  <si>
    <t>003714551</t>
  </si>
  <si>
    <t>第二川崎幸クリニック　医療</t>
  </si>
  <si>
    <t>003715680</t>
  </si>
  <si>
    <t>川崎おおつか内科・消化器内科</t>
  </si>
  <si>
    <t>003715885</t>
  </si>
  <si>
    <t>横浜戸塚駅前内科</t>
  </si>
  <si>
    <t>003716827</t>
  </si>
  <si>
    <t>うめ消化器内科・ファミリーＣＬ</t>
  </si>
  <si>
    <t>81001828</t>
  </si>
  <si>
    <t>神谷 章裕</t>
  </si>
  <si>
    <t>003700384</t>
  </si>
  <si>
    <t>横浜南共済病院</t>
  </si>
  <si>
    <t>003703025</t>
  </si>
  <si>
    <t>平塚市民病院</t>
  </si>
  <si>
    <t>003703051</t>
  </si>
  <si>
    <t>平塚共済病院</t>
  </si>
  <si>
    <t>003703570</t>
  </si>
  <si>
    <t>横須賀市立市民病院</t>
  </si>
  <si>
    <t>003703660</t>
  </si>
  <si>
    <t>横須賀共済病院</t>
  </si>
  <si>
    <t>003703699</t>
  </si>
  <si>
    <t>伊勢原協同病院　厚生連</t>
  </si>
  <si>
    <t>003704860</t>
  </si>
  <si>
    <t>東名厚木病院　医療</t>
  </si>
  <si>
    <t>003705855</t>
  </si>
  <si>
    <t>湘南鎌倉総合病院　医療</t>
  </si>
  <si>
    <t>003708972</t>
  </si>
  <si>
    <t>横須賀市立総合医療センター</t>
  </si>
  <si>
    <t>003709163</t>
  </si>
  <si>
    <t>厚木市立病院</t>
  </si>
  <si>
    <t>003714779</t>
  </si>
  <si>
    <t>横須賀タワークリニック　医療</t>
  </si>
  <si>
    <t>003716152</t>
  </si>
  <si>
    <t>佐々木内科クリニック</t>
  </si>
  <si>
    <t>003719174</t>
  </si>
  <si>
    <t>大船たかい胃・大腸内視鏡ＣＬ</t>
  </si>
  <si>
    <t>81002407</t>
  </si>
  <si>
    <t>藤田 麻衣</t>
  </si>
  <si>
    <t>003702268</t>
  </si>
  <si>
    <t>大船中央病院　医療</t>
  </si>
  <si>
    <t>003702741</t>
  </si>
  <si>
    <t>茅ヶ崎市立病院</t>
  </si>
  <si>
    <t>003703183</t>
  </si>
  <si>
    <t>藤沢湘南台病院　財団</t>
  </si>
  <si>
    <t>003703291</t>
  </si>
  <si>
    <t>藤沢市民病院</t>
  </si>
  <si>
    <t>003703356</t>
  </si>
  <si>
    <t>中央林間病院　医療</t>
  </si>
  <si>
    <t>003703367</t>
  </si>
  <si>
    <t>大和市立病院</t>
  </si>
  <si>
    <t>003703785</t>
  </si>
  <si>
    <t>相模台病院　医療</t>
  </si>
  <si>
    <t>003704982</t>
  </si>
  <si>
    <t>深見台中央医院　医療</t>
  </si>
  <si>
    <t>003705091</t>
  </si>
  <si>
    <t>海老名総合病院　医療</t>
  </si>
  <si>
    <t>003708025</t>
  </si>
  <si>
    <t>湘南東部総合病院　医療</t>
  </si>
  <si>
    <t>003711199</t>
  </si>
  <si>
    <t>湘南みずき内科クリニック</t>
  </si>
  <si>
    <t>003712016</t>
  </si>
  <si>
    <t>さむかわ富田クリニック　医療</t>
  </si>
  <si>
    <t>003714025</t>
  </si>
  <si>
    <t>大和東クリニック</t>
  </si>
  <si>
    <t>003714393</t>
  </si>
  <si>
    <t>湘南藤沢おぬき消化器クリニック</t>
  </si>
  <si>
    <t>003714504</t>
  </si>
  <si>
    <t>茅ヶ崎徳洲会病院　医療</t>
  </si>
  <si>
    <t>003714831</t>
  </si>
  <si>
    <t>湘南いしぐろクリニック　医療</t>
  </si>
  <si>
    <t>003718387</t>
  </si>
  <si>
    <t>綾瀬藤沢原クリニック　医療</t>
  </si>
  <si>
    <t>81002784</t>
  </si>
  <si>
    <t>中村 麻衣子</t>
  </si>
  <si>
    <t>003704205</t>
  </si>
  <si>
    <t>虎の門病院分院　共済</t>
  </si>
  <si>
    <t>003704297</t>
  </si>
  <si>
    <t>帝京大学医学部附属溝口病院</t>
  </si>
  <si>
    <t>003704439</t>
  </si>
  <si>
    <t>井田病院　市立</t>
  </si>
  <si>
    <t>003704509</t>
  </si>
  <si>
    <t>関東労災病院　独法労</t>
  </si>
  <si>
    <t>003704530</t>
  </si>
  <si>
    <t>日本医科大学武蔵小杉病院</t>
  </si>
  <si>
    <t>003704552</t>
  </si>
  <si>
    <t>京浜総合病院　医療</t>
  </si>
  <si>
    <t>003708286</t>
  </si>
  <si>
    <t>昭和医科大学横浜市北部病院</t>
  </si>
  <si>
    <t>003712733</t>
  </si>
  <si>
    <t>こすぎ駅前クリニック　医療</t>
  </si>
  <si>
    <t>003712848</t>
  </si>
  <si>
    <t>新百合ヶ丘総合病院　医療</t>
  </si>
  <si>
    <t>003714878</t>
  </si>
  <si>
    <t>センター南駅前おなかクリニック</t>
  </si>
  <si>
    <t>003714961</t>
  </si>
  <si>
    <t>都筑仲町台駅前まつのぶ内科ＣＬ</t>
  </si>
  <si>
    <t>003718224</t>
  </si>
  <si>
    <t>武蔵小杉胃と大腸の内視鏡　医療</t>
  </si>
  <si>
    <t>003719000</t>
  </si>
  <si>
    <t>武蔵小杉あがわ内科・消化器ＣＬ</t>
  </si>
  <si>
    <t>81003553</t>
  </si>
  <si>
    <t>板垣 弘</t>
  </si>
  <si>
    <t>003702107</t>
  </si>
  <si>
    <t>丹羽病院　医療</t>
  </si>
  <si>
    <t>003702123</t>
  </si>
  <si>
    <t>小田原市立病院</t>
  </si>
  <si>
    <t>003702136</t>
  </si>
  <si>
    <t>山近記念総合病院　医療</t>
  </si>
  <si>
    <t>003702446</t>
  </si>
  <si>
    <t>総合相模更生病院　社福</t>
  </si>
  <si>
    <t>003702553</t>
  </si>
  <si>
    <t>相模原中央病院　医療</t>
  </si>
  <si>
    <t>003702558</t>
  </si>
  <si>
    <t>相模野病院　ＪＣＨ</t>
  </si>
  <si>
    <t>003702560</t>
  </si>
  <si>
    <t>渕野辺総合病院　医療</t>
  </si>
  <si>
    <t>003702610</t>
  </si>
  <si>
    <t>相模原病院　独法</t>
  </si>
  <si>
    <t>003702844</t>
  </si>
  <si>
    <t>秦野赤十字病院</t>
  </si>
  <si>
    <t>003704627</t>
  </si>
  <si>
    <t>足柄上病院</t>
  </si>
  <si>
    <t>003704687</t>
  </si>
  <si>
    <t>湯河原胃腸病院　医療</t>
  </si>
  <si>
    <t>003708613</t>
  </si>
  <si>
    <t>神奈川病院　独法</t>
  </si>
  <si>
    <t>003713199</t>
  </si>
  <si>
    <t>しみず扇町クリニック</t>
  </si>
  <si>
    <t>003715754</t>
  </si>
  <si>
    <t>みはら医院　医療</t>
  </si>
  <si>
    <t>003716460</t>
  </si>
  <si>
    <t>山内メディカルクリニック　医療</t>
  </si>
  <si>
    <t>003719021</t>
  </si>
  <si>
    <t>むかえ内科・内視鏡クリニック</t>
  </si>
  <si>
    <t>003719029</t>
  </si>
  <si>
    <t>相模大野オアシス内科内視鏡ＣＬ</t>
  </si>
  <si>
    <t>152015685</t>
  </si>
  <si>
    <t>今門 秀大</t>
  </si>
  <si>
    <t>004801011</t>
  </si>
  <si>
    <t>浜松労災病院　独法労</t>
  </si>
  <si>
    <t>004801060</t>
  </si>
  <si>
    <t>浜松赤十字病院</t>
  </si>
  <si>
    <t>004801091</t>
  </si>
  <si>
    <t>遠州病院　厚生連</t>
  </si>
  <si>
    <t>004801095</t>
  </si>
  <si>
    <t>浜松医療センター</t>
  </si>
  <si>
    <t>004801154</t>
  </si>
  <si>
    <t>浜松医科大学医学部附属病院</t>
  </si>
  <si>
    <t>004801184</t>
  </si>
  <si>
    <t>聖隷三方原病院　社福</t>
  </si>
  <si>
    <t>004801230</t>
  </si>
  <si>
    <t>栗田内科医院　医療</t>
  </si>
  <si>
    <t>004801239</t>
  </si>
  <si>
    <t>聖隷浜松病院　社福</t>
  </si>
  <si>
    <t>004803987</t>
  </si>
  <si>
    <t>いしはま医院</t>
  </si>
  <si>
    <t>004805013</t>
  </si>
  <si>
    <t>幸田クリニック　医療</t>
  </si>
  <si>
    <t>004805582</t>
  </si>
  <si>
    <t>やまもと消化器内科</t>
  </si>
  <si>
    <t>004805994</t>
  </si>
  <si>
    <t>あさのクリニック　医療</t>
  </si>
  <si>
    <t>004806068</t>
  </si>
  <si>
    <t>山田消化器内科クリニック</t>
  </si>
  <si>
    <t>004806506</t>
  </si>
  <si>
    <t>かしわばら消化器クリニック</t>
  </si>
  <si>
    <t>004806989</t>
  </si>
  <si>
    <t>浜名病院　医療</t>
  </si>
  <si>
    <t>152056213</t>
  </si>
  <si>
    <t>丸山 恵里</t>
  </si>
  <si>
    <t>004600220</t>
  </si>
  <si>
    <t>長野赤十字病院</t>
  </si>
  <si>
    <t>004600918</t>
  </si>
  <si>
    <t>信州大学医学部附属病院</t>
  </si>
  <si>
    <t>004600956</t>
  </si>
  <si>
    <t>丸の内病院　医療</t>
  </si>
  <si>
    <t>004601069</t>
  </si>
  <si>
    <t>相澤病院　医療</t>
  </si>
  <si>
    <t>004601090</t>
  </si>
  <si>
    <t>まつもと医療センター　独法</t>
  </si>
  <si>
    <t>004601255</t>
  </si>
  <si>
    <t>あづみ病院　厚生連</t>
  </si>
  <si>
    <t>004601552</t>
  </si>
  <si>
    <t>松本市立病院</t>
  </si>
  <si>
    <t>004601578</t>
  </si>
  <si>
    <t>安曇野赤十字病院</t>
  </si>
  <si>
    <t>004601618</t>
  </si>
  <si>
    <t>穂高病院　医療</t>
  </si>
  <si>
    <t>004601647</t>
  </si>
  <si>
    <t>千曲病院　町立</t>
  </si>
  <si>
    <t>004601669</t>
  </si>
  <si>
    <t>松本協立病院　医療</t>
  </si>
  <si>
    <t>004604176</t>
  </si>
  <si>
    <t>佐久総合病院佐久医療センター</t>
  </si>
  <si>
    <t>004604665</t>
  </si>
  <si>
    <t>しのはら消化器内科クリニック</t>
  </si>
  <si>
    <t>004604713</t>
  </si>
  <si>
    <t>やまだ内科クリニック</t>
  </si>
  <si>
    <t>152280979</t>
  </si>
  <si>
    <t>毛利 皓宏</t>
  </si>
  <si>
    <t>004800477</t>
  </si>
  <si>
    <t>磐田市立総合病院</t>
  </si>
  <si>
    <t>004800662</t>
  </si>
  <si>
    <t>島田市立総合医療センター</t>
  </si>
  <si>
    <t>004801449</t>
  </si>
  <si>
    <t>藤枝市立総合病院</t>
  </si>
  <si>
    <t>004801862</t>
  </si>
  <si>
    <t>焼津市立総合病院</t>
  </si>
  <si>
    <t>004802075</t>
  </si>
  <si>
    <t>菊川市立総合病院</t>
  </si>
  <si>
    <t>004802351</t>
  </si>
  <si>
    <t>榛原総合病院</t>
  </si>
  <si>
    <t>004802452</t>
  </si>
  <si>
    <t>加藤内科クリニック　医療</t>
  </si>
  <si>
    <t>004802697</t>
  </si>
  <si>
    <t>松田病院　医療</t>
  </si>
  <si>
    <t>004802706</t>
  </si>
  <si>
    <t>御前崎総合病院　市立</t>
  </si>
  <si>
    <t>004802768</t>
  </si>
  <si>
    <t>永田胃腸・消化器医院　医療</t>
  </si>
  <si>
    <t>004802926</t>
  </si>
  <si>
    <t>甲賀病院　医療</t>
  </si>
  <si>
    <t>004804049</t>
  </si>
  <si>
    <t>酒井内科医院　医療</t>
  </si>
  <si>
    <t>004805988</t>
  </si>
  <si>
    <t>中東遠総合医療センター</t>
  </si>
  <si>
    <t>004806138</t>
  </si>
  <si>
    <t>なお消化器内科クリニック　医療</t>
  </si>
  <si>
    <t>004807067</t>
  </si>
  <si>
    <t>さかいクリニック　医療</t>
  </si>
  <si>
    <t>152873274</t>
  </si>
  <si>
    <t>山下 寛太</t>
  </si>
  <si>
    <t>004800596</t>
  </si>
  <si>
    <t>富士病院　社団</t>
  </si>
  <si>
    <t>004801330</t>
  </si>
  <si>
    <t>聖隷富士病院　財団</t>
  </si>
  <si>
    <t>004801343</t>
  </si>
  <si>
    <t>川村病院　医療</t>
  </si>
  <si>
    <t>004801358</t>
  </si>
  <si>
    <t>宮下医院　医療</t>
  </si>
  <si>
    <t>004801379</t>
  </si>
  <si>
    <t>富士市立中央病院</t>
  </si>
  <si>
    <t>004801626</t>
  </si>
  <si>
    <t>べっく・メディカル・クリニック</t>
  </si>
  <si>
    <t>004801687</t>
  </si>
  <si>
    <t>沼津市立病院</t>
  </si>
  <si>
    <t>004801721</t>
  </si>
  <si>
    <t>聖隷沼津病院　財団</t>
  </si>
  <si>
    <t>004801825</t>
  </si>
  <si>
    <t>三島中央病院　医療</t>
  </si>
  <si>
    <t>004801831</t>
  </si>
  <si>
    <t>三島総合病院　ＪＣＨ</t>
  </si>
  <si>
    <t>004801945</t>
  </si>
  <si>
    <t>杉山医院　医療</t>
  </si>
  <si>
    <t>004802005</t>
  </si>
  <si>
    <t>共立蒲原総合病院</t>
  </si>
  <si>
    <t>004802205</t>
  </si>
  <si>
    <t>静岡医療センター　独法</t>
  </si>
  <si>
    <t>004802242</t>
  </si>
  <si>
    <t>順天堂大学静岡病院</t>
  </si>
  <si>
    <t>004802834</t>
  </si>
  <si>
    <t>富士小山病院　社団</t>
  </si>
  <si>
    <t>004803436</t>
  </si>
  <si>
    <t>さくら胃腸科・外科　医療</t>
  </si>
  <si>
    <t>004804362</t>
  </si>
  <si>
    <t>国際医療福祉大学熱海病院</t>
  </si>
  <si>
    <t>004804393</t>
  </si>
  <si>
    <t>静岡がんセンター　県立</t>
  </si>
  <si>
    <t>004805653</t>
  </si>
  <si>
    <t>伊豆今井浜病院</t>
  </si>
  <si>
    <t>004807840</t>
  </si>
  <si>
    <t>Ｔｏｍｏｈｉｋｏクリニック</t>
  </si>
  <si>
    <t>81002071</t>
  </si>
  <si>
    <t>甘利 一弥</t>
  </si>
  <si>
    <t>004500057</t>
  </si>
  <si>
    <t>甲府病院　市立</t>
  </si>
  <si>
    <t>004500174</t>
  </si>
  <si>
    <t>山梨県立中央病院</t>
  </si>
  <si>
    <t>004500232</t>
  </si>
  <si>
    <t>大月市立中央病院</t>
  </si>
  <si>
    <t>004500324</t>
  </si>
  <si>
    <t>富士吉田市立病院</t>
  </si>
  <si>
    <t>004500341</t>
  </si>
  <si>
    <t>山梨厚生病院　財団</t>
  </si>
  <si>
    <t>004500399</t>
  </si>
  <si>
    <t>上野原市立病院</t>
  </si>
  <si>
    <t>004500458</t>
  </si>
  <si>
    <t>山梨大学医学部附属病院</t>
  </si>
  <si>
    <t>004501913</t>
  </si>
  <si>
    <t>いわもと内科おなかクリニック</t>
  </si>
  <si>
    <t>004501970</t>
  </si>
  <si>
    <t>かりべ内科クリニック</t>
  </si>
  <si>
    <t>004600279</t>
  </si>
  <si>
    <t>飯田病院　医療</t>
  </si>
  <si>
    <t>004600290</t>
  </si>
  <si>
    <t>輝山会記念病院　医療</t>
  </si>
  <si>
    <t>004600341</t>
  </si>
  <si>
    <t>飯田市立病院</t>
  </si>
  <si>
    <t>004600593</t>
  </si>
  <si>
    <t>岡谷市民病院</t>
  </si>
  <si>
    <t>004600607</t>
  </si>
  <si>
    <t>昭和伊南総合病院</t>
  </si>
  <si>
    <t>004600841</t>
  </si>
  <si>
    <t>諏訪赤十字病院</t>
  </si>
  <si>
    <t>004600864</t>
  </si>
  <si>
    <t>諏訪中央病院</t>
  </si>
  <si>
    <t>004600888</t>
  </si>
  <si>
    <t>うえはらクリニック　医療</t>
  </si>
  <si>
    <t>004601159</t>
  </si>
  <si>
    <t>むらおか内科クリニック　医療</t>
  </si>
  <si>
    <t>004601228</t>
  </si>
  <si>
    <t>木曽病院</t>
  </si>
  <si>
    <t>004601355</t>
  </si>
  <si>
    <t>菅沼病院　医療</t>
  </si>
  <si>
    <t>004601360</t>
  </si>
  <si>
    <t>健和会病院　医療</t>
  </si>
  <si>
    <t>004601458</t>
  </si>
  <si>
    <t>富士見高原病院　厚生連</t>
  </si>
  <si>
    <t>004602628</t>
  </si>
  <si>
    <t>まえやま内科胃腸科クリニック</t>
  </si>
  <si>
    <t>004602995</t>
  </si>
  <si>
    <t>伊那中央病院</t>
  </si>
  <si>
    <t>004604324</t>
  </si>
  <si>
    <t>しろざき内科クリニック</t>
  </si>
  <si>
    <t>81002151</t>
  </si>
  <si>
    <t>蔵前 公介</t>
  </si>
  <si>
    <t>004800043</t>
  </si>
  <si>
    <t>静岡赤十字病院</t>
  </si>
  <si>
    <t>004800044</t>
  </si>
  <si>
    <t>静岡市立静岡病院</t>
  </si>
  <si>
    <t>004800072</t>
  </si>
  <si>
    <t>静岡済生会総合病院</t>
  </si>
  <si>
    <t>004800105</t>
  </si>
  <si>
    <t>静岡厚生病院　厚生連</t>
  </si>
  <si>
    <t>004800132</t>
  </si>
  <si>
    <t>三枝クリニック　医療</t>
  </si>
  <si>
    <t>004800344</t>
  </si>
  <si>
    <t>静岡県立こども病院</t>
  </si>
  <si>
    <t>004800767</t>
  </si>
  <si>
    <t>清水病院　市立</t>
  </si>
  <si>
    <t>004800844</t>
  </si>
  <si>
    <t>南しみずメディカルクリニック</t>
  </si>
  <si>
    <t>004801522</t>
  </si>
  <si>
    <t>富士宮市立病院</t>
  </si>
  <si>
    <t>004802529</t>
  </si>
  <si>
    <t>静岡県立総合病院</t>
  </si>
  <si>
    <t>004803014</t>
  </si>
  <si>
    <t>田中消化器科クリニック　医療</t>
  </si>
  <si>
    <t>004804035</t>
  </si>
  <si>
    <t>ＯＨＡＲＡＭＡＫＯＴＯＣＬ</t>
  </si>
  <si>
    <t>004805295</t>
  </si>
  <si>
    <t>望月内科消化器内科クリニック</t>
  </si>
  <si>
    <t>004805487</t>
  </si>
  <si>
    <t>おいかわクリニック</t>
  </si>
  <si>
    <t>004806986</t>
  </si>
  <si>
    <t>静岡あおい消化器内科クリニック</t>
  </si>
  <si>
    <t>81003385</t>
  </si>
  <si>
    <t>戎屋 奈津美</t>
  </si>
  <si>
    <t>004600047</t>
  </si>
  <si>
    <t>南長野医療Ｃ篠ノ井総合病院</t>
  </si>
  <si>
    <t>004600100</t>
  </si>
  <si>
    <t>長野松代総合病院　厚生連</t>
  </si>
  <si>
    <t>004600187</t>
  </si>
  <si>
    <t>長野中央病院</t>
  </si>
  <si>
    <t>004600350</t>
  </si>
  <si>
    <t>飯山赤十字病院</t>
  </si>
  <si>
    <t>004600783</t>
  </si>
  <si>
    <t>信州医療センター</t>
  </si>
  <si>
    <t>004600908</t>
  </si>
  <si>
    <t>北信総合病院　厚生連</t>
  </si>
  <si>
    <t>004601486</t>
  </si>
  <si>
    <t>丸子中央病院　医療</t>
  </si>
  <si>
    <t>004601686</t>
  </si>
  <si>
    <t>東口病院　医療</t>
  </si>
  <si>
    <t>004602103</t>
  </si>
  <si>
    <t>長野市民病院</t>
  </si>
  <si>
    <t>004602252</t>
  </si>
  <si>
    <t>信州上田医療センター　独法</t>
  </si>
  <si>
    <t>004602296</t>
  </si>
  <si>
    <t>篠ノ井鈴木医院　医療</t>
  </si>
  <si>
    <t>004603627</t>
  </si>
  <si>
    <t>上山田病院　医療</t>
  </si>
  <si>
    <t>152020325</t>
  </si>
  <si>
    <t>宮﨑 静香</t>
  </si>
  <si>
    <t>004901513</t>
  </si>
  <si>
    <t>名古屋市立大学病院</t>
  </si>
  <si>
    <t>004901587</t>
  </si>
  <si>
    <t>南生協病院</t>
  </si>
  <si>
    <t>004901596</t>
  </si>
  <si>
    <t>名古屋市立大学みどり市民病院</t>
  </si>
  <si>
    <t>004901710</t>
  </si>
  <si>
    <t>中京病院　ＪＣＨ</t>
  </si>
  <si>
    <t>004901763</t>
  </si>
  <si>
    <t>大同病院　医療</t>
  </si>
  <si>
    <t>004905051</t>
  </si>
  <si>
    <t>しもざとクリニック</t>
  </si>
  <si>
    <t>004912063</t>
  </si>
  <si>
    <t>相川みんなの診療所</t>
  </si>
  <si>
    <t>152278636</t>
  </si>
  <si>
    <t>星野 寛隆</t>
  </si>
  <si>
    <t>004900643</t>
  </si>
  <si>
    <t>名古屋医療センター　独法</t>
  </si>
  <si>
    <t>004900870</t>
  </si>
  <si>
    <t>名古屋掖済会病院　社団</t>
  </si>
  <si>
    <t>004900931</t>
  </si>
  <si>
    <t>藤田医科大学ばんたね病院</t>
  </si>
  <si>
    <t>004900937</t>
  </si>
  <si>
    <t>名古屋共立病院　医療</t>
  </si>
  <si>
    <t>004901657</t>
  </si>
  <si>
    <t>中部労災病院　独法労</t>
  </si>
  <si>
    <t>004902269</t>
  </si>
  <si>
    <t>稲沢市民病院</t>
  </si>
  <si>
    <t>004902980</t>
  </si>
  <si>
    <t>津島市民病院</t>
  </si>
  <si>
    <t>004904026</t>
  </si>
  <si>
    <t>海南病院　厚生連</t>
  </si>
  <si>
    <t>004904130</t>
  </si>
  <si>
    <t>稲沢厚生病院　厚生連</t>
  </si>
  <si>
    <t>152278755</t>
  </si>
  <si>
    <t>東 隆司</t>
  </si>
  <si>
    <t>004901429</t>
  </si>
  <si>
    <t>野垣病院　医療</t>
  </si>
  <si>
    <t>004903030</t>
  </si>
  <si>
    <t>知多半島りんくう病院</t>
  </si>
  <si>
    <t>004903537</t>
  </si>
  <si>
    <t>知多半島総合医療センター</t>
  </si>
  <si>
    <t>004903729</t>
  </si>
  <si>
    <t>国立長寿医療研究センター</t>
  </si>
  <si>
    <t>004903857</t>
  </si>
  <si>
    <t>藤田医科大学病院</t>
  </si>
  <si>
    <t>004904119</t>
  </si>
  <si>
    <t>知多厚生病院　厚生連</t>
  </si>
  <si>
    <t>004907204</t>
  </si>
  <si>
    <t>あいち小児保健医療総合センター</t>
  </si>
  <si>
    <t>004911618</t>
  </si>
  <si>
    <t>西知多総合病院　公立</t>
  </si>
  <si>
    <t>004914009</t>
  </si>
  <si>
    <t>さかきばらファミリークリニック</t>
  </si>
  <si>
    <t>004914663</t>
  </si>
  <si>
    <t>たけだ内科クリニック</t>
  </si>
  <si>
    <t>152311986</t>
  </si>
  <si>
    <t>杉之原 由貴</t>
  </si>
  <si>
    <t>004900083</t>
  </si>
  <si>
    <t>名古屋市立大学西部医療センター</t>
  </si>
  <si>
    <t>004903764</t>
  </si>
  <si>
    <t>旭労災病院　独法労</t>
  </si>
  <si>
    <t>004907813</t>
  </si>
  <si>
    <t>済衆館病院　医療</t>
  </si>
  <si>
    <t>004914557</t>
  </si>
  <si>
    <t>きむら内科内視鏡クリニック</t>
  </si>
  <si>
    <t>152824978</t>
  </si>
  <si>
    <t>髙山 恵里花</t>
  </si>
  <si>
    <t>004902537</t>
  </si>
  <si>
    <t>春日井市民病院</t>
  </si>
  <si>
    <t>004902930</t>
  </si>
  <si>
    <t>陶生病院　公立</t>
  </si>
  <si>
    <t>004903891</t>
  </si>
  <si>
    <t>愛知医科大学病院</t>
  </si>
  <si>
    <t>004903905</t>
  </si>
  <si>
    <t>日進おりど病院　医療</t>
  </si>
  <si>
    <t>004904762</t>
  </si>
  <si>
    <t>名古屋記念病院　医療</t>
  </si>
  <si>
    <t>004914370</t>
  </si>
  <si>
    <t>あさひの森内科消化器クリニック</t>
  </si>
  <si>
    <t>81000954</t>
  </si>
  <si>
    <t>津田 圭</t>
  </si>
  <si>
    <t>004900070</t>
  </si>
  <si>
    <t>協立総合病院</t>
  </si>
  <si>
    <t>004900286</t>
  </si>
  <si>
    <t>名古屋大学医学部附属病院</t>
  </si>
  <si>
    <t>004900319</t>
  </si>
  <si>
    <t>愛知医療Ｃ名古屋第二病院　日赤</t>
  </si>
  <si>
    <t>004900646</t>
  </si>
  <si>
    <t>名城病院　共済</t>
  </si>
  <si>
    <t>004901035</t>
  </si>
  <si>
    <t>増子記念病院　医療</t>
  </si>
  <si>
    <t>004901113</t>
  </si>
  <si>
    <t>名古屋セントラル病院</t>
  </si>
  <si>
    <t>004911609</t>
  </si>
  <si>
    <t>よこやまＩＢＤクリニック　医療</t>
  </si>
  <si>
    <t>004911816</t>
  </si>
  <si>
    <t>おおいわ消化器クリニック</t>
  </si>
  <si>
    <t>81002175</t>
  </si>
  <si>
    <t>豊住 由佳</t>
  </si>
  <si>
    <t>004900085</t>
  </si>
  <si>
    <t>総合上飯田第一病院　医療</t>
  </si>
  <si>
    <t>004900367</t>
  </si>
  <si>
    <t>東海病院　共済</t>
  </si>
  <si>
    <t>004900476</t>
  </si>
  <si>
    <t>名古屋市立大学東部医療センター</t>
  </si>
  <si>
    <t>004901256</t>
  </si>
  <si>
    <t>名鉄病院　健保</t>
  </si>
  <si>
    <t>004902842</t>
  </si>
  <si>
    <t>小牧市民病院</t>
  </si>
  <si>
    <t>004904441</t>
  </si>
  <si>
    <t>水野宏胃腸科内科　医療</t>
  </si>
  <si>
    <t>004904464</t>
  </si>
  <si>
    <t>総合犬山中央病院　医療</t>
  </si>
  <si>
    <t>004904874</t>
  </si>
  <si>
    <t>ふなびきクリニック　医療</t>
  </si>
  <si>
    <t>004909311</t>
  </si>
  <si>
    <t>江南厚生病院　厚生連</t>
  </si>
  <si>
    <t>81003720</t>
  </si>
  <si>
    <t>平谷 友紀</t>
  </si>
  <si>
    <t>004901118</t>
  </si>
  <si>
    <t>愛知医療Ｃ名古屋第一病院　日赤</t>
  </si>
  <si>
    <t>004902204</t>
  </si>
  <si>
    <t>総合大雄会病院　医療</t>
  </si>
  <si>
    <t>004902219</t>
  </si>
  <si>
    <t>一宮市立市民病院</t>
  </si>
  <si>
    <t>004902243</t>
  </si>
  <si>
    <t>山下病院　医療</t>
  </si>
  <si>
    <t>004903614</t>
  </si>
  <si>
    <t>泰玄会病院　医療</t>
  </si>
  <si>
    <t>004904244</t>
  </si>
  <si>
    <t>山田外科内科　医療</t>
  </si>
  <si>
    <t>004904366</t>
  </si>
  <si>
    <t>さくら総合病院　医療</t>
  </si>
  <si>
    <t>004907263</t>
  </si>
  <si>
    <t>一宮西病院　医療</t>
  </si>
  <si>
    <t>004909868</t>
  </si>
  <si>
    <t>きはしクリニック　医療</t>
  </si>
  <si>
    <t>004911861</t>
  </si>
  <si>
    <t>富田医院</t>
  </si>
  <si>
    <t>004912860</t>
  </si>
  <si>
    <t>あさひ内科・小児科クリニック</t>
  </si>
  <si>
    <t>152311746</t>
  </si>
  <si>
    <t>福山 敏</t>
  </si>
  <si>
    <t>005100281</t>
  </si>
  <si>
    <t>岡波総合病院　医療</t>
  </si>
  <si>
    <t>005100286</t>
  </si>
  <si>
    <t>上野総合市民病院</t>
  </si>
  <si>
    <t>005100502</t>
  </si>
  <si>
    <t>村瀬病院　医療</t>
  </si>
  <si>
    <t>005100507</t>
  </si>
  <si>
    <t>鈴鹿中央総合病院　厚生連</t>
  </si>
  <si>
    <t>005100575</t>
  </si>
  <si>
    <t>鈴鹿回生病院　医療</t>
  </si>
  <si>
    <t>005100642</t>
  </si>
  <si>
    <t>松阪総合病院　済生会</t>
  </si>
  <si>
    <t>005100681</t>
  </si>
  <si>
    <t>松阪中央総合病院　厚生連</t>
  </si>
  <si>
    <t>005100717</t>
  </si>
  <si>
    <t>松阪市民病院</t>
  </si>
  <si>
    <t>005101267</t>
  </si>
  <si>
    <t>紀南病院</t>
  </si>
  <si>
    <t>005102284</t>
  </si>
  <si>
    <t>鈴鹿回生病院附属クリニック</t>
  </si>
  <si>
    <t>005102305</t>
  </si>
  <si>
    <t>小坂クリニック　医療</t>
  </si>
  <si>
    <t>152317405</t>
  </si>
  <si>
    <t>榊原 隆之</t>
  </si>
  <si>
    <t>004902697</t>
  </si>
  <si>
    <t>蒲郡市民病院</t>
  </si>
  <si>
    <t>004902892</t>
  </si>
  <si>
    <t>新城市民病院</t>
  </si>
  <si>
    <t>004903060</t>
  </si>
  <si>
    <t>豊川市民病院</t>
  </si>
  <si>
    <t>004903248</t>
  </si>
  <si>
    <t>光生会病院　医療</t>
  </si>
  <si>
    <t>004903331</t>
  </si>
  <si>
    <t>成田記念病院　医療</t>
  </si>
  <si>
    <t>004903419</t>
  </si>
  <si>
    <t>豊橋市民病院</t>
  </si>
  <si>
    <t>004903932</t>
  </si>
  <si>
    <t>渥美病院　厚生連</t>
  </si>
  <si>
    <t>004904333</t>
  </si>
  <si>
    <t>総合青山病院　医療</t>
  </si>
  <si>
    <t>004913901</t>
  </si>
  <si>
    <t>ふじわらメディカルクリニック</t>
  </si>
  <si>
    <t>152857997</t>
  </si>
  <si>
    <t>髙橋 憲子</t>
  </si>
  <si>
    <t>004902069</t>
  </si>
  <si>
    <t>安城更生病院　厚生連</t>
  </si>
  <si>
    <t>004902081</t>
  </si>
  <si>
    <t>八千代病院　医療</t>
  </si>
  <si>
    <t>004902730</t>
  </si>
  <si>
    <t>刈谷豊田総合病院　医療</t>
  </si>
  <si>
    <t>004902742</t>
  </si>
  <si>
    <t>おなかとおしりのすずきＣＬ</t>
  </si>
  <si>
    <t>004903497</t>
  </si>
  <si>
    <t>西尾市民病院</t>
  </si>
  <si>
    <t>004905011</t>
  </si>
  <si>
    <t>碧南市民病院</t>
  </si>
  <si>
    <t>004909533</t>
  </si>
  <si>
    <t>みうらクリニック　医療</t>
  </si>
  <si>
    <t>004912951</t>
  </si>
  <si>
    <t>いちかわメディカルクリニック</t>
  </si>
  <si>
    <t>004913918</t>
  </si>
  <si>
    <t>飯島クリニック　医療</t>
  </si>
  <si>
    <t>152939120</t>
  </si>
  <si>
    <t>今西 美穂</t>
  </si>
  <si>
    <t>004902339</t>
  </si>
  <si>
    <t>神谷内科　医療</t>
  </si>
  <si>
    <t>004902493</t>
  </si>
  <si>
    <t>岡崎市民病院</t>
  </si>
  <si>
    <t>004902503</t>
  </si>
  <si>
    <t>宇野病院　医療</t>
  </si>
  <si>
    <t>004903150</t>
  </si>
  <si>
    <t>渡辺医院　医療</t>
  </si>
  <si>
    <t>004903152</t>
  </si>
  <si>
    <t>トヨタ記念病院</t>
  </si>
  <si>
    <t>004903177</t>
  </si>
  <si>
    <t>豊田厚生病院　厚生連</t>
  </si>
  <si>
    <t>004903192</t>
  </si>
  <si>
    <t>家田病院　医療</t>
  </si>
  <si>
    <t>004903800</t>
  </si>
  <si>
    <t>中野胃腸病院　医療</t>
  </si>
  <si>
    <t>004904235</t>
  </si>
  <si>
    <t>みよし市民病院</t>
  </si>
  <si>
    <t>004906653</t>
  </si>
  <si>
    <t>羽栗の里（老健）　医療</t>
  </si>
  <si>
    <t>004908864</t>
  </si>
  <si>
    <t>ほしの内科クリニック　医療</t>
  </si>
  <si>
    <t>004913141</t>
  </si>
  <si>
    <t>藤田医科大学岡崎医療センター</t>
  </si>
  <si>
    <t>152957131</t>
  </si>
  <si>
    <t>丸山 和真</t>
  </si>
  <si>
    <t>005100017</t>
  </si>
  <si>
    <t>三重大学医学部附属病院</t>
  </si>
  <si>
    <t>005100107</t>
  </si>
  <si>
    <t>武内病院　医療</t>
  </si>
  <si>
    <t>005100115</t>
  </si>
  <si>
    <t>遠山病院　医療</t>
  </si>
  <si>
    <t>005102091</t>
  </si>
  <si>
    <t>三重中央医療センター　独法</t>
  </si>
  <si>
    <t>81002646</t>
  </si>
  <si>
    <t>鈴木 昌樹</t>
  </si>
  <si>
    <t>005100211</t>
  </si>
  <si>
    <t>伊勢総合病院　市立</t>
  </si>
  <si>
    <t>005100810</t>
  </si>
  <si>
    <t>三重県立総合医療センター</t>
  </si>
  <si>
    <t>005100814</t>
  </si>
  <si>
    <t>四日市病院　市立</t>
  </si>
  <si>
    <t>005100888</t>
  </si>
  <si>
    <t>四日市羽津医療センター　ＪＣＨ</t>
  </si>
  <si>
    <t>005101104</t>
  </si>
  <si>
    <t>三重北医療Ｃいなべ総合病院</t>
  </si>
  <si>
    <t>005101326</t>
  </si>
  <si>
    <t>伊勢赤十字病院</t>
  </si>
  <si>
    <t>005101387</t>
  </si>
  <si>
    <t>東谷医院　医療</t>
  </si>
  <si>
    <t>005101492</t>
  </si>
  <si>
    <t>久瀬クリニック　医療</t>
  </si>
  <si>
    <t>005103109</t>
  </si>
  <si>
    <t>あさひクリニック　医療</t>
  </si>
  <si>
    <t>005103323</t>
  </si>
  <si>
    <t>桑名市総合医療センター</t>
  </si>
  <si>
    <t>005104395</t>
  </si>
  <si>
    <t>おおやまだクリニック</t>
  </si>
  <si>
    <t>152283937</t>
  </si>
  <si>
    <t>谷 嘉裕</t>
  </si>
  <si>
    <t>004200056</t>
  </si>
  <si>
    <t>富山市民病院</t>
  </si>
  <si>
    <t>004200187</t>
  </si>
  <si>
    <t>横田記念病院　医療</t>
  </si>
  <si>
    <t>004200228</t>
  </si>
  <si>
    <t>富山赤十字病院</t>
  </si>
  <si>
    <t>004200398</t>
  </si>
  <si>
    <t>黒部市民病院</t>
  </si>
  <si>
    <t>004200701</t>
  </si>
  <si>
    <t>滑川病院　厚生連</t>
  </si>
  <si>
    <t>004200873</t>
  </si>
  <si>
    <t>かみいち総合病院</t>
  </si>
  <si>
    <t>004201136</t>
  </si>
  <si>
    <t>真生会富山病院　医療</t>
  </si>
  <si>
    <t>004202150</t>
  </si>
  <si>
    <t>島谷クリニック</t>
  </si>
  <si>
    <t>004202569</t>
  </si>
  <si>
    <t>富山駅前おおむら内科内視鏡ＣＬ</t>
  </si>
  <si>
    <t>152285631</t>
  </si>
  <si>
    <t>福井 由和</t>
  </si>
  <si>
    <t>004400093</t>
  </si>
  <si>
    <t>福井県済生会病院</t>
  </si>
  <si>
    <t>004400197</t>
  </si>
  <si>
    <t>福井県立病院</t>
  </si>
  <si>
    <t>004400210</t>
  </si>
  <si>
    <t>福井赤十字病院</t>
  </si>
  <si>
    <t>004400301</t>
  </si>
  <si>
    <t>杉田玄白記念公立小浜病院</t>
  </si>
  <si>
    <t>004400315</t>
  </si>
  <si>
    <t>福井勝山総合病院　ＪＣＨ</t>
  </si>
  <si>
    <t>004400423</t>
  </si>
  <si>
    <t>林病院　医療</t>
  </si>
  <si>
    <t>004400464</t>
  </si>
  <si>
    <t>敦賀病院　市立</t>
  </si>
  <si>
    <t>004400560</t>
  </si>
  <si>
    <t>春江病院　医療</t>
  </si>
  <si>
    <t>004400696</t>
  </si>
  <si>
    <t>福井大学医学部附属病院</t>
  </si>
  <si>
    <t>004400876</t>
  </si>
  <si>
    <t>くまがい内科クリニック　医療</t>
  </si>
  <si>
    <t>004401025</t>
  </si>
  <si>
    <t>丹南病院　公立</t>
  </si>
  <si>
    <t>152311921</t>
  </si>
  <si>
    <t>金岡 利光</t>
  </si>
  <si>
    <t>004200545</t>
  </si>
  <si>
    <t>高岡病院　済生会</t>
  </si>
  <si>
    <t>004200601</t>
  </si>
  <si>
    <t>高岡病院　厚生連</t>
  </si>
  <si>
    <t>004200958</t>
  </si>
  <si>
    <t>南砺市民病院</t>
  </si>
  <si>
    <t>004201029</t>
  </si>
  <si>
    <t>斉藤外科小児科クリニック　医療</t>
  </si>
  <si>
    <t>004201393</t>
  </si>
  <si>
    <t>高岡駅南クリニック　医療</t>
  </si>
  <si>
    <t>004300600</t>
  </si>
  <si>
    <t>珠洲市総合病院　市立</t>
  </si>
  <si>
    <t>004300654</t>
  </si>
  <si>
    <t>恵寿総合病院　医療</t>
  </si>
  <si>
    <t>004300657</t>
  </si>
  <si>
    <t>能登総合病院　公立</t>
  </si>
  <si>
    <t>004300669</t>
  </si>
  <si>
    <t>北村病院　医療</t>
  </si>
  <si>
    <t>004300707</t>
  </si>
  <si>
    <t>公立羽咋病院</t>
  </si>
  <si>
    <t>004301794</t>
  </si>
  <si>
    <t>おくむら内科胃腸科医院</t>
  </si>
  <si>
    <t>004302196</t>
  </si>
  <si>
    <t>田中内科クリニック</t>
  </si>
  <si>
    <t>152889829</t>
  </si>
  <si>
    <t>佐々木 恵美</t>
  </si>
  <si>
    <t>004700048</t>
  </si>
  <si>
    <t>岐阜市民病院</t>
  </si>
  <si>
    <t>004700206</t>
  </si>
  <si>
    <t>岐阜県総合医療センター</t>
  </si>
  <si>
    <t>004700440</t>
  </si>
  <si>
    <t>馬渕消化器内科クリニック</t>
  </si>
  <si>
    <t>004700501</t>
  </si>
  <si>
    <t>大垣市民病院</t>
  </si>
  <si>
    <t>004700791</t>
  </si>
  <si>
    <t>羽島市民病院</t>
  </si>
  <si>
    <t>004700951</t>
  </si>
  <si>
    <t>西濃厚生病院　厚生連</t>
  </si>
  <si>
    <t>004701313</t>
  </si>
  <si>
    <t>岐阜・西濃医療Ｃ岐北厚生病院</t>
  </si>
  <si>
    <t>004704107</t>
  </si>
  <si>
    <t>赤坂あきたクリニック</t>
  </si>
  <si>
    <t>152942975</t>
  </si>
  <si>
    <t>若松 祐典</t>
  </si>
  <si>
    <t>004200009</t>
  </si>
  <si>
    <t>富山病院　済生会</t>
  </si>
  <si>
    <t>004200137</t>
  </si>
  <si>
    <t>富山大学附属病院</t>
  </si>
  <si>
    <t>004200201</t>
  </si>
  <si>
    <t>富山県立中央病院</t>
  </si>
  <si>
    <t>004200607</t>
  </si>
  <si>
    <t>高岡市民病院</t>
  </si>
  <si>
    <t>004200650</t>
  </si>
  <si>
    <t>砺波総合病院　市立</t>
  </si>
  <si>
    <t>004202385</t>
  </si>
  <si>
    <t>みのうち内科クリニック　医療</t>
  </si>
  <si>
    <t>004202431</t>
  </si>
  <si>
    <t>富山まちなか病院　市立</t>
  </si>
  <si>
    <t>004202701</t>
  </si>
  <si>
    <t>南條内科おなかクリニック</t>
  </si>
  <si>
    <t>81000875</t>
  </si>
  <si>
    <t>綾木 秀和</t>
  </si>
  <si>
    <t>004300008</t>
  </si>
  <si>
    <t>金沢医療センター　独法</t>
  </si>
  <si>
    <t>004300024</t>
  </si>
  <si>
    <t>北陸病院　共済</t>
  </si>
  <si>
    <t>004300068</t>
  </si>
  <si>
    <t>金沢病院　ＪＣＨ</t>
  </si>
  <si>
    <t>004300092</t>
  </si>
  <si>
    <t>浅ノ川総合病院　医療</t>
  </si>
  <si>
    <t>004300100</t>
  </si>
  <si>
    <t>松田小児科・消化器ＩＢＤＣＬ</t>
  </si>
  <si>
    <t>004300211</t>
  </si>
  <si>
    <t>金沢大学附属病院</t>
  </si>
  <si>
    <t>004300251</t>
  </si>
  <si>
    <t>金沢聖霊総合病院　社福</t>
  </si>
  <si>
    <t>004300324</t>
  </si>
  <si>
    <t>金沢市立病院</t>
  </si>
  <si>
    <t>004300344</t>
  </si>
  <si>
    <t>金沢病院　済生会</t>
  </si>
  <si>
    <t>004300363</t>
  </si>
  <si>
    <t>石川県立中央病院</t>
  </si>
  <si>
    <t>004300434</t>
  </si>
  <si>
    <t>金沢赤十字病院</t>
  </si>
  <si>
    <t>004300503</t>
  </si>
  <si>
    <t>小松市民病院</t>
  </si>
  <si>
    <t>004300546</t>
  </si>
  <si>
    <t>小松ソフィア病院　医療</t>
  </si>
  <si>
    <t>004300585</t>
  </si>
  <si>
    <t>やわたメディカルセンター　医療</t>
  </si>
  <si>
    <t>004300757</t>
  </si>
  <si>
    <t>松任石川中央病院　公立</t>
  </si>
  <si>
    <t>004300894</t>
  </si>
  <si>
    <t>河北中央病院　公立</t>
  </si>
  <si>
    <t>004300908</t>
  </si>
  <si>
    <t>金沢医科大学病院</t>
  </si>
  <si>
    <t>004301068</t>
  </si>
  <si>
    <t>芳珠記念病院　医療</t>
  </si>
  <si>
    <t>004301981</t>
  </si>
  <si>
    <t>おおもりクリニック　医療</t>
  </si>
  <si>
    <t>004302553</t>
  </si>
  <si>
    <t>加賀市医療センター</t>
  </si>
  <si>
    <t>004302868</t>
  </si>
  <si>
    <t>まえだ大腸肛門クリニック　医療</t>
  </si>
  <si>
    <t>81000948</t>
  </si>
  <si>
    <t>川又 嘉晋</t>
  </si>
  <si>
    <t>004700627</t>
  </si>
  <si>
    <t>久美愛厚生病院　厚生連</t>
  </si>
  <si>
    <t>004700652</t>
  </si>
  <si>
    <t>高山赤十字病院</t>
  </si>
  <si>
    <t>004700703</t>
  </si>
  <si>
    <t>安藤クリニック　医療</t>
  </si>
  <si>
    <t>004700710</t>
  </si>
  <si>
    <t>多治見病院</t>
  </si>
  <si>
    <t>004700759</t>
  </si>
  <si>
    <t>中津川市民病院</t>
  </si>
  <si>
    <t>004700883</t>
  </si>
  <si>
    <t>太田病院　医療</t>
  </si>
  <si>
    <t>004700884</t>
  </si>
  <si>
    <t>中部国際医療センター　医療</t>
  </si>
  <si>
    <t>004701060</t>
  </si>
  <si>
    <t>可児とうのう病院　ＪＣＨ</t>
  </si>
  <si>
    <t>004701110</t>
  </si>
  <si>
    <t>伊佐治医院　医療</t>
  </si>
  <si>
    <t>004701135</t>
  </si>
  <si>
    <t>郡上市民病院</t>
  </si>
  <si>
    <t>004701156</t>
  </si>
  <si>
    <t>後藤医院　医療</t>
  </si>
  <si>
    <t>004701234</t>
  </si>
  <si>
    <t>下呂温泉病院</t>
  </si>
  <si>
    <t>004702199</t>
  </si>
  <si>
    <t>浜田・浅井医院　医療</t>
  </si>
  <si>
    <t>004702245</t>
  </si>
  <si>
    <t>梶の木内科医院　医療</t>
  </si>
  <si>
    <t>004704816</t>
  </si>
  <si>
    <t>公立東濃中部医療センター</t>
  </si>
  <si>
    <t>81002197</t>
  </si>
  <si>
    <t>宮地 一宏</t>
  </si>
  <si>
    <t>004700128</t>
  </si>
  <si>
    <t>平野総合病院　医療</t>
  </si>
  <si>
    <t>004700187</t>
  </si>
  <si>
    <t>岐阜大学医学部附属病院</t>
  </si>
  <si>
    <t>004700195</t>
  </si>
  <si>
    <t>山内ホスピタル　医療</t>
  </si>
  <si>
    <t>004700325</t>
  </si>
  <si>
    <t>朝日大学病院</t>
  </si>
  <si>
    <t>004700335</t>
  </si>
  <si>
    <t>岐阜赤十字病院</t>
  </si>
  <si>
    <t>004700545</t>
  </si>
  <si>
    <t>東海中央病院　共済</t>
  </si>
  <si>
    <t>004700618</t>
  </si>
  <si>
    <t>中濃厚生病院　厚生連</t>
  </si>
  <si>
    <t>004700619</t>
  </si>
  <si>
    <t>関中央病院　医療</t>
  </si>
  <si>
    <t>004701161</t>
  </si>
  <si>
    <t>松波総合病院　医療</t>
  </si>
  <si>
    <t>004701299</t>
  </si>
  <si>
    <t>福田内科医院　医療</t>
  </si>
  <si>
    <t>004701443</t>
  </si>
  <si>
    <t>古田医院</t>
  </si>
  <si>
    <t>004702732</t>
  </si>
  <si>
    <t>ＭＩＷＡ内科胃腸内科内視鏡ＣＬ</t>
  </si>
  <si>
    <t>004702828</t>
  </si>
  <si>
    <t>福富胃腸クリニック</t>
  </si>
  <si>
    <t>004703371</t>
  </si>
  <si>
    <t>さくら胃腸科内科クリニック</t>
  </si>
  <si>
    <t>004704203</t>
  </si>
  <si>
    <t>けやきクリニック</t>
  </si>
  <si>
    <t>004704274</t>
  </si>
  <si>
    <t>安藤おなかクリニック</t>
  </si>
  <si>
    <t>004704313</t>
  </si>
  <si>
    <t>おつじ内科クリニック</t>
  </si>
  <si>
    <t>152278637</t>
  </si>
  <si>
    <t>鈴木 清高</t>
  </si>
  <si>
    <t>005200121</t>
  </si>
  <si>
    <t>大津赤十字病院</t>
  </si>
  <si>
    <t>005200144</t>
  </si>
  <si>
    <t>滋賀病院　ＪＣＨ</t>
  </si>
  <si>
    <t>005200176</t>
  </si>
  <si>
    <t>市立大津市民病院</t>
  </si>
  <si>
    <t>005201550</t>
  </si>
  <si>
    <t>大津赤十字志賀病院</t>
  </si>
  <si>
    <t>005202010</t>
  </si>
  <si>
    <t>なかじま内科・整形スポーツＣＬ</t>
  </si>
  <si>
    <t>005202615</t>
  </si>
  <si>
    <t>オクムラフォレストールＣＬ</t>
  </si>
  <si>
    <t>005300531</t>
  </si>
  <si>
    <t>京都済生会病院　済生会</t>
  </si>
  <si>
    <t>005301464</t>
  </si>
  <si>
    <t>武田総合病院　医療</t>
  </si>
  <si>
    <t>005301632</t>
  </si>
  <si>
    <t>京都医療センター　独法</t>
  </si>
  <si>
    <t>005301718</t>
  </si>
  <si>
    <t>京都九条病院　医療</t>
  </si>
  <si>
    <t>005302492</t>
  </si>
  <si>
    <t>千春会病院　医療</t>
  </si>
  <si>
    <t>005302883</t>
  </si>
  <si>
    <t>洛和会音羽病院　医療</t>
  </si>
  <si>
    <t>005304446</t>
  </si>
  <si>
    <t>十条武田リハビリテーション病院</t>
  </si>
  <si>
    <t>005306469</t>
  </si>
  <si>
    <t>やだ消化器内視鏡クリニック</t>
  </si>
  <si>
    <t>005307101</t>
  </si>
  <si>
    <t>たきもと内科クリニック</t>
  </si>
  <si>
    <t>005307145</t>
  </si>
  <si>
    <t>山科駅前おかだクリニック</t>
  </si>
  <si>
    <t>005307147</t>
  </si>
  <si>
    <t>みずもと内視鏡・消化器内科ＣＬ</t>
  </si>
  <si>
    <t>152278758</t>
  </si>
  <si>
    <t>松田 純</t>
  </si>
  <si>
    <t>005200084</t>
  </si>
  <si>
    <t>滋賀医科大学医学部附属病院</t>
  </si>
  <si>
    <t>005200263</t>
  </si>
  <si>
    <t>淡海医療センター　医療</t>
  </si>
  <si>
    <t>005200465</t>
  </si>
  <si>
    <t>滋賀県立総合病院</t>
  </si>
  <si>
    <t>005200589</t>
  </si>
  <si>
    <t>滋賀県病院　済生会</t>
  </si>
  <si>
    <t>005200634</t>
  </si>
  <si>
    <t>甲南病院　医療</t>
  </si>
  <si>
    <t>005200667</t>
  </si>
  <si>
    <t>公立甲賀病院</t>
  </si>
  <si>
    <t>005202002</t>
  </si>
  <si>
    <t>栗東はた内科医院　医療</t>
  </si>
  <si>
    <t>005202970</t>
  </si>
  <si>
    <t>南草津おなかと胃大腸カメラＣＬ</t>
  </si>
  <si>
    <t>152311638</t>
  </si>
  <si>
    <t>岩切 秀治</t>
  </si>
  <si>
    <t>005301362</t>
  </si>
  <si>
    <t>京都第一赤十字病院</t>
  </si>
  <si>
    <t>005302266</t>
  </si>
  <si>
    <t>京都ルネス病院　医療</t>
  </si>
  <si>
    <t>005302351</t>
  </si>
  <si>
    <t>舞鶴共済病院　共済</t>
  </si>
  <si>
    <t>005302395</t>
  </si>
  <si>
    <t>舞鶴医療センター　独法</t>
  </si>
  <si>
    <t>005302700</t>
  </si>
  <si>
    <t>弥栄病院　市立</t>
  </si>
  <si>
    <t>005302760</t>
  </si>
  <si>
    <t>丹後中央病院　財団</t>
  </si>
  <si>
    <t>005302807</t>
  </si>
  <si>
    <t>京都府立医科大学附属北部医療Ｃ</t>
  </si>
  <si>
    <t>005303369</t>
  </si>
  <si>
    <t>綾部市立病院</t>
  </si>
  <si>
    <t>005303558</t>
  </si>
  <si>
    <t>福知山市民病院</t>
  </si>
  <si>
    <t>152821011</t>
  </si>
  <si>
    <t>今村 奈菜</t>
  </si>
  <si>
    <t>005300137</t>
  </si>
  <si>
    <t>宇多野病院　独法</t>
  </si>
  <si>
    <t>005300305</t>
  </si>
  <si>
    <t>京都府立医科大学附属病院</t>
  </si>
  <si>
    <t>005300450</t>
  </si>
  <si>
    <t>京都鞍馬口医療センター　ＪＣＨ</t>
  </si>
  <si>
    <t>005300657</t>
  </si>
  <si>
    <t>日本バプテスト病院　財団</t>
  </si>
  <si>
    <t>005300741</t>
  </si>
  <si>
    <t>京都大学医学部附属病院</t>
  </si>
  <si>
    <t>005302797</t>
  </si>
  <si>
    <t>京都中部総合医療センター</t>
  </si>
  <si>
    <t>005303167</t>
  </si>
  <si>
    <t>京都民医連中央病院　社団</t>
  </si>
  <si>
    <t>005303435</t>
  </si>
  <si>
    <t>臼井医院　医療</t>
  </si>
  <si>
    <t>005304677</t>
  </si>
  <si>
    <t>粉川内科医院</t>
  </si>
  <si>
    <t>005307285</t>
  </si>
  <si>
    <t>西京都病院　医療</t>
  </si>
  <si>
    <t>005307394</t>
  </si>
  <si>
    <t>洛西西京都クリニック　医療</t>
  </si>
  <si>
    <t>005307406</t>
  </si>
  <si>
    <t>三菱京都病院　医療</t>
  </si>
  <si>
    <t>005307477</t>
  </si>
  <si>
    <t>下鴨こにしクリニック</t>
  </si>
  <si>
    <t>81003080</t>
  </si>
  <si>
    <t>大志茂 敬</t>
  </si>
  <si>
    <t>005300297</t>
  </si>
  <si>
    <t>京都第二赤十字病院</t>
  </si>
  <si>
    <t>005300309</t>
  </si>
  <si>
    <t>西陣病院　社福</t>
  </si>
  <si>
    <t>005300374</t>
  </si>
  <si>
    <t>室町病院　医療</t>
  </si>
  <si>
    <t>005300925</t>
  </si>
  <si>
    <t>京都南病院　医療</t>
  </si>
  <si>
    <t>005301119</t>
  </si>
  <si>
    <t>洛和会丸太町病院　医療</t>
  </si>
  <si>
    <t>005301182</t>
  </si>
  <si>
    <t>京都市立病院</t>
  </si>
  <si>
    <t>005301918</t>
  </si>
  <si>
    <t>京都桂病院　社福</t>
  </si>
  <si>
    <t>005302113</t>
  </si>
  <si>
    <t>宇治徳洲会病院　医療</t>
  </si>
  <si>
    <t>005302148</t>
  </si>
  <si>
    <t>京都岡本記念病院　医療</t>
  </si>
  <si>
    <t>005302452</t>
  </si>
  <si>
    <t>鹿野医院　医療</t>
  </si>
  <si>
    <t>005302659</t>
  </si>
  <si>
    <t>京都山城総合医療センター</t>
  </si>
  <si>
    <t>005302846</t>
  </si>
  <si>
    <t>武田病院　医療</t>
  </si>
  <si>
    <t>005304494</t>
  </si>
  <si>
    <t>きづ川クリニック　医療</t>
  </si>
  <si>
    <t>005305469</t>
  </si>
  <si>
    <t>小畑内科クリニック　医療</t>
  </si>
  <si>
    <t>005307382</t>
  </si>
  <si>
    <t>くりた内科・内視鏡クリニック</t>
  </si>
  <si>
    <t>005307525</t>
  </si>
  <si>
    <t>かわばたクリニック</t>
  </si>
  <si>
    <t>81003731</t>
  </si>
  <si>
    <t>重川 まどか</t>
  </si>
  <si>
    <t>005200239</t>
  </si>
  <si>
    <t>近江八幡市立総合医療センター</t>
  </si>
  <si>
    <t>005200339</t>
  </si>
  <si>
    <t>長浜赤十字病院</t>
  </si>
  <si>
    <t>005200345</t>
  </si>
  <si>
    <t>長浜病院　市立</t>
  </si>
  <si>
    <t>005200396</t>
  </si>
  <si>
    <t>彦根市立病院</t>
  </si>
  <si>
    <t>005200429</t>
  </si>
  <si>
    <t>東近江総合医療センター　独法</t>
  </si>
  <si>
    <t>005200483</t>
  </si>
  <si>
    <t>湖北病院　市立</t>
  </si>
  <si>
    <t>005200520</t>
  </si>
  <si>
    <t>豊郷病院　財団</t>
  </si>
  <si>
    <t>005200894</t>
  </si>
  <si>
    <t>友仁山崎病院　医療</t>
  </si>
  <si>
    <t>005202776</t>
  </si>
  <si>
    <t>ばんば内科・消化器内科</t>
  </si>
  <si>
    <t>152015690</t>
  </si>
  <si>
    <t>河島 まどか</t>
  </si>
  <si>
    <t>005401244</t>
  </si>
  <si>
    <t>野江病院　済生会</t>
  </si>
  <si>
    <t>005401555</t>
  </si>
  <si>
    <t>西下胃腸医院　医療</t>
  </si>
  <si>
    <t>005403072</t>
  </si>
  <si>
    <t>大阪みなと中央病院　ＪＣＨ</t>
  </si>
  <si>
    <t>005405821</t>
  </si>
  <si>
    <t>高槻病院　医療</t>
  </si>
  <si>
    <t>005405978</t>
  </si>
  <si>
    <t>高槻赤十字病院</t>
  </si>
  <si>
    <t>005406595</t>
  </si>
  <si>
    <t>道仁病院　医療</t>
  </si>
  <si>
    <t>005408156</t>
  </si>
  <si>
    <t>箕面市立病院</t>
  </si>
  <si>
    <t>005411031</t>
  </si>
  <si>
    <t>曲直部クリニック</t>
  </si>
  <si>
    <t>005414933</t>
  </si>
  <si>
    <t>わたなべクリニック　医療</t>
  </si>
  <si>
    <t>005417850</t>
  </si>
  <si>
    <t>むらのクリニック　医療</t>
  </si>
  <si>
    <t>005420388</t>
  </si>
  <si>
    <t>希望の森成長発達クリニック</t>
  </si>
  <si>
    <t>005421036</t>
  </si>
  <si>
    <t>大阪なんばクリニック　医療</t>
  </si>
  <si>
    <t>005421684</t>
  </si>
  <si>
    <t>大阪中央病院　医療</t>
  </si>
  <si>
    <t>005423369</t>
  </si>
  <si>
    <t>石川消化器内科内視鏡クリニック</t>
  </si>
  <si>
    <t>005424864</t>
  </si>
  <si>
    <t>高島クリニック</t>
  </si>
  <si>
    <t>152278639</t>
  </si>
  <si>
    <t>河東 貴志</t>
  </si>
  <si>
    <t>005406599</t>
  </si>
  <si>
    <t>小松病院　医療</t>
  </si>
  <si>
    <t>005407172</t>
  </si>
  <si>
    <t>枚方公済病院　共済</t>
  </si>
  <si>
    <t>005407585</t>
  </si>
  <si>
    <t>松下記念病院　健保</t>
  </si>
  <si>
    <t>005407610</t>
  </si>
  <si>
    <t>守口敬仁会病院　医療</t>
  </si>
  <si>
    <t>005407850</t>
  </si>
  <si>
    <t>交野病院　医療</t>
  </si>
  <si>
    <t>005408812</t>
  </si>
  <si>
    <t>摂南総合病院　医療</t>
  </si>
  <si>
    <t>005411113</t>
  </si>
  <si>
    <t>くまにしクリニック　医療</t>
  </si>
  <si>
    <t>152279991</t>
  </si>
  <si>
    <t>近藤 雅史</t>
  </si>
  <si>
    <t>005407092</t>
  </si>
  <si>
    <t>005407095</t>
  </si>
  <si>
    <t>市立ひらかた病院</t>
  </si>
  <si>
    <t>005407214</t>
  </si>
  <si>
    <t>佐藤病院　医療</t>
  </si>
  <si>
    <t>005407589</t>
  </si>
  <si>
    <t>関西医科大学総合医療センター</t>
  </si>
  <si>
    <t>005408286</t>
  </si>
  <si>
    <t>蒼生病院　医療</t>
  </si>
  <si>
    <t>005408557</t>
  </si>
  <si>
    <t>正幸会病院　医療</t>
  </si>
  <si>
    <t>005415192</t>
  </si>
  <si>
    <t>さわい消化器クリニック　医療</t>
  </si>
  <si>
    <t>005415533</t>
  </si>
  <si>
    <t>関西医科大学附属病院</t>
  </si>
  <si>
    <t>005417380</t>
  </si>
  <si>
    <t>関西医科大学香里病院</t>
  </si>
  <si>
    <t>005420865</t>
  </si>
  <si>
    <t>大阪警察病院　医療</t>
  </si>
  <si>
    <t>152283771</t>
  </si>
  <si>
    <t>藤井 実菜子</t>
  </si>
  <si>
    <t>005402984</t>
  </si>
  <si>
    <t>大阪大学医学部附属病院</t>
  </si>
  <si>
    <t>005402995</t>
  </si>
  <si>
    <t>関西電力病院</t>
  </si>
  <si>
    <t>005402996</t>
  </si>
  <si>
    <t>大阪病院　ＪＣＨ</t>
  </si>
  <si>
    <t>005403979</t>
  </si>
  <si>
    <t>池田病院　市立</t>
  </si>
  <si>
    <t>005411075</t>
  </si>
  <si>
    <t>こじまクリニック　医療</t>
  </si>
  <si>
    <t>005411752</t>
  </si>
  <si>
    <t>山下消化器内科　医療</t>
  </si>
  <si>
    <t>005412925</t>
  </si>
  <si>
    <t>阪本胃腸・外科クリニック　医療</t>
  </si>
  <si>
    <t>005414328</t>
  </si>
  <si>
    <t>大阪医療センター　独法</t>
  </si>
  <si>
    <t>005419312</t>
  </si>
  <si>
    <t>吹田徳洲会病院　医療</t>
  </si>
  <si>
    <t>005421312</t>
  </si>
  <si>
    <t>ヘンミ胃腸内視鏡・内科ＣＬ</t>
  </si>
  <si>
    <t>005425023</t>
  </si>
  <si>
    <t>杉本憲治内視鏡クリニック</t>
  </si>
  <si>
    <t>152285424</t>
  </si>
  <si>
    <t>西山 哲弘</t>
  </si>
  <si>
    <t>005400672</t>
  </si>
  <si>
    <t>大阪回生病院</t>
  </si>
  <si>
    <t>005404283</t>
  </si>
  <si>
    <t>須永医院</t>
  </si>
  <si>
    <t>005404320</t>
  </si>
  <si>
    <t>堀井医院　医療</t>
  </si>
  <si>
    <t>005404334</t>
  </si>
  <si>
    <t>茨木病院　済生会</t>
  </si>
  <si>
    <t>005405861</t>
  </si>
  <si>
    <t>大阪医科薬科大学病院</t>
  </si>
  <si>
    <t>005405941</t>
  </si>
  <si>
    <t>みどりヶ丘病院　医療</t>
  </si>
  <si>
    <t>005405943</t>
  </si>
  <si>
    <t>藤田胃腸科病院　医療</t>
  </si>
  <si>
    <t>005408345</t>
  </si>
  <si>
    <t>第一東和会病院　医療</t>
  </si>
  <si>
    <t>005417549</t>
  </si>
  <si>
    <t>森田内科・胃腸内科　医療</t>
  </si>
  <si>
    <t>005418920</t>
  </si>
  <si>
    <t>せしも胃腸肛門クリニック</t>
  </si>
  <si>
    <t>005422604</t>
  </si>
  <si>
    <t>よりふじ胃腸内科内科クリニック</t>
  </si>
  <si>
    <t>155007513</t>
  </si>
  <si>
    <t>尾本 光司</t>
  </si>
  <si>
    <t>005400921</t>
  </si>
  <si>
    <t>中津病院　済生会</t>
  </si>
  <si>
    <t>005401716</t>
  </si>
  <si>
    <t>寿楽会大野記念病院</t>
  </si>
  <si>
    <t>005401797</t>
  </si>
  <si>
    <t>多根総合病院　医療</t>
  </si>
  <si>
    <t>005402800</t>
  </si>
  <si>
    <t>淀川キリスト教病院　宗教</t>
  </si>
  <si>
    <t>005403714</t>
  </si>
  <si>
    <t>十三市民病院</t>
  </si>
  <si>
    <t>005405548</t>
  </si>
  <si>
    <t>吹田病院　済生会</t>
  </si>
  <si>
    <t>005415143</t>
  </si>
  <si>
    <t>扇町メディカルクリニック　医療</t>
  </si>
  <si>
    <t>005416825</t>
  </si>
  <si>
    <t>玉谷クリニック　医療</t>
  </si>
  <si>
    <t>005421721</t>
  </si>
  <si>
    <t>さなだ内科消化器内科クリニック</t>
  </si>
  <si>
    <t>005423337</t>
  </si>
  <si>
    <t>兵庫医大梅田健康医学クリニック</t>
  </si>
  <si>
    <t>005424504</t>
  </si>
  <si>
    <t>おの消化器内科内視鏡クリニック</t>
  </si>
  <si>
    <t>81000882</t>
  </si>
  <si>
    <t>山田 欣史</t>
  </si>
  <si>
    <t>005400865</t>
  </si>
  <si>
    <t>住友病院　財団</t>
  </si>
  <si>
    <t>005401457</t>
  </si>
  <si>
    <t>泉尾病院　済生会</t>
  </si>
  <si>
    <t>005401693</t>
  </si>
  <si>
    <t>愛染橋病院　社福</t>
  </si>
  <si>
    <t>005401817</t>
  </si>
  <si>
    <t>日本生命病院　財団</t>
  </si>
  <si>
    <t>005402061</t>
  </si>
  <si>
    <t>千船病院　医療</t>
  </si>
  <si>
    <t>005402268</t>
  </si>
  <si>
    <t>大手前病院　共済</t>
  </si>
  <si>
    <t>005402680</t>
  </si>
  <si>
    <t>東成病院　医療</t>
  </si>
  <si>
    <t>005405515</t>
  </si>
  <si>
    <t>吹田市民病院</t>
  </si>
  <si>
    <t>005410699</t>
  </si>
  <si>
    <t>大阪市立総合医療センター</t>
  </si>
  <si>
    <t>005414242</t>
  </si>
  <si>
    <t>千里病院　済生会</t>
  </si>
  <si>
    <t>005417784</t>
  </si>
  <si>
    <t>こが内科胃腸内科クリニック</t>
  </si>
  <si>
    <t>005420041</t>
  </si>
  <si>
    <t>服部クリニック</t>
  </si>
  <si>
    <t>005421065</t>
  </si>
  <si>
    <t>うえだクリニック　医療</t>
  </si>
  <si>
    <t>005421982</t>
  </si>
  <si>
    <t>ハナオカ消化器・内視鏡内科</t>
  </si>
  <si>
    <t>005423664</t>
  </si>
  <si>
    <t>もりわき内科・内視鏡クリニック</t>
  </si>
  <si>
    <t>005423971</t>
  </si>
  <si>
    <t>医誠会国際総合病院　医療</t>
  </si>
  <si>
    <t>005424594</t>
  </si>
  <si>
    <t>福知クリニック大阪梅田</t>
  </si>
  <si>
    <t>81002577</t>
  </si>
  <si>
    <t>早川 実奈</t>
  </si>
  <si>
    <t>005400776</t>
  </si>
  <si>
    <t>北野病院　財団</t>
  </si>
  <si>
    <t>005401605</t>
  </si>
  <si>
    <t>湯川胃腸病院　医療</t>
  </si>
  <si>
    <t>005401620</t>
  </si>
  <si>
    <t>大阪赤十字病院</t>
  </si>
  <si>
    <t>005405812</t>
  </si>
  <si>
    <t>北摂総合病院　医療</t>
  </si>
  <si>
    <t>005406002</t>
  </si>
  <si>
    <t>豊中病院　市立</t>
  </si>
  <si>
    <t>005409464</t>
  </si>
  <si>
    <t>松田内科</t>
  </si>
  <si>
    <t>005415969</t>
  </si>
  <si>
    <t>辻賢太郎クリニック　医療</t>
  </si>
  <si>
    <t>005416892</t>
  </si>
  <si>
    <t>豊中敬仁会病院　医療</t>
  </si>
  <si>
    <t>005420105</t>
  </si>
  <si>
    <t>関西メディカル病院　医療</t>
  </si>
  <si>
    <t>005420313</t>
  </si>
  <si>
    <t>ごとう内科・消化器内科</t>
  </si>
  <si>
    <t>005420702</t>
  </si>
  <si>
    <t>よしの内科クリニック　医療</t>
  </si>
  <si>
    <t>005420924</t>
  </si>
  <si>
    <t>さいとう消化器内科クリニック</t>
  </si>
  <si>
    <t>005424873</t>
  </si>
  <si>
    <t>Ｉ＆Ｔ胃腸と脳のクリニック</t>
  </si>
  <si>
    <t>152003202</t>
  </si>
  <si>
    <t>津田 裕弘</t>
  </si>
  <si>
    <t>005403495</t>
  </si>
  <si>
    <t>南大阪病院　医療</t>
  </si>
  <si>
    <t>005404480</t>
  </si>
  <si>
    <t>柏原病院　市立</t>
  </si>
  <si>
    <t>005406384</t>
  </si>
  <si>
    <t>ＰＬ病院　医療</t>
  </si>
  <si>
    <t>005406389</t>
  </si>
  <si>
    <t>富田林病院　済生会</t>
  </si>
  <si>
    <t>005406627</t>
  </si>
  <si>
    <t>しらとり病院　医療</t>
  </si>
  <si>
    <t>005406973</t>
  </si>
  <si>
    <t>市立東大阪医療センター</t>
  </si>
  <si>
    <t>005407048</t>
  </si>
  <si>
    <t>奥医院　医療</t>
  </si>
  <si>
    <t>005407662</t>
  </si>
  <si>
    <t>八尾徳洲会総合病院　医療</t>
  </si>
  <si>
    <t>005407736</t>
  </si>
  <si>
    <t>八尾市立病院</t>
  </si>
  <si>
    <t>005408014</t>
  </si>
  <si>
    <t>近畿大学病院</t>
  </si>
  <si>
    <t>005408116</t>
  </si>
  <si>
    <t>若草第一病院　医療</t>
  </si>
  <si>
    <t>005408348</t>
  </si>
  <si>
    <t>石切生喜病院　医療</t>
  </si>
  <si>
    <t>005409605</t>
  </si>
  <si>
    <t>医真会八尾総合病院　医療</t>
  </si>
  <si>
    <t>005409767</t>
  </si>
  <si>
    <t>溝畑クリニック　医療</t>
  </si>
  <si>
    <t>005411165</t>
  </si>
  <si>
    <t>佐井胃腸科肛門科　医療</t>
  </si>
  <si>
    <t>005413144</t>
  </si>
  <si>
    <t>飯田内視鏡内科</t>
  </si>
  <si>
    <t>005416798</t>
  </si>
  <si>
    <t>石橋クリニック　医療</t>
  </si>
  <si>
    <t>005419055</t>
  </si>
  <si>
    <t>ふじい消化器内科・内視鏡ＣＬ</t>
  </si>
  <si>
    <t>005419589</t>
  </si>
  <si>
    <t>谷口消化器内視鏡ＪＲ久宝寺院</t>
  </si>
  <si>
    <t>005420999</t>
  </si>
  <si>
    <t>ほりもと内科消化器クリニック</t>
  </si>
  <si>
    <t>005421667</t>
  </si>
  <si>
    <t>松本医院</t>
  </si>
  <si>
    <t>152032008</t>
  </si>
  <si>
    <t>飯冨 由佳</t>
  </si>
  <si>
    <t>005404042</t>
  </si>
  <si>
    <t>和泉市立総合医療センター</t>
  </si>
  <si>
    <t>005404648</t>
  </si>
  <si>
    <t>岸和田徳洲会病院　医療</t>
  </si>
  <si>
    <t>005404663</t>
  </si>
  <si>
    <t>岸和田市民病院</t>
  </si>
  <si>
    <t>005404758</t>
  </si>
  <si>
    <t>葛城病院　医療</t>
  </si>
  <si>
    <t>005408243</t>
  </si>
  <si>
    <t>大阪母子医療センター</t>
  </si>
  <si>
    <t>005425456</t>
  </si>
  <si>
    <t>たざわ内科・内視鏡ＣＬ岸和田駅</t>
  </si>
  <si>
    <t>005600276</t>
  </si>
  <si>
    <t>奈良県立医科大学附属病院</t>
  </si>
  <si>
    <t>005600289</t>
  </si>
  <si>
    <t>錦織病院　医療</t>
  </si>
  <si>
    <t>005600440</t>
  </si>
  <si>
    <t>天理よろづ相談所病院　財団</t>
  </si>
  <si>
    <t>152973271</t>
  </si>
  <si>
    <t>山中 愛莉</t>
  </si>
  <si>
    <t>005400167</t>
  </si>
  <si>
    <t>大阪公立大学医学部附属病院</t>
  </si>
  <si>
    <t>005400283</t>
  </si>
  <si>
    <t>大阪鉄道病院</t>
  </si>
  <si>
    <t>005400339</t>
  </si>
  <si>
    <t>田中外科医院　医療</t>
  </si>
  <si>
    <t>005401396</t>
  </si>
  <si>
    <t>大阪急性期・総合医療センター</t>
  </si>
  <si>
    <t>005402542</t>
  </si>
  <si>
    <t>東住吉森本病院　医療</t>
  </si>
  <si>
    <t>005404606</t>
  </si>
  <si>
    <t>大阪南医療センター　独法</t>
  </si>
  <si>
    <t>005408311</t>
  </si>
  <si>
    <t>阪和記念病院　医療</t>
  </si>
  <si>
    <t>005409455</t>
  </si>
  <si>
    <t>寺元記念病院　医療</t>
  </si>
  <si>
    <t>005419694</t>
  </si>
  <si>
    <t>にしやま消化器内科　医療</t>
  </si>
  <si>
    <t>005421719</t>
  </si>
  <si>
    <t>むらやま大腸肛門クリニック</t>
  </si>
  <si>
    <t>005424791</t>
  </si>
  <si>
    <t>てんのうじ消化器・ＩＢＤＣＬ</t>
  </si>
  <si>
    <t>152976367</t>
  </si>
  <si>
    <t>宮西 裕香</t>
  </si>
  <si>
    <t>005404821</t>
  </si>
  <si>
    <t>浅香山病院　財団</t>
  </si>
  <si>
    <t>005404920</t>
  </si>
  <si>
    <t>鳳胃腸病院　医療</t>
  </si>
  <si>
    <t>005404943</t>
  </si>
  <si>
    <t>耳原総合病院　医療</t>
  </si>
  <si>
    <t>005404999</t>
  </si>
  <si>
    <t>堺市立総合医療センター</t>
  </si>
  <si>
    <t>005405085</t>
  </si>
  <si>
    <t>大阪労災病院　独法労</t>
  </si>
  <si>
    <t>005408317</t>
  </si>
  <si>
    <t>正風病院　医療</t>
  </si>
  <si>
    <t>005408335</t>
  </si>
  <si>
    <t>ベルランド総合病院　医療</t>
  </si>
  <si>
    <t>005408888</t>
  </si>
  <si>
    <t>馬場記念病院　医療</t>
  </si>
  <si>
    <t>005409118</t>
  </si>
  <si>
    <t>植木病院　医療</t>
  </si>
  <si>
    <t>005417965</t>
  </si>
  <si>
    <t>なかむら胃腸肛門クリニック</t>
  </si>
  <si>
    <t>005420136</t>
  </si>
  <si>
    <t>いのうえ消化器内科クリニック</t>
  </si>
  <si>
    <t>005421387</t>
  </si>
  <si>
    <t>いしかわ内科・内視鏡クリニック</t>
  </si>
  <si>
    <t>005424874</t>
  </si>
  <si>
    <t>泉大津急性期メディカルセンター</t>
  </si>
  <si>
    <t>155008431</t>
  </si>
  <si>
    <t>藤原 正宏</t>
  </si>
  <si>
    <t>005700119</t>
  </si>
  <si>
    <t>和歌山医療センター　日赤</t>
  </si>
  <si>
    <t>005700128</t>
  </si>
  <si>
    <t>和歌山労災病院　独法労</t>
  </si>
  <si>
    <t>005700143</t>
  </si>
  <si>
    <t>和歌山県立医科大学附属病院</t>
  </si>
  <si>
    <t>005700416</t>
  </si>
  <si>
    <t>福外科病院　医療</t>
  </si>
  <si>
    <t>005700436</t>
  </si>
  <si>
    <t>和歌山病院　済生会</t>
  </si>
  <si>
    <t>005701071</t>
  </si>
  <si>
    <t>中江病院　医療</t>
  </si>
  <si>
    <t>005701114</t>
  </si>
  <si>
    <t>山本病院　医療</t>
  </si>
  <si>
    <t>005701166</t>
  </si>
  <si>
    <t>星野クリニック　医療</t>
  </si>
  <si>
    <t>005701498</t>
  </si>
  <si>
    <t>楊消化器クリニック　医療</t>
  </si>
  <si>
    <t>005702155</t>
  </si>
  <si>
    <t>なかた消化器・内科クリニック</t>
  </si>
  <si>
    <t>81002689</t>
  </si>
  <si>
    <t>野中 勝</t>
  </si>
  <si>
    <t>005600147</t>
  </si>
  <si>
    <t>奈良県総合医療センター</t>
  </si>
  <si>
    <t>005600221</t>
  </si>
  <si>
    <t>高の原中央病院　医療</t>
  </si>
  <si>
    <t>005600544</t>
  </si>
  <si>
    <t>土庫病院　医療</t>
  </si>
  <si>
    <t>005600545</t>
  </si>
  <si>
    <t>大和高田市立病院</t>
  </si>
  <si>
    <t>005600754</t>
  </si>
  <si>
    <t>南奈良総合医療センター</t>
  </si>
  <si>
    <t>005600989</t>
  </si>
  <si>
    <t>西の京病院　医療</t>
  </si>
  <si>
    <t>005601523</t>
  </si>
  <si>
    <t>近畿大学奈良病院</t>
  </si>
  <si>
    <t>005601918</t>
  </si>
  <si>
    <t>奈良病院　市立</t>
  </si>
  <si>
    <t>005601921</t>
  </si>
  <si>
    <t>江川内科消化器科医院　医療</t>
  </si>
  <si>
    <t>005602049</t>
  </si>
  <si>
    <t>よねだ内科クリニック　医療</t>
  </si>
  <si>
    <t>005602764</t>
  </si>
  <si>
    <t>医療法人藤井会香芝生喜病院</t>
  </si>
  <si>
    <t>005602820</t>
  </si>
  <si>
    <t>なら内視鏡クリニック</t>
  </si>
  <si>
    <t>005603218</t>
  </si>
  <si>
    <t>005603232</t>
  </si>
  <si>
    <t>生駒さくら診療所　医療</t>
  </si>
  <si>
    <t>81003322</t>
  </si>
  <si>
    <t>山本 りか</t>
  </si>
  <si>
    <t>005404136</t>
  </si>
  <si>
    <t>りんくう総合医療センター</t>
  </si>
  <si>
    <t>005404422</t>
  </si>
  <si>
    <t>貝塚病院　市立</t>
  </si>
  <si>
    <t>005407872</t>
  </si>
  <si>
    <t>永山病院　医療</t>
  </si>
  <si>
    <t>005407917</t>
  </si>
  <si>
    <t>阪南市民病院</t>
  </si>
  <si>
    <t>005414037</t>
  </si>
  <si>
    <t>角谷内科医院</t>
  </si>
  <si>
    <t>005700479</t>
  </si>
  <si>
    <t>海南医療センター</t>
  </si>
  <si>
    <t>005700520</t>
  </si>
  <si>
    <t>ひだか病院</t>
  </si>
  <si>
    <t>005700630</t>
  </si>
  <si>
    <t>紀南病院　公立</t>
  </si>
  <si>
    <t>005700805</t>
  </si>
  <si>
    <t>豊田内科　医療</t>
  </si>
  <si>
    <t>005700810</t>
  </si>
  <si>
    <t>殿田胃腸肛門病院　医療</t>
  </si>
  <si>
    <t>005701295</t>
  </si>
  <si>
    <t>はしもとクリニック　医療</t>
  </si>
  <si>
    <t>005701349</t>
  </si>
  <si>
    <t>南和歌山医療センター　独法</t>
  </si>
  <si>
    <t>005701375</t>
  </si>
  <si>
    <t>家田医院　医療</t>
  </si>
  <si>
    <t>005703039</t>
  </si>
  <si>
    <t>星の森消化器内科クリニック</t>
  </si>
  <si>
    <t>152273680</t>
  </si>
  <si>
    <t>碓永 智彦</t>
  </si>
  <si>
    <t>005500092</t>
  </si>
  <si>
    <t>三上医院　医療</t>
  </si>
  <si>
    <t>005500117</t>
  </si>
  <si>
    <t>神戸医療センター　独法</t>
  </si>
  <si>
    <t>005500285</t>
  </si>
  <si>
    <t>佐野病院　医療</t>
  </si>
  <si>
    <t>005500300</t>
  </si>
  <si>
    <t>みどり病院　医療</t>
  </si>
  <si>
    <t>005500307</t>
  </si>
  <si>
    <t>神戸市立医療センター西市民病院</t>
  </si>
  <si>
    <t>005501272</t>
  </si>
  <si>
    <t>神戸大学医学部附属病院</t>
  </si>
  <si>
    <t>005502596</t>
  </si>
  <si>
    <t>川西市立総合医療センター</t>
  </si>
  <si>
    <t>005504676</t>
  </si>
  <si>
    <t>神戸掖済会病院　社団</t>
  </si>
  <si>
    <t>005504905</t>
  </si>
  <si>
    <t>偕生病院　医療</t>
  </si>
  <si>
    <t>005506406</t>
  </si>
  <si>
    <t>神戸市立西神戸医療センター</t>
  </si>
  <si>
    <t>005509460</t>
  </si>
  <si>
    <t>ももいクリニック　医療</t>
  </si>
  <si>
    <t>005509627</t>
  </si>
  <si>
    <t>青山内科クリニック　医療</t>
  </si>
  <si>
    <t>005510138</t>
  </si>
  <si>
    <t>やまかわ消化器クリニック　医療</t>
  </si>
  <si>
    <t>005512354</t>
  </si>
  <si>
    <t>神戸大学国際がん医療・研究Ｃ</t>
  </si>
  <si>
    <t>005514609</t>
  </si>
  <si>
    <t>神戸三宮きのした内科消化器ＣＬ</t>
  </si>
  <si>
    <t>152280014</t>
  </si>
  <si>
    <t>山﨑 健介</t>
  </si>
  <si>
    <t>005501599</t>
  </si>
  <si>
    <t>芦屋病院　市立</t>
  </si>
  <si>
    <t>005503358</t>
  </si>
  <si>
    <t>兵庫医科大学病院</t>
  </si>
  <si>
    <t>005503382</t>
  </si>
  <si>
    <t>西宮病院　県立</t>
  </si>
  <si>
    <t>005505997</t>
  </si>
  <si>
    <t>大岡クリニック　医療</t>
  </si>
  <si>
    <t>005511112</t>
  </si>
  <si>
    <t>臨港クリニック　医療</t>
  </si>
  <si>
    <t>005511833</t>
  </si>
  <si>
    <t>おかもとクリニック</t>
  </si>
  <si>
    <t>005512397</t>
  </si>
  <si>
    <t>芦屋おく内視鏡クリニック　社団</t>
  </si>
  <si>
    <t>005513030</t>
  </si>
  <si>
    <t>ますだクリニック</t>
  </si>
  <si>
    <t>005513138</t>
  </si>
  <si>
    <t>ひだ胃腸内視鏡クリニック</t>
  </si>
  <si>
    <t>005514722</t>
  </si>
  <si>
    <t>西宮総合医療センター　県立</t>
  </si>
  <si>
    <t>152835120</t>
  </si>
  <si>
    <t>三上 あさひ</t>
  </si>
  <si>
    <t>005501594</t>
  </si>
  <si>
    <t>赤穂市民病院</t>
  </si>
  <si>
    <t>005502965</t>
  </si>
  <si>
    <t>豊岡病院</t>
  </si>
  <si>
    <t>005503543</t>
  </si>
  <si>
    <t>ツカザキ病院　医療</t>
  </si>
  <si>
    <t>005503578</t>
  </si>
  <si>
    <t>姫路赤十字病院</t>
  </si>
  <si>
    <t>005503625</t>
  </si>
  <si>
    <t>姫路聖マリア病院　医療</t>
  </si>
  <si>
    <t>005503689</t>
  </si>
  <si>
    <t>姫路医療センター　独法</t>
  </si>
  <si>
    <t>005503714</t>
  </si>
  <si>
    <t>姫路中央病院　医療</t>
  </si>
  <si>
    <t>005504922</t>
  </si>
  <si>
    <t>はりま姫路総合医療センター</t>
  </si>
  <si>
    <t>005508947</t>
  </si>
  <si>
    <t>姫路中央病院附属クリニック</t>
  </si>
  <si>
    <t>005513343</t>
  </si>
  <si>
    <t>太子病院　医療</t>
  </si>
  <si>
    <t>81000592</t>
  </si>
  <si>
    <t>岡 哲雄</t>
  </si>
  <si>
    <t>005502421</t>
  </si>
  <si>
    <t>加古川医療センター　県立</t>
  </si>
  <si>
    <t>005502554</t>
  </si>
  <si>
    <t>加西病院　市立</t>
  </si>
  <si>
    <t>005502777</t>
  </si>
  <si>
    <t>高砂市民病院</t>
  </si>
  <si>
    <t>005503410</t>
  </si>
  <si>
    <t>西脇病院　市立</t>
  </si>
  <si>
    <t>005504011</t>
  </si>
  <si>
    <t>神崎総合病院　公立</t>
  </si>
  <si>
    <t>005504132</t>
  </si>
  <si>
    <t>宍粟総合病院　公立</t>
  </si>
  <si>
    <t>005504891</t>
  </si>
  <si>
    <t>順心病院　医療</t>
  </si>
  <si>
    <t>005505139</t>
  </si>
  <si>
    <t>堀胃腸外科</t>
  </si>
  <si>
    <t>005506695</t>
  </si>
  <si>
    <t>三木山陽病院　医療</t>
  </si>
  <si>
    <t>005508586</t>
  </si>
  <si>
    <t>高砂西部病院　医療</t>
  </si>
  <si>
    <t>005512191</t>
  </si>
  <si>
    <t>加古川中央市民病院</t>
  </si>
  <si>
    <t>005512340</t>
  </si>
  <si>
    <t>池田クリニック</t>
  </si>
  <si>
    <t>81002749</t>
  </si>
  <si>
    <t>川名 真理子</t>
  </si>
  <si>
    <t>005501359</t>
  </si>
  <si>
    <t>中山クリニック　医療</t>
  </si>
  <si>
    <t>005501380</t>
  </si>
  <si>
    <t>大久保病院　医療</t>
  </si>
  <si>
    <t>005501422</t>
  </si>
  <si>
    <t>明石市立市民病院</t>
  </si>
  <si>
    <t>005502692</t>
  </si>
  <si>
    <t>淡路医療センター　県立</t>
  </si>
  <si>
    <t>005507350</t>
  </si>
  <si>
    <t>中村クリニック外科・胃腸科</t>
  </si>
  <si>
    <t>005511260</t>
  </si>
  <si>
    <t>北播磨総合医療センター</t>
  </si>
  <si>
    <t>005512194</t>
  </si>
  <si>
    <t>明石医療センター　医療</t>
  </si>
  <si>
    <t>005513145</t>
  </si>
  <si>
    <t>あんどう消化器内科ＩＢＤＣＬ</t>
  </si>
  <si>
    <t>005513369</t>
  </si>
  <si>
    <t>ささきクリニック　医療</t>
  </si>
  <si>
    <t>005514509</t>
  </si>
  <si>
    <t>明石やまだ内科歯科クリニック</t>
  </si>
  <si>
    <t>81003315</t>
  </si>
  <si>
    <t>高柳 美幸</t>
  </si>
  <si>
    <t>005501707</t>
  </si>
  <si>
    <t>関西労災病院　独法労</t>
  </si>
  <si>
    <t>005501807</t>
  </si>
  <si>
    <t>尼崎中央病院　医療</t>
  </si>
  <si>
    <t>005502253</t>
  </si>
  <si>
    <t>伊丹病院　市立</t>
  </si>
  <si>
    <t>005502581</t>
  </si>
  <si>
    <t>阪神病院　自衛隊</t>
  </si>
  <si>
    <t>005502593</t>
  </si>
  <si>
    <t>ベリタス病院　医療</t>
  </si>
  <si>
    <t>005502645</t>
  </si>
  <si>
    <t>兵庫中央病院　独法</t>
  </si>
  <si>
    <t>005502650</t>
  </si>
  <si>
    <t>三田市民病院</t>
  </si>
  <si>
    <t>005504272</t>
  </si>
  <si>
    <t>丹波医療センター　県立</t>
  </si>
  <si>
    <t>005505212</t>
  </si>
  <si>
    <t>宝塚市立病院</t>
  </si>
  <si>
    <t>005506881</t>
  </si>
  <si>
    <t>にしむら胃腸科外科医院　医療</t>
  </si>
  <si>
    <t>005507755</t>
  </si>
  <si>
    <t>東宝塚さとう病院　医療</t>
  </si>
  <si>
    <t>005511973</t>
  </si>
  <si>
    <t>尼崎総合医療センター　県立</t>
  </si>
  <si>
    <t>005513300</t>
  </si>
  <si>
    <t>わき消化器内科ＩＢＤクリニック</t>
  </si>
  <si>
    <t>005513368</t>
  </si>
  <si>
    <t>おかだ消化器・内科クリニック</t>
  </si>
  <si>
    <t>005514755</t>
  </si>
  <si>
    <t>ささやま医療センター　医療</t>
  </si>
  <si>
    <t>81003618</t>
  </si>
  <si>
    <t>川田 輝彦</t>
  </si>
  <si>
    <t>005500725</t>
  </si>
  <si>
    <t>甲南医療センター　財団</t>
  </si>
  <si>
    <t>005500733</t>
  </si>
  <si>
    <t>河原医院　医療</t>
  </si>
  <si>
    <t>005501098</t>
  </si>
  <si>
    <t>川崎病院　医療</t>
  </si>
  <si>
    <t>005501161</t>
  </si>
  <si>
    <t>三菱神戸病院</t>
  </si>
  <si>
    <t>005501236</t>
  </si>
  <si>
    <t>真星病院　医療</t>
  </si>
  <si>
    <t>005504553</t>
  </si>
  <si>
    <t>神戸市立医療Ｃ中央市民病院</t>
  </si>
  <si>
    <t>005504639</t>
  </si>
  <si>
    <t>神戸赤十字病院</t>
  </si>
  <si>
    <t>005504749</t>
  </si>
  <si>
    <t>神戸労災病院　独法労</t>
  </si>
  <si>
    <t>005504825</t>
  </si>
  <si>
    <t>兵庫県病院　済生会</t>
  </si>
  <si>
    <t>005504846</t>
  </si>
  <si>
    <t>神鋼記念病院　医療</t>
  </si>
  <si>
    <t>005506058</t>
  </si>
  <si>
    <t>六甲アイランド甲南病院　財団</t>
  </si>
  <si>
    <t>005513812</t>
  </si>
  <si>
    <t>おおつか内科消化器内科ＩＢＤ</t>
  </si>
  <si>
    <t>005514759</t>
  </si>
  <si>
    <t>エレガーノ摩耶クリニック</t>
  </si>
  <si>
    <t>152015703</t>
  </si>
  <si>
    <t>岡田 涼太郎</t>
  </si>
  <si>
    <t>007200103</t>
  </si>
  <si>
    <t>香川県済生会病院</t>
  </si>
  <si>
    <t>007200159</t>
  </si>
  <si>
    <t>高松病院　共済</t>
  </si>
  <si>
    <t>007200213</t>
  </si>
  <si>
    <t>高松赤十字病院</t>
  </si>
  <si>
    <t>007200225</t>
  </si>
  <si>
    <t>香川県立中央病院</t>
  </si>
  <si>
    <t>007200235</t>
  </si>
  <si>
    <t>前田病院　医療</t>
  </si>
  <si>
    <t>007200264</t>
  </si>
  <si>
    <t>わき外科・内科クリニック　医療</t>
  </si>
  <si>
    <t>007200294</t>
  </si>
  <si>
    <t>みんなの病院　市立</t>
  </si>
  <si>
    <t>007200306</t>
  </si>
  <si>
    <t>屋島総合病院　厚生連</t>
  </si>
  <si>
    <t>007200400</t>
  </si>
  <si>
    <t>坂出聖マルチン病院　宗教</t>
  </si>
  <si>
    <t>007200409</t>
  </si>
  <si>
    <t>坂出市立病院</t>
  </si>
  <si>
    <t>007200423</t>
  </si>
  <si>
    <t>回生病院　医療</t>
  </si>
  <si>
    <t>007200504</t>
  </si>
  <si>
    <t>香川労災病院　独法労</t>
  </si>
  <si>
    <t>007200608</t>
  </si>
  <si>
    <t>さぬき市民病院</t>
  </si>
  <si>
    <t>007200673</t>
  </si>
  <si>
    <t>香川大学医学部附属病院</t>
  </si>
  <si>
    <t>007200810</t>
  </si>
  <si>
    <t>三豊総合病院</t>
  </si>
  <si>
    <t>007200856</t>
  </si>
  <si>
    <t>アイシークリニック　医療</t>
  </si>
  <si>
    <t>007201273</t>
  </si>
  <si>
    <t>宇多津病院　医療</t>
  </si>
  <si>
    <t>007201280</t>
  </si>
  <si>
    <t>直島町立診療所</t>
  </si>
  <si>
    <t>007201330</t>
  </si>
  <si>
    <t>クリニック池田　医療</t>
  </si>
  <si>
    <t>007201858</t>
  </si>
  <si>
    <t>石原消化器内科クリニック</t>
  </si>
  <si>
    <t>007201901</t>
  </si>
  <si>
    <t>牛山クリニック　医療</t>
  </si>
  <si>
    <t>152273827</t>
  </si>
  <si>
    <t>児玉 英作</t>
  </si>
  <si>
    <t>006100011</t>
  </si>
  <si>
    <t>鳥取県立中央病院</t>
  </si>
  <si>
    <t>006100045</t>
  </si>
  <si>
    <t>鳥取赤十字病院</t>
  </si>
  <si>
    <t>006100051</t>
  </si>
  <si>
    <t>鳥取生協病院</t>
  </si>
  <si>
    <t>006100142</t>
  </si>
  <si>
    <t>鳥取市立病院</t>
  </si>
  <si>
    <t>006100172</t>
  </si>
  <si>
    <t>鳥取県立厚生病院</t>
  </si>
  <si>
    <t>006100249</t>
  </si>
  <si>
    <t>境港総合病院　済生会</t>
  </si>
  <si>
    <t>006100271</t>
  </si>
  <si>
    <t>山陰労災病院　独法労</t>
  </si>
  <si>
    <t>006100314</t>
  </si>
  <si>
    <t>米子医療センター　独法</t>
  </si>
  <si>
    <t>006100354</t>
  </si>
  <si>
    <t>鳥取大学医学部附属病院</t>
  </si>
  <si>
    <t>006100394</t>
  </si>
  <si>
    <t>博愛病院　医療</t>
  </si>
  <si>
    <t>006101188</t>
  </si>
  <si>
    <t>おかだ内科</t>
  </si>
  <si>
    <t>006101517</t>
  </si>
  <si>
    <t>片原ごとうクリニック</t>
  </si>
  <si>
    <t>006101740</t>
  </si>
  <si>
    <t>千代水の森おなかと内科のＣＬ</t>
  </si>
  <si>
    <t>152281684</t>
  </si>
  <si>
    <t>山田 勝之</t>
  </si>
  <si>
    <t>006300009</t>
  </si>
  <si>
    <t>岡山市立市民病院</t>
  </si>
  <si>
    <t>006300019</t>
  </si>
  <si>
    <t>岡山済生会総合病院</t>
  </si>
  <si>
    <t>006300107</t>
  </si>
  <si>
    <t>光生病院　医療</t>
  </si>
  <si>
    <t>006300178</t>
  </si>
  <si>
    <t>岡山労災病院　独法労</t>
  </si>
  <si>
    <t>006300239</t>
  </si>
  <si>
    <t>おおもと病院　医療</t>
  </si>
  <si>
    <t>006300320</t>
  </si>
  <si>
    <t>岡山中央病院　医療</t>
  </si>
  <si>
    <t>006300349</t>
  </si>
  <si>
    <t>岡山医療センター　独法</t>
  </si>
  <si>
    <t>006300391</t>
  </si>
  <si>
    <t>岡山大学病院</t>
  </si>
  <si>
    <t>006300476</t>
  </si>
  <si>
    <t>岡山赤十字病院</t>
  </si>
  <si>
    <t>006300523</t>
  </si>
  <si>
    <t>川崎医科大学総合医療センター</t>
  </si>
  <si>
    <t>006300562</t>
  </si>
  <si>
    <t>岡山西大寺病院　医療</t>
  </si>
  <si>
    <t>006301895</t>
  </si>
  <si>
    <t>かんざき医院　医療</t>
  </si>
  <si>
    <t>006302001</t>
  </si>
  <si>
    <t>森谷外科医院　医療</t>
  </si>
  <si>
    <t>006302541</t>
  </si>
  <si>
    <t>津山中央病院　財団</t>
  </si>
  <si>
    <t>006304513</t>
  </si>
  <si>
    <t>岡山済生会外来センター病院</t>
  </si>
  <si>
    <t>006304873</t>
  </si>
  <si>
    <t>桜のみち内科クリニック　医療</t>
  </si>
  <si>
    <t>006305112</t>
  </si>
  <si>
    <t>いしい内科・胃大腸内視鏡ＩＢＤ</t>
  </si>
  <si>
    <t>81001672</t>
  </si>
  <si>
    <t>稲本 充宏</t>
  </si>
  <si>
    <t>007100040</t>
  </si>
  <si>
    <t>水の都記念病院　医療</t>
  </si>
  <si>
    <t>007100043</t>
  </si>
  <si>
    <t>徳島市民病院</t>
  </si>
  <si>
    <t>007100048</t>
  </si>
  <si>
    <t>徳島県立中央病院</t>
  </si>
  <si>
    <t>007100049</t>
  </si>
  <si>
    <t>徳島大学病院</t>
  </si>
  <si>
    <t>007100053</t>
  </si>
  <si>
    <t>天満病院　医療</t>
  </si>
  <si>
    <t>007100162</t>
  </si>
  <si>
    <t>たなか内科クリニック</t>
  </si>
  <si>
    <t>007100403</t>
  </si>
  <si>
    <t>徳島赤十字病院</t>
  </si>
  <si>
    <t>007100573</t>
  </si>
  <si>
    <t>吉野川医療センター　厚生連</t>
  </si>
  <si>
    <t>007100703</t>
  </si>
  <si>
    <t>半田病院　町立</t>
  </si>
  <si>
    <t>007100743</t>
  </si>
  <si>
    <t>虹の橋病院　医療</t>
  </si>
  <si>
    <t>007101038</t>
  </si>
  <si>
    <t>大塚外科内科　医療</t>
  </si>
  <si>
    <t>007101083</t>
  </si>
  <si>
    <t>春藤内科胃腸科　医療</t>
  </si>
  <si>
    <t>007101673</t>
  </si>
  <si>
    <t>片岡内科消化器クリニック　医療</t>
  </si>
  <si>
    <t>007101939</t>
  </si>
  <si>
    <t>徳島県鳴門病院</t>
  </si>
  <si>
    <t>007102135</t>
  </si>
  <si>
    <t>阿南医療センター　厚生連</t>
  </si>
  <si>
    <t>81002903</t>
  </si>
  <si>
    <t>藤井 俊輔</t>
  </si>
  <si>
    <t>006300809</t>
  </si>
  <si>
    <t>佐藤胃腸外科倉敷駅前内視鏡ＣＬ</t>
  </si>
  <si>
    <t>006300865</t>
  </si>
  <si>
    <t>006300888</t>
  </si>
  <si>
    <t>倉敷成人病センター　財団</t>
  </si>
  <si>
    <t>006300904</t>
  </si>
  <si>
    <t>チクバ外科・胃腸科・肛門科病院</t>
  </si>
  <si>
    <t>006300929</t>
  </si>
  <si>
    <t>水島中央病院　医療</t>
  </si>
  <si>
    <t>006300958</t>
  </si>
  <si>
    <t>倉敷中央病院　財団</t>
  </si>
  <si>
    <t>006300971</t>
  </si>
  <si>
    <t>川崎医科大学附属病院</t>
  </si>
  <si>
    <t>006301015</t>
  </si>
  <si>
    <t>薬師寺慈恵病院　医療</t>
  </si>
  <si>
    <t>006301629</t>
  </si>
  <si>
    <t>金田病院　医療</t>
  </si>
  <si>
    <t>006301741</t>
  </si>
  <si>
    <t>川崎医科大学</t>
  </si>
  <si>
    <t>006301846</t>
  </si>
  <si>
    <t>渡辺胃腸科外科病院　医療</t>
  </si>
  <si>
    <t>006302718</t>
  </si>
  <si>
    <t>平本胃腸科外科クリニック　医療</t>
  </si>
  <si>
    <t>006303420</t>
  </si>
  <si>
    <t>倉敷成人病クリニック　財団</t>
  </si>
  <si>
    <t>006304300</t>
  </si>
  <si>
    <t>おかもと内科クリニック</t>
  </si>
  <si>
    <t>006304594</t>
  </si>
  <si>
    <t>みつおかクリニック　医療</t>
  </si>
  <si>
    <t>81003575</t>
  </si>
  <si>
    <t>桒名 優輔</t>
  </si>
  <si>
    <t>006200088</t>
  </si>
  <si>
    <t>松江市立病院</t>
  </si>
  <si>
    <t>006200121</t>
  </si>
  <si>
    <t>松江赤十字病院</t>
  </si>
  <si>
    <t>006200158</t>
  </si>
  <si>
    <t>島根県立中央病院</t>
  </si>
  <si>
    <t>006200182</t>
  </si>
  <si>
    <t>島根大学医学部附属病院</t>
  </si>
  <si>
    <t>006200292</t>
  </si>
  <si>
    <t>船津内科医院　医療</t>
  </si>
  <si>
    <t>006200342</t>
  </si>
  <si>
    <t>中村医院</t>
  </si>
  <si>
    <t>006200346</t>
  </si>
  <si>
    <t>浜田医療センター　独法</t>
  </si>
  <si>
    <t>006200409</t>
  </si>
  <si>
    <t>益田赤十字病院</t>
  </si>
  <si>
    <t>006201263</t>
  </si>
  <si>
    <t>大田市立病院</t>
  </si>
  <si>
    <t>152938365</t>
  </si>
  <si>
    <t>古賀 みのり</t>
  </si>
  <si>
    <t>006400106</t>
  </si>
  <si>
    <t>尾道総合病院　厚生連</t>
  </si>
  <si>
    <t>006400138</t>
  </si>
  <si>
    <t>木曽病院　医療</t>
  </si>
  <si>
    <t>006400155</t>
  </si>
  <si>
    <t>尾道市立市民病院</t>
  </si>
  <si>
    <t>006400557</t>
  </si>
  <si>
    <t>福山医療センター　独法</t>
  </si>
  <si>
    <t>006400606</t>
  </si>
  <si>
    <t>福山市民病院</t>
  </si>
  <si>
    <t>006400608</t>
  </si>
  <si>
    <t>福山第一病院　医療</t>
  </si>
  <si>
    <t>006400609</t>
  </si>
  <si>
    <t>児玉クリニック　医療</t>
  </si>
  <si>
    <t>006400745</t>
  </si>
  <si>
    <t>楠本病院　医療</t>
  </si>
  <si>
    <t>006400822</t>
  </si>
  <si>
    <t>中国中央病院　共済</t>
  </si>
  <si>
    <t>006400920</t>
  </si>
  <si>
    <t>総合病院三原赤十字病院</t>
  </si>
  <si>
    <t>006401027</t>
  </si>
  <si>
    <t>西条中央病院　医療</t>
  </si>
  <si>
    <t>006401040</t>
  </si>
  <si>
    <t>東広島医療センター　独法</t>
  </si>
  <si>
    <t>006402827</t>
  </si>
  <si>
    <t>因島医師会病院</t>
  </si>
  <si>
    <t>006403074</t>
  </si>
  <si>
    <t>平井外科胃腸科医院　医療</t>
  </si>
  <si>
    <t>006403192</t>
  </si>
  <si>
    <t>砂田内科　医療</t>
  </si>
  <si>
    <t>006403203</t>
  </si>
  <si>
    <t>上田内科</t>
  </si>
  <si>
    <t>006404400</t>
  </si>
  <si>
    <t>住井内科　医療</t>
  </si>
  <si>
    <t>006404764</t>
  </si>
  <si>
    <t>日本鋼管福山病院　医療</t>
  </si>
  <si>
    <t>006405312</t>
  </si>
  <si>
    <t>森田内科クリニック　医療</t>
  </si>
  <si>
    <t>006405684</t>
  </si>
  <si>
    <t>もりかわ内科クリニック</t>
  </si>
  <si>
    <t>006405968</t>
  </si>
  <si>
    <t>ふじいクリニック　医療</t>
  </si>
  <si>
    <t>006407253</t>
  </si>
  <si>
    <t>東広島中央クリニック　医療</t>
  </si>
  <si>
    <t>006407865</t>
  </si>
  <si>
    <t>みわた消化器内科・内視鏡ＣＬ</t>
  </si>
  <si>
    <t>152940730</t>
  </si>
  <si>
    <t>谷 大樹</t>
  </si>
  <si>
    <t>006500068</t>
  </si>
  <si>
    <t>山口総合病院　済生会</t>
  </si>
  <si>
    <t>006500072</t>
  </si>
  <si>
    <t>山口赤十字病院</t>
  </si>
  <si>
    <t>006500287</t>
  </si>
  <si>
    <t>セントヒル病院　医療</t>
  </si>
  <si>
    <t>006500322</t>
  </si>
  <si>
    <t>山口大学医学部附属病院</t>
  </si>
  <si>
    <t>006500451</t>
  </si>
  <si>
    <t>山陽小野田市民病院</t>
  </si>
  <si>
    <t>006500540</t>
  </si>
  <si>
    <t>関門医療センター　独法</t>
  </si>
  <si>
    <t>006500577</t>
  </si>
  <si>
    <t>下関総合病院　済生会</t>
  </si>
  <si>
    <t>006500587</t>
  </si>
  <si>
    <t>下関市立市民病院</t>
  </si>
  <si>
    <t>006500732</t>
  </si>
  <si>
    <t>下関医療センター　ＪＣＨ</t>
  </si>
  <si>
    <t>006500932</t>
  </si>
  <si>
    <t>徳山中央病院　ＪＣＨ</t>
  </si>
  <si>
    <t>006500950</t>
  </si>
  <si>
    <t>長門総合病院　厚生連</t>
  </si>
  <si>
    <t>006501047</t>
  </si>
  <si>
    <t>光総合病院　市立</t>
  </si>
  <si>
    <t>006501121</t>
  </si>
  <si>
    <t>山口県立総合医療センター</t>
  </si>
  <si>
    <t>006501150</t>
  </si>
  <si>
    <t>防府胃腸病院　財団</t>
  </si>
  <si>
    <t>006501558</t>
  </si>
  <si>
    <t>美東病院　市立</t>
  </si>
  <si>
    <t>006501635</t>
  </si>
  <si>
    <t>萩慈生病院　医療</t>
  </si>
  <si>
    <t>006501819</t>
  </si>
  <si>
    <t>はらだ内科・内視鏡クリニック</t>
  </si>
  <si>
    <t>006502436</t>
  </si>
  <si>
    <t>長府みらいクリニック　医療</t>
  </si>
  <si>
    <t>006502445</t>
  </si>
  <si>
    <t>新南陽市民病院</t>
  </si>
  <si>
    <t>006502454</t>
  </si>
  <si>
    <t>周南記念病院　医療</t>
  </si>
  <si>
    <t>006503016</t>
  </si>
  <si>
    <t>やまもとクリニック　医療</t>
  </si>
  <si>
    <t>006503390</t>
  </si>
  <si>
    <t>徳山病院　医療</t>
  </si>
  <si>
    <t>006503407</t>
  </si>
  <si>
    <t>下松中央病院　医療</t>
  </si>
  <si>
    <t>006503801</t>
  </si>
  <si>
    <t>のはら消化器内科</t>
  </si>
  <si>
    <t>152942287</t>
  </si>
  <si>
    <t>藤澤 綾乃</t>
  </si>
  <si>
    <t>007300047</t>
  </si>
  <si>
    <t>松山市民病院　財団</t>
  </si>
  <si>
    <t>007300239</t>
  </si>
  <si>
    <t>松山病院　済生会</t>
  </si>
  <si>
    <t>007300412</t>
  </si>
  <si>
    <t>瀬戸内海病院　医療</t>
  </si>
  <si>
    <t>007300447</t>
  </si>
  <si>
    <t>今治病院　県立</t>
  </si>
  <si>
    <t>007300461</t>
  </si>
  <si>
    <t>放射線第一病院　医療</t>
  </si>
  <si>
    <t>007300463</t>
  </si>
  <si>
    <t>今治病院　済生会</t>
  </si>
  <si>
    <t>007300510</t>
  </si>
  <si>
    <t>竹内外科胃腸科　医療</t>
  </si>
  <si>
    <t>007300521</t>
  </si>
  <si>
    <t>稲田内科医院　医療</t>
  </si>
  <si>
    <t>007300568</t>
  </si>
  <si>
    <t>宇和島病院　市立</t>
  </si>
  <si>
    <t>007300690</t>
  </si>
  <si>
    <t>ＨＩＴＯ病院　医療</t>
  </si>
  <si>
    <t>007300694</t>
  </si>
  <si>
    <t>四国中央病院　共済</t>
  </si>
  <si>
    <t>007300712</t>
  </si>
  <si>
    <t>西条病院　済生会</t>
  </si>
  <si>
    <t>007300779</t>
  </si>
  <si>
    <t>十全総合病院　財団</t>
  </si>
  <si>
    <t>007300954</t>
  </si>
  <si>
    <t>周桑病院　市立</t>
  </si>
  <si>
    <t>007301198</t>
  </si>
  <si>
    <t>永松内科医院　医療</t>
  </si>
  <si>
    <t>007301349</t>
  </si>
  <si>
    <t>大橋胃腸肛門科外科医院　医療</t>
  </si>
  <si>
    <t>007301364</t>
  </si>
  <si>
    <t>喜多医師会病院</t>
  </si>
  <si>
    <t>007301666</t>
  </si>
  <si>
    <t>かとうクリニック　医療</t>
  </si>
  <si>
    <t>007301804</t>
  </si>
  <si>
    <t>平田内科消化器・糖尿病内科</t>
  </si>
  <si>
    <t>007301903</t>
  </si>
  <si>
    <t>小川クリニック　医療</t>
  </si>
  <si>
    <t>007302851</t>
  </si>
  <si>
    <t>住友別子病院　医療</t>
  </si>
  <si>
    <t>007302858</t>
  </si>
  <si>
    <t>たけます診療所　医療</t>
  </si>
  <si>
    <t>007303612</t>
  </si>
  <si>
    <t>やいた内科・内視鏡ＣＬ　医療</t>
  </si>
  <si>
    <t>007304077</t>
  </si>
  <si>
    <t>こいずみ内科・消化器内科ＣＬ</t>
  </si>
  <si>
    <t>81001456</t>
  </si>
  <si>
    <t>川西 誠</t>
  </si>
  <si>
    <t>006400186</t>
  </si>
  <si>
    <t>呉医療センター　独法</t>
  </si>
  <si>
    <t>006400249</t>
  </si>
  <si>
    <t>中国労災病院　独法労</t>
  </si>
  <si>
    <t>006400383</t>
  </si>
  <si>
    <t>呉共済病院</t>
  </si>
  <si>
    <t>006400975</t>
  </si>
  <si>
    <t>三次中央病院　市立</t>
  </si>
  <si>
    <t>006401145</t>
  </si>
  <si>
    <t>広島市立北部医療Ｃ安佐市民病院</t>
  </si>
  <si>
    <t>006401272</t>
  </si>
  <si>
    <t>広島共立病院</t>
  </si>
  <si>
    <t>006401830</t>
  </si>
  <si>
    <t>太田川病院　医療</t>
  </si>
  <si>
    <t>006402187</t>
  </si>
  <si>
    <t>マツダ病院</t>
  </si>
  <si>
    <t>006402348</t>
  </si>
  <si>
    <t>広島総合病院　厚生連</t>
  </si>
  <si>
    <t>006402903</t>
  </si>
  <si>
    <t>大倉医院　医療</t>
  </si>
  <si>
    <t>006403863</t>
  </si>
  <si>
    <t>二宮内科　医療</t>
  </si>
  <si>
    <t>006405382</t>
  </si>
  <si>
    <t>こどい内科クリニック　医療</t>
  </si>
  <si>
    <t>006407278</t>
  </si>
  <si>
    <t>中須内科消化器おにたけこども</t>
  </si>
  <si>
    <t>006407796</t>
  </si>
  <si>
    <t>県立二葉の里病院</t>
  </si>
  <si>
    <t>006500155</t>
  </si>
  <si>
    <t>岩国医療センター　独法</t>
  </si>
  <si>
    <t>006500171</t>
  </si>
  <si>
    <t>錦病院　医療</t>
  </si>
  <si>
    <t>006501206</t>
  </si>
  <si>
    <t>周東総合病院　厚生連</t>
  </si>
  <si>
    <t>006503416</t>
  </si>
  <si>
    <t>そだクリニック</t>
  </si>
  <si>
    <t>006503720</t>
  </si>
  <si>
    <t>にしみ内科クリニック　医療</t>
  </si>
  <si>
    <t>81001476</t>
  </si>
  <si>
    <t>服部 清克</t>
  </si>
  <si>
    <t>007400007</t>
  </si>
  <si>
    <t>高知病院　独法</t>
  </si>
  <si>
    <t>007400051</t>
  </si>
  <si>
    <t>高知総合リハビリテーション病院</t>
  </si>
  <si>
    <t>007400054</t>
  </si>
  <si>
    <t>岡村病院　医療</t>
  </si>
  <si>
    <t>007400073</t>
  </si>
  <si>
    <t>近森病院　医療</t>
  </si>
  <si>
    <t>007400101</t>
  </si>
  <si>
    <t>国吉病院　医療</t>
  </si>
  <si>
    <t>007400171</t>
  </si>
  <si>
    <t>高知赤十字病院</t>
  </si>
  <si>
    <t>007400354</t>
  </si>
  <si>
    <t>あき総合病院　県立</t>
  </si>
  <si>
    <t>007400564</t>
  </si>
  <si>
    <t>仁淀病院　町立</t>
  </si>
  <si>
    <t>007400799</t>
  </si>
  <si>
    <t>高知大学医学部附属病院</t>
  </si>
  <si>
    <t>007400867</t>
  </si>
  <si>
    <t>野市中央病院　医療</t>
  </si>
  <si>
    <t>007400937</t>
  </si>
  <si>
    <t>グリーンハウス　医療</t>
  </si>
  <si>
    <t>007401165</t>
  </si>
  <si>
    <t>幡多けんみん病院　県立</t>
  </si>
  <si>
    <t>007401199</t>
  </si>
  <si>
    <t>たかさきクリニック胃腸科内科</t>
  </si>
  <si>
    <t>007401460</t>
  </si>
  <si>
    <t>高知医療センター</t>
  </si>
  <si>
    <t>007401541</t>
  </si>
  <si>
    <t>田村クリニック胃腸科内科　医療</t>
  </si>
  <si>
    <t>007402044</t>
  </si>
  <si>
    <t>おの肛門科胃腸科内視鏡ＣＬ</t>
  </si>
  <si>
    <t>007402100</t>
  </si>
  <si>
    <t>クリニック土佐久礼　医療</t>
  </si>
  <si>
    <t>81001825</t>
  </si>
  <si>
    <t>高野 剛</t>
  </si>
  <si>
    <t>007300054</t>
  </si>
  <si>
    <t>愛媛県立中央病院</t>
  </si>
  <si>
    <t>007300097</t>
  </si>
  <si>
    <t>あさの胃腸内科クリニック　医療</t>
  </si>
  <si>
    <t>007300112</t>
  </si>
  <si>
    <t>すがクリニック消化器内科婦人科</t>
  </si>
  <si>
    <t>007300163</t>
  </si>
  <si>
    <t>渡辺病院　医療</t>
  </si>
  <si>
    <t>007300268</t>
  </si>
  <si>
    <t>松山赤十字病院</t>
  </si>
  <si>
    <t>007300385</t>
  </si>
  <si>
    <t>矢野内科　医療</t>
  </si>
  <si>
    <t>007301059</t>
  </si>
  <si>
    <t>愛媛大学医学部附属病院</t>
  </si>
  <si>
    <t>007301063</t>
  </si>
  <si>
    <t>愛媛医療センター　独法</t>
  </si>
  <si>
    <t>007301495</t>
  </si>
  <si>
    <t>浦岡胃腸クリニック　医療</t>
  </si>
  <si>
    <t>007303029</t>
  </si>
  <si>
    <t>いちかわ内視鏡内科クリニック</t>
  </si>
  <si>
    <t>007303748</t>
  </si>
  <si>
    <t>松山まどんな病院　医療</t>
  </si>
  <si>
    <t>81003415</t>
  </si>
  <si>
    <t>松山 直史</t>
  </si>
  <si>
    <t>006401310</t>
  </si>
  <si>
    <t>中電病院</t>
  </si>
  <si>
    <t>006401384</t>
  </si>
  <si>
    <t>たかの橋中央病院　医療</t>
  </si>
  <si>
    <t>006401416</t>
  </si>
  <si>
    <t>広島赤十字・原爆病院</t>
  </si>
  <si>
    <t>006401433</t>
  </si>
  <si>
    <t>斎内科</t>
  </si>
  <si>
    <t>006401558</t>
  </si>
  <si>
    <t>広島市立舟入市民病院</t>
  </si>
  <si>
    <t>006401570</t>
  </si>
  <si>
    <t>広島記念病院　共済</t>
  </si>
  <si>
    <t>006401580</t>
  </si>
  <si>
    <t>広島市立広島市民病院</t>
  </si>
  <si>
    <t>006401691</t>
  </si>
  <si>
    <t>いとうクリニック　医療</t>
  </si>
  <si>
    <t>006401874</t>
  </si>
  <si>
    <t>県立広島病院</t>
  </si>
  <si>
    <t>006401922</t>
  </si>
  <si>
    <t>広島大学病院</t>
  </si>
  <si>
    <t>006405544</t>
  </si>
  <si>
    <t>広島大腸肛門クリニック　医療</t>
  </si>
  <si>
    <t>006405598</t>
  </si>
  <si>
    <t>女性クリニックラポール　医療</t>
  </si>
  <si>
    <t>006406640</t>
  </si>
  <si>
    <t>白島中央クリニック　医療</t>
  </si>
  <si>
    <t>006406886</t>
  </si>
  <si>
    <t>すみい内科クリニック</t>
  </si>
  <si>
    <t>006406914</t>
  </si>
  <si>
    <t>広島中央通り内科クリニック</t>
  </si>
  <si>
    <t>152273339</t>
  </si>
  <si>
    <t>上野 隆史</t>
  </si>
  <si>
    <t>008100182</t>
  </si>
  <si>
    <t>008100290</t>
  </si>
  <si>
    <t>大牟田市立病院</t>
  </si>
  <si>
    <t>008100318</t>
  </si>
  <si>
    <t>大牟田病院　済生会</t>
  </si>
  <si>
    <t>008101611</t>
  </si>
  <si>
    <t>久留米大学病院</t>
  </si>
  <si>
    <t>008101670</t>
  </si>
  <si>
    <t>はくあいクリニック　医療</t>
  </si>
  <si>
    <t>008101712</t>
  </si>
  <si>
    <t>聖マリア病院　医療</t>
  </si>
  <si>
    <t>008102239</t>
  </si>
  <si>
    <t>よしだ胃腸内科クリニック　医療</t>
  </si>
  <si>
    <t>008104402</t>
  </si>
  <si>
    <t>安本病院　医療</t>
  </si>
  <si>
    <t>008104761</t>
  </si>
  <si>
    <t>こばやし医院　医療</t>
  </si>
  <si>
    <t>008105128</t>
  </si>
  <si>
    <t>くるめ病院　医療</t>
  </si>
  <si>
    <t>008106696</t>
  </si>
  <si>
    <t>新古賀病院　医療</t>
  </si>
  <si>
    <t>008107519</t>
  </si>
  <si>
    <t>日高大腸肛門クリニック　医療</t>
  </si>
  <si>
    <t>008109101</t>
  </si>
  <si>
    <t>柳川病院　財団</t>
  </si>
  <si>
    <t>008109559</t>
  </si>
  <si>
    <t>こはまクリニック　医療</t>
  </si>
  <si>
    <t>152313198</t>
  </si>
  <si>
    <t>大須賀 守</t>
  </si>
  <si>
    <t>008102647</t>
  </si>
  <si>
    <t>福岡総合病院　済生会</t>
  </si>
  <si>
    <t>008102751</t>
  </si>
  <si>
    <t>浜の町病院　共済</t>
  </si>
  <si>
    <t>008102946</t>
  </si>
  <si>
    <t>福岡大学病院</t>
  </si>
  <si>
    <t>008102980</t>
  </si>
  <si>
    <t>福西会病院　医療</t>
  </si>
  <si>
    <t>008104732</t>
  </si>
  <si>
    <t>白十字病院　医療</t>
  </si>
  <si>
    <t>008104883</t>
  </si>
  <si>
    <t>さくら病院　医療</t>
  </si>
  <si>
    <t>008108148</t>
  </si>
  <si>
    <t>福岡山王病院　医療</t>
  </si>
  <si>
    <t>008112284</t>
  </si>
  <si>
    <t>福岡大学西新病院</t>
  </si>
  <si>
    <t>008114498</t>
  </si>
  <si>
    <t>西新なかむら内科胃腸・ＩＢＤ</t>
  </si>
  <si>
    <t>152828859</t>
  </si>
  <si>
    <t>坂元 彩</t>
  </si>
  <si>
    <t>008102505</t>
  </si>
  <si>
    <t>平野医院　医療</t>
  </si>
  <si>
    <t>008103207</t>
  </si>
  <si>
    <t>原三信病院　医療</t>
  </si>
  <si>
    <t>008103564</t>
  </si>
  <si>
    <t>青見内科胃腸内科クリニック</t>
  </si>
  <si>
    <t>008103572</t>
  </si>
  <si>
    <t>福岡赤十字病院</t>
  </si>
  <si>
    <t>008103605</t>
  </si>
  <si>
    <t>九州中央病院　共済</t>
  </si>
  <si>
    <t>008106125</t>
  </si>
  <si>
    <t>九州医療センター　独法</t>
  </si>
  <si>
    <t>008113351</t>
  </si>
  <si>
    <t>麻生クリニック</t>
  </si>
  <si>
    <t>008113419</t>
  </si>
  <si>
    <t>あべしゅん内科内視鏡ＩＢＤＣＬ</t>
  </si>
  <si>
    <t>008200381</t>
  </si>
  <si>
    <t>唐津赤十字病院</t>
  </si>
  <si>
    <t>008200397</t>
  </si>
  <si>
    <t>唐津病院　済生会</t>
  </si>
  <si>
    <t>152840265</t>
  </si>
  <si>
    <t>桑野 晴菜</t>
  </si>
  <si>
    <t>008200043</t>
  </si>
  <si>
    <t>金武外科肛門科　医療</t>
  </si>
  <si>
    <t>008200062</t>
  </si>
  <si>
    <t>佐賀中部病院　ＪＣＨ</t>
  </si>
  <si>
    <t>008200073</t>
  </si>
  <si>
    <t>佐賀大学医学部附属病院</t>
  </si>
  <si>
    <t>008200101</t>
  </si>
  <si>
    <t>佐賀県医療センター好生館</t>
  </si>
  <si>
    <t>008200199</t>
  </si>
  <si>
    <t>佐賀病院　独法</t>
  </si>
  <si>
    <t>008200290</t>
  </si>
  <si>
    <t>織田病院　医療</t>
  </si>
  <si>
    <t>008200509</t>
  </si>
  <si>
    <t>如水会今村病院　医療</t>
  </si>
  <si>
    <t>008200652</t>
  </si>
  <si>
    <t>白石共立病院　医療</t>
  </si>
  <si>
    <t>008200788</t>
  </si>
  <si>
    <t>嬉野医療センター　独法</t>
  </si>
  <si>
    <t>008201614</t>
  </si>
  <si>
    <t>たなか内科クリニック　医療</t>
  </si>
  <si>
    <t>008201741</t>
  </si>
  <si>
    <t>伊万里有田共立病院</t>
  </si>
  <si>
    <t>008202450</t>
  </si>
  <si>
    <t>公立佐賀中央病院</t>
  </si>
  <si>
    <t>008300641</t>
  </si>
  <si>
    <t>長崎医療センター　独法</t>
  </si>
  <si>
    <t>152847327</t>
  </si>
  <si>
    <t>長野 慶</t>
  </si>
  <si>
    <t>008100151</t>
  </si>
  <si>
    <t>飯塚病院</t>
  </si>
  <si>
    <t>008101301</t>
  </si>
  <si>
    <t>九州病院　ＪＣＨ</t>
  </si>
  <si>
    <t>008101454</t>
  </si>
  <si>
    <t>産業医科大学病院</t>
  </si>
  <si>
    <t>008101472</t>
  </si>
  <si>
    <t>長村医院　医療</t>
  </si>
  <si>
    <t>008101579</t>
  </si>
  <si>
    <t>製鉄記念八幡病院　医療</t>
  </si>
  <si>
    <t>008101900</t>
  </si>
  <si>
    <t>田川病院　社団</t>
  </si>
  <si>
    <t>008101921</t>
  </si>
  <si>
    <t>田川市立病院</t>
  </si>
  <si>
    <t>008102043</t>
  </si>
  <si>
    <t>福岡ゆたか中央病院　ＪＣＨ</t>
  </si>
  <si>
    <t>008103910</t>
  </si>
  <si>
    <t>芦屋中央病院</t>
  </si>
  <si>
    <t>008109402</t>
  </si>
  <si>
    <t>おんが病院　医師会</t>
  </si>
  <si>
    <t>008110072</t>
  </si>
  <si>
    <t>産業医科大学若松病院</t>
  </si>
  <si>
    <t>152857566</t>
  </si>
  <si>
    <t>小西 縁</t>
  </si>
  <si>
    <t>008103231</t>
  </si>
  <si>
    <t>木村病院　医療</t>
  </si>
  <si>
    <t>008103380</t>
  </si>
  <si>
    <t>福岡みらい病院</t>
  </si>
  <si>
    <t>008103430</t>
  </si>
  <si>
    <t>千早病院　共済</t>
  </si>
  <si>
    <t>008103499</t>
  </si>
  <si>
    <t>松坂クリニック　医療</t>
  </si>
  <si>
    <t>008103508</t>
  </si>
  <si>
    <t>九州大学病院</t>
  </si>
  <si>
    <t>008103540</t>
  </si>
  <si>
    <t>髙野胃腸科医院　医療</t>
  </si>
  <si>
    <t>008103980</t>
  </si>
  <si>
    <t>福岡東医療センター　独法</t>
  </si>
  <si>
    <t>008105115</t>
  </si>
  <si>
    <t>宗像医師会病院</t>
  </si>
  <si>
    <t>008105173</t>
  </si>
  <si>
    <t>福岡和白病院　医療</t>
  </si>
  <si>
    <t>008105383</t>
  </si>
  <si>
    <t>福岡市民病院</t>
  </si>
  <si>
    <t>008106033</t>
  </si>
  <si>
    <t>福岡青洲会病院　医療</t>
  </si>
  <si>
    <t>008114428</t>
  </si>
  <si>
    <t>かしいはま内科・内視鏡クリニック</t>
  </si>
  <si>
    <t>152974738</t>
  </si>
  <si>
    <t>徳島 恵利香</t>
  </si>
  <si>
    <t>008102393</t>
  </si>
  <si>
    <t>福岡徳洲会病院　医療</t>
  </si>
  <si>
    <t>008102450</t>
  </si>
  <si>
    <t>二日市病院　済生会</t>
  </si>
  <si>
    <t>008102792</t>
  </si>
  <si>
    <t>佐田病院　医療</t>
  </si>
  <si>
    <t>008105039</t>
  </si>
  <si>
    <t>福岡大学筑紫病院</t>
  </si>
  <si>
    <t>008107131</t>
  </si>
  <si>
    <t>あそうクリニック　医療</t>
  </si>
  <si>
    <t>008111917</t>
  </si>
  <si>
    <t>ひぐち内科胃腸クリニック　医療</t>
  </si>
  <si>
    <t>008112274</t>
  </si>
  <si>
    <t>長浜クリニック　医療</t>
  </si>
  <si>
    <t>008112974</t>
  </si>
  <si>
    <t>中村内科クリニック　医療</t>
  </si>
  <si>
    <t>81000359</t>
  </si>
  <si>
    <t>濵﨑 栄治</t>
  </si>
  <si>
    <t>008300122</t>
  </si>
  <si>
    <t>長崎原爆病院　日赤</t>
  </si>
  <si>
    <t>008300170</t>
  </si>
  <si>
    <t>長崎大学病院</t>
  </si>
  <si>
    <t>008300219</t>
  </si>
  <si>
    <t>済生会長崎病院</t>
  </si>
  <si>
    <t>008300220</t>
  </si>
  <si>
    <t>長崎みなとメディカルセンター</t>
  </si>
  <si>
    <t>008300247</t>
  </si>
  <si>
    <t>井上病院　医療</t>
  </si>
  <si>
    <t>008300323</t>
  </si>
  <si>
    <t>光晴会病院　医療</t>
  </si>
  <si>
    <t>008300538</t>
  </si>
  <si>
    <t>諫早総合病院　ＪＣＨ</t>
  </si>
  <si>
    <t>008300793</t>
  </si>
  <si>
    <t>佐世保市総合医療センター</t>
  </si>
  <si>
    <t>008300852</t>
  </si>
  <si>
    <t>佐世保中央病院　医療</t>
  </si>
  <si>
    <t>008301002</t>
  </si>
  <si>
    <t>長崎県島原病院</t>
  </si>
  <si>
    <t>008301042</t>
  </si>
  <si>
    <t>長崎県五島中央病院</t>
  </si>
  <si>
    <t>008301147</t>
  </si>
  <si>
    <t>北松中央病院</t>
  </si>
  <si>
    <t>008301335</t>
  </si>
  <si>
    <t>長崎川棚医療センター　独法</t>
  </si>
  <si>
    <t>008301674</t>
  </si>
  <si>
    <t>梶田医院　医療</t>
  </si>
  <si>
    <t>008302337</t>
  </si>
  <si>
    <t>矢上藤尾大坪外科胃腸科　医療</t>
  </si>
  <si>
    <t>008302912</t>
  </si>
  <si>
    <t>長崎原爆諫早病院　日赤</t>
  </si>
  <si>
    <t>008302915</t>
  </si>
  <si>
    <t>星和会クリニック　医療</t>
  </si>
  <si>
    <t>008303860</t>
  </si>
  <si>
    <t>長崎県対馬病院</t>
  </si>
  <si>
    <t>008304061</t>
  </si>
  <si>
    <t>ながさきおおば内科消化器内科</t>
  </si>
  <si>
    <t>008304380</t>
  </si>
  <si>
    <t>長崎駅前ほんだ内科・内視鏡ＣＬ</t>
  </si>
  <si>
    <t>81000658</t>
  </si>
  <si>
    <t>服部 章</t>
  </si>
  <si>
    <t>008100512</t>
  </si>
  <si>
    <t>戸畑共立病院　医療</t>
  </si>
  <si>
    <t>008100648</t>
  </si>
  <si>
    <t>門司掖済会病院　社団</t>
  </si>
  <si>
    <t>008100861</t>
  </si>
  <si>
    <t>新小倉病院　共済</t>
  </si>
  <si>
    <t>008100886</t>
  </si>
  <si>
    <t>小倉記念病院　財団</t>
  </si>
  <si>
    <t>008101060</t>
  </si>
  <si>
    <t>北九州市立医療センター</t>
  </si>
  <si>
    <t>008101067</t>
  </si>
  <si>
    <t>ぐしま胃腸内科クリニック　医療</t>
  </si>
  <si>
    <t>008101145</t>
  </si>
  <si>
    <t>九州労災病院　独法労</t>
  </si>
  <si>
    <t>008101198</t>
  </si>
  <si>
    <t>小倉医療センター　独法</t>
  </si>
  <si>
    <t>008101211</t>
  </si>
  <si>
    <t>北九州総合病院　医療</t>
  </si>
  <si>
    <t>008103405</t>
  </si>
  <si>
    <t>酒見内科胃腸科医院　医療</t>
  </si>
  <si>
    <t>008104429</t>
  </si>
  <si>
    <t>田添医院　医療</t>
  </si>
  <si>
    <t>008104967</t>
  </si>
  <si>
    <t>健和会大手町病院　財団</t>
  </si>
  <si>
    <t>008109334</t>
  </si>
  <si>
    <t>宗クリニック</t>
  </si>
  <si>
    <t>008109414</t>
  </si>
  <si>
    <t>さだもと胃腸内科クリニック</t>
  </si>
  <si>
    <t>008112420</t>
  </si>
  <si>
    <t>よしひろ内科クリニック　医療</t>
  </si>
  <si>
    <t>008112791</t>
  </si>
  <si>
    <t>藤村医院</t>
  </si>
  <si>
    <t>152202804</t>
  </si>
  <si>
    <t>節原 有貴</t>
  </si>
  <si>
    <t>008700011</t>
  </si>
  <si>
    <t>いづろ今村病院　財団</t>
  </si>
  <si>
    <t>008700037</t>
  </si>
  <si>
    <t>鹿児島大学病院</t>
  </si>
  <si>
    <t>008700047</t>
  </si>
  <si>
    <t>鹿児島市立病院</t>
  </si>
  <si>
    <t>008700303</t>
  </si>
  <si>
    <t>前田内科消化器科　医療</t>
  </si>
  <si>
    <t>008700561</t>
  </si>
  <si>
    <t>出水総合医療センター</t>
  </si>
  <si>
    <t>008700817</t>
  </si>
  <si>
    <t>上小鶴外科・胃腸科　医療</t>
  </si>
  <si>
    <t>008700828</t>
  </si>
  <si>
    <t>川内病院　済生会</t>
  </si>
  <si>
    <t>008700905</t>
  </si>
  <si>
    <t>大島病院　県立</t>
  </si>
  <si>
    <t>008701700</t>
  </si>
  <si>
    <t>今村総合病院　財団</t>
  </si>
  <si>
    <t>008702211</t>
  </si>
  <si>
    <t>鹿児島厚生連病院</t>
  </si>
  <si>
    <t>008704345</t>
  </si>
  <si>
    <t>クリニック１にしあいら　医療</t>
  </si>
  <si>
    <t>152218787</t>
  </si>
  <si>
    <t>山平 勝樹</t>
  </si>
  <si>
    <t>008400301</t>
  </si>
  <si>
    <t>熊本大学病院</t>
  </si>
  <si>
    <t>008400309</t>
  </si>
  <si>
    <t>熊本地域医療センター</t>
  </si>
  <si>
    <t>008400411</t>
  </si>
  <si>
    <t>熊本赤十字病院</t>
  </si>
  <si>
    <t>008400874</t>
  </si>
  <si>
    <t>天草中央総合病院　ＪＣＨ</t>
  </si>
  <si>
    <t>008400897</t>
  </si>
  <si>
    <t>水俣市立総合医療センター</t>
  </si>
  <si>
    <t>008400956</t>
  </si>
  <si>
    <t>熊本労災病院　独法労</t>
  </si>
  <si>
    <t>008401011</t>
  </si>
  <si>
    <t>熊本総合病院　ＪＣＨ</t>
  </si>
  <si>
    <t>008401412</t>
  </si>
  <si>
    <t>多良木病院　公立</t>
  </si>
  <si>
    <t>008402028</t>
  </si>
  <si>
    <t>天草地域医療センター</t>
  </si>
  <si>
    <t>008403759</t>
  </si>
  <si>
    <t>吉永クリニック</t>
  </si>
  <si>
    <t>008404670</t>
  </si>
  <si>
    <t>のざき消化器ＩＢＤクリニック</t>
  </si>
  <si>
    <t>81001036</t>
  </si>
  <si>
    <t>飯田 博文</t>
  </si>
  <si>
    <t>008500143</t>
  </si>
  <si>
    <t>大分赤十字病院</t>
  </si>
  <si>
    <t>008500155</t>
  </si>
  <si>
    <t>大分大学医学部附属病院</t>
  </si>
  <si>
    <t>008500301</t>
  </si>
  <si>
    <t>和田病院　医療</t>
  </si>
  <si>
    <t>008500599</t>
  </si>
  <si>
    <t>中津胃腸病院　医療</t>
  </si>
  <si>
    <t>008500652</t>
  </si>
  <si>
    <t>日田中央病院　医療</t>
  </si>
  <si>
    <t>008500690</t>
  </si>
  <si>
    <t>高田中央病院　医療</t>
  </si>
  <si>
    <t>008500800</t>
  </si>
  <si>
    <t>九州大学病院別府病院</t>
  </si>
  <si>
    <t>008500803</t>
  </si>
  <si>
    <t>大分県厚生連鶴見病院</t>
  </si>
  <si>
    <t>008500808</t>
  </si>
  <si>
    <t>新別府病院　共済</t>
  </si>
  <si>
    <t>008501075</t>
  </si>
  <si>
    <t>国東市民病院</t>
  </si>
  <si>
    <t>008501161</t>
  </si>
  <si>
    <t>有田胃腸病院　医療</t>
  </si>
  <si>
    <t>008501296</t>
  </si>
  <si>
    <t>聖陵岩里病院　医療</t>
  </si>
  <si>
    <t>008501383</t>
  </si>
  <si>
    <t>ふるかわメディカルクリニック</t>
  </si>
  <si>
    <t>008501384</t>
  </si>
  <si>
    <t>宇佐中央内科病院　医療</t>
  </si>
  <si>
    <t>008501387</t>
  </si>
  <si>
    <t>大分県済生会日田病院</t>
  </si>
  <si>
    <t>008501806</t>
  </si>
  <si>
    <t>中津市民病院</t>
  </si>
  <si>
    <t>008502062</t>
  </si>
  <si>
    <t>むねむら大腸肛門クリニック</t>
  </si>
  <si>
    <t>008502300</t>
  </si>
  <si>
    <t>つねとみ内科胃腸科クリニック</t>
  </si>
  <si>
    <t>008502477</t>
  </si>
  <si>
    <t>大久保内科外科（内視鏡）ＣＬ</t>
  </si>
  <si>
    <t>008503080</t>
  </si>
  <si>
    <t>石田消化器ＩＢＤクリニック</t>
  </si>
  <si>
    <t>81001862</t>
  </si>
  <si>
    <t>中井 祥隆</t>
  </si>
  <si>
    <t>008400170</t>
  </si>
  <si>
    <t>熊本中央病院　共済</t>
  </si>
  <si>
    <t>008400187</t>
  </si>
  <si>
    <t>服部胃腸科　医療</t>
  </si>
  <si>
    <t>008400266</t>
  </si>
  <si>
    <t>熊本医療センター　独法</t>
  </si>
  <si>
    <t>008400392</t>
  </si>
  <si>
    <t>熊本病院　済生会</t>
  </si>
  <si>
    <t>008400513</t>
  </si>
  <si>
    <t>熊本市民病院</t>
  </si>
  <si>
    <t>008400608</t>
  </si>
  <si>
    <t>有明医療センター　市立</t>
  </si>
  <si>
    <t>008400633</t>
  </si>
  <si>
    <t>新生翠病院　医療</t>
  </si>
  <si>
    <t>008400649</t>
  </si>
  <si>
    <t>伊藤医院　医療</t>
  </si>
  <si>
    <t>008401053</t>
  </si>
  <si>
    <t>山鹿中央病院　医療</t>
  </si>
  <si>
    <t>008401059</t>
  </si>
  <si>
    <t>山鹿市民医療センター</t>
  </si>
  <si>
    <t>008401654</t>
  </si>
  <si>
    <t>熊本セントラル病院　医療</t>
  </si>
  <si>
    <t>008401656</t>
  </si>
  <si>
    <t>大腸肛門病センター高野病院</t>
  </si>
  <si>
    <t>008402064</t>
  </si>
  <si>
    <t>おおかど胃腸科クリニック　医療</t>
  </si>
  <si>
    <t>008402406</t>
  </si>
  <si>
    <t>城北胃腸科内科クリニック　医療</t>
  </si>
  <si>
    <t>008403719</t>
  </si>
  <si>
    <t>くまもと森都総合病院　医療</t>
  </si>
  <si>
    <t>008404608</t>
  </si>
  <si>
    <t>くまもと県北病院</t>
  </si>
  <si>
    <t>81002035</t>
  </si>
  <si>
    <t>正木 啓宜</t>
  </si>
  <si>
    <t>008800007</t>
  </si>
  <si>
    <t>おもと会大浜第一病院</t>
  </si>
  <si>
    <t>008800023</t>
  </si>
  <si>
    <t>おもろまちメディカルセンター</t>
  </si>
  <si>
    <t>008800074</t>
  </si>
  <si>
    <t>沖縄赤十字病院</t>
  </si>
  <si>
    <t>008800138</t>
  </si>
  <si>
    <t>那覇市立病院</t>
  </si>
  <si>
    <t>008800190</t>
  </si>
  <si>
    <t>南部医療Ｃ・こども医療Ｃ　県立</t>
  </si>
  <si>
    <t>008800192</t>
  </si>
  <si>
    <t>琉球大学病院</t>
  </si>
  <si>
    <t>008800308</t>
  </si>
  <si>
    <t>中部病院　県立</t>
  </si>
  <si>
    <t>008800323</t>
  </si>
  <si>
    <t>北部病院　県立</t>
  </si>
  <si>
    <t>008800332</t>
  </si>
  <si>
    <t>008800443</t>
  </si>
  <si>
    <t>友愛医療センター　医療</t>
  </si>
  <si>
    <t>008800448</t>
  </si>
  <si>
    <t>沖縄協同病院</t>
  </si>
  <si>
    <t>008800509</t>
  </si>
  <si>
    <t>浦添総合病院　医療</t>
  </si>
  <si>
    <t>008800531</t>
  </si>
  <si>
    <t>中頭病院　医療</t>
  </si>
  <si>
    <t>008800720</t>
  </si>
  <si>
    <t>中部徳洲会病院　医療</t>
  </si>
  <si>
    <t>008800726</t>
  </si>
  <si>
    <t>ハートライフ病院　医療</t>
  </si>
  <si>
    <t>008800795</t>
  </si>
  <si>
    <t>北部地区医師会病院</t>
  </si>
  <si>
    <t>008801395</t>
  </si>
  <si>
    <t>ちばなクリニック　医療</t>
  </si>
  <si>
    <t>008801632</t>
  </si>
  <si>
    <t>うむやすみゃあす・ん診療所</t>
  </si>
  <si>
    <t>81002056</t>
  </si>
  <si>
    <t>米坂 亮</t>
  </si>
  <si>
    <t>008700009</t>
  </si>
  <si>
    <t>天陽会中央病院　医療</t>
  </si>
  <si>
    <t>008700058</t>
  </si>
  <si>
    <t>鮫島病院　医療</t>
  </si>
  <si>
    <t>008700158</t>
  </si>
  <si>
    <t>いまきいれ総合病院　社団</t>
  </si>
  <si>
    <t>008700228</t>
  </si>
  <si>
    <t>南風病院　社団</t>
  </si>
  <si>
    <t>008700465</t>
  </si>
  <si>
    <t>林内科胃腸科病院　医療</t>
  </si>
  <si>
    <t>008700701</t>
  </si>
  <si>
    <t>池田病院　医療</t>
  </si>
  <si>
    <t>008700917</t>
  </si>
  <si>
    <t>種子島医療センター　医療</t>
  </si>
  <si>
    <t>008701472</t>
  </si>
  <si>
    <t>平川やの胃腸内科　医療</t>
  </si>
  <si>
    <t>008702622</t>
  </si>
  <si>
    <t>霧島市立医師会医療センター</t>
  </si>
  <si>
    <t>008704688</t>
  </si>
  <si>
    <t>かごしまＩＢＤ消化器内科ＣＬ</t>
  </si>
  <si>
    <t>008704693</t>
  </si>
  <si>
    <t>きやまクリニック</t>
  </si>
  <si>
    <t>81003696</t>
  </si>
  <si>
    <t>中窪 香里</t>
  </si>
  <si>
    <t>008600087</t>
  </si>
  <si>
    <t>かんべ胃腸科・内科　医療</t>
  </si>
  <si>
    <t>008600160</t>
  </si>
  <si>
    <t>宮崎病院　県立</t>
  </si>
  <si>
    <t>008600325</t>
  </si>
  <si>
    <t>槇内視鏡内科医院　医療</t>
  </si>
  <si>
    <t>008600600</t>
  </si>
  <si>
    <t>藤元総合病院　社団</t>
  </si>
  <si>
    <t>008600626</t>
  </si>
  <si>
    <t>宮永病院　医療</t>
  </si>
  <si>
    <t>008600643</t>
  </si>
  <si>
    <t>都城医療センター　独法</t>
  </si>
  <si>
    <t>008600859</t>
  </si>
  <si>
    <t>宮崎大学医学部附属病院</t>
  </si>
  <si>
    <t>008600931</t>
  </si>
  <si>
    <t>潤和会記念病院　財団</t>
  </si>
  <si>
    <t>008600936</t>
  </si>
  <si>
    <t>宮崎医療センター病院　医療</t>
  </si>
  <si>
    <t>008601933</t>
  </si>
  <si>
    <t>石川クリニック　医療</t>
  </si>
  <si>
    <t>008602044</t>
  </si>
  <si>
    <t>ゆち内科胃腸科クリニック</t>
  </si>
  <si>
    <t>008603286</t>
  </si>
  <si>
    <t>三宮胃腸内科</t>
  </si>
  <si>
    <t>81003790</t>
  </si>
  <si>
    <t>小川 陽</t>
  </si>
  <si>
    <t>008500026</t>
  </si>
  <si>
    <t>大分三愛メディカルセンター</t>
  </si>
  <si>
    <t>008500083</t>
  </si>
  <si>
    <t>膳所病院　医療</t>
  </si>
  <si>
    <t>008500122</t>
  </si>
  <si>
    <t>大分県立病院</t>
  </si>
  <si>
    <t>008500407</t>
  </si>
  <si>
    <t>西田病院　医療</t>
  </si>
  <si>
    <t>008500426</t>
  </si>
  <si>
    <t>長門記念病院　医療</t>
  </si>
  <si>
    <t>008500457</t>
  </si>
  <si>
    <t>南海医療センター　ＪＣＨ</t>
  </si>
  <si>
    <t>008500734</t>
  </si>
  <si>
    <t>別府医療センター　独法</t>
  </si>
  <si>
    <t>008500933</t>
  </si>
  <si>
    <t>豊後大野市民病院</t>
  </si>
  <si>
    <t>008501028</t>
  </si>
  <si>
    <t>008501752</t>
  </si>
  <si>
    <t>心葉消化器外科　医療</t>
  </si>
  <si>
    <t>008502179</t>
  </si>
  <si>
    <t>おの英伸クリニック　医療</t>
  </si>
  <si>
    <t>008503005</t>
  </si>
  <si>
    <t>きたじま内科・胃腸内科　医療</t>
  </si>
  <si>
    <t>008503163</t>
  </si>
  <si>
    <t>あべ胃腸病内視鏡クリニック</t>
  </si>
  <si>
    <t>008600076</t>
  </si>
  <si>
    <t>古賀総合病院　医療</t>
  </si>
  <si>
    <t>008600441</t>
  </si>
  <si>
    <t>延岡病院　県立</t>
  </si>
  <si>
    <t>008600474</t>
  </si>
  <si>
    <t>延岡市医師会病院</t>
  </si>
  <si>
    <t>008600799</t>
  </si>
  <si>
    <t>日向病院　済生会</t>
  </si>
  <si>
    <t>008601242</t>
  </si>
  <si>
    <t>なかしま外科・内科</t>
    <rPh sb="4" eb="6">
      <t>ゲカ</t>
    </rPh>
    <rPh sb="7" eb="9">
      <t>ナイカ</t>
    </rPh>
    <phoneticPr fontId="7"/>
  </si>
  <si>
    <t>008601773</t>
  </si>
  <si>
    <t>宮崎善仁会病院　医療</t>
  </si>
  <si>
    <t>008602204</t>
  </si>
  <si>
    <t>いきめ大腸・肛門外科内科　医療</t>
  </si>
  <si>
    <t>008603310</t>
  </si>
  <si>
    <t>加納さくら消化器・内視鏡ＣＬ</t>
  </si>
  <si>
    <t>jp_branch_name</t>
  </si>
  <si>
    <t>jp_district_name</t>
  </si>
  <si>
    <t>trm-uc</t>
  </si>
  <si>
    <t>trm-cd</t>
  </si>
  <si>
    <t>MR症例確認数</t>
    <rPh sb="2" eb="7">
      <t>ショウレイカクニンスウ</t>
    </rPh>
    <phoneticPr fontId="7"/>
  </si>
  <si>
    <t>MR数</t>
    <rPh sb="2" eb="3">
      <t>スウ</t>
    </rPh>
    <phoneticPr fontId="7"/>
  </si>
  <si>
    <t>支店</t>
    <rPh sb="0" eb="2">
      <t>シテン</t>
    </rPh>
    <phoneticPr fontId="7"/>
  </si>
  <si>
    <t>営業所</t>
    <rPh sb="0" eb="3">
      <t>エイギョウショ</t>
    </rPh>
    <phoneticPr fontId="7"/>
  </si>
  <si>
    <t>確認済みMR数</t>
    <rPh sb="0" eb="3">
      <t>カクニンズ</t>
    </rPh>
    <rPh sb="6" eb="7">
      <t>スウ</t>
    </rPh>
    <phoneticPr fontId="7"/>
  </si>
  <si>
    <t>0例MR数</t>
    <rPh sb="1" eb="2">
      <t>レイ</t>
    </rPh>
    <rPh sb="4" eb="5">
      <t>スウ</t>
    </rPh>
    <phoneticPr fontId="7"/>
  </si>
  <si>
    <t>rank仮</t>
    <rPh sb="4" eb="5">
      <t>カリ</t>
    </rPh>
    <phoneticPr fontId="7"/>
  </si>
  <si>
    <t>最高rank</t>
    <rPh sb="0" eb="2">
      <t>サイコウ</t>
    </rPh>
    <phoneticPr fontId="7"/>
  </si>
  <si>
    <t>MR平均症例数</t>
    <rPh sb="2" eb="7">
      <t>ヘイキンショウレイスウ</t>
    </rPh>
    <phoneticPr fontId="7"/>
  </si>
  <si>
    <t>平均症例rank</t>
    <rPh sb="0" eb="4">
      <t>ヘイキンショウレイ</t>
    </rPh>
    <phoneticPr fontId="7"/>
  </si>
  <si>
    <t>合計症例数</t>
    <rPh sb="0" eb="5">
      <t>ゴウケイショウレイスウ</t>
    </rPh>
    <phoneticPr fontId="7"/>
  </si>
  <si>
    <t>合計症例rank</t>
    <rPh sb="0" eb="4">
      <t>ゴウケイショウレイ</t>
    </rPh>
    <phoneticPr fontId="7"/>
  </si>
  <si>
    <t>rank用ポイント</t>
    <rPh sb="4" eb="5">
      <t>ヨウ</t>
    </rPh>
    <phoneticPr fontId="7"/>
  </si>
  <si>
    <t>UC全</t>
    <rPh sb="2" eb="3">
      <t>ゼン</t>
    </rPh>
    <phoneticPr fontId="7"/>
  </si>
  <si>
    <t>0例</t>
    <rPh sb="1" eb="2">
      <t>レイ</t>
    </rPh>
    <phoneticPr fontId="7"/>
  </si>
  <si>
    <t>成清 一輝</t>
  </si>
  <si>
    <t>内藤 栞</t>
  </si>
  <si>
    <t>井上 順志</t>
  </si>
  <si>
    <t>圓山 碧</t>
  </si>
  <si>
    <t>四ツ橋 柚衣子</t>
  </si>
  <si>
    <t>溝口 泰章</t>
  </si>
  <si>
    <t>employee_name</t>
  </si>
  <si>
    <t>jp_hospital_dcf_code</t>
  </si>
  <si>
    <t>jp_hospital_name</t>
  </si>
  <si>
    <t>施設Tierマスタ.施設Tier</t>
  </si>
  <si>
    <t>jp_hcp_dcf_code</t>
  </si>
  <si>
    <t>hcp_name</t>
  </si>
  <si>
    <t>jp_common_potential</t>
  </si>
  <si>
    <t>jp_common_medication_start_date</t>
  </si>
  <si>
    <t>01293492</t>
  </si>
  <si>
    <t>折居　史佳</t>
  </si>
  <si>
    <t>T1</t>
  </si>
  <si>
    <t>01361908</t>
  </si>
  <si>
    <t>上原　広嗣</t>
  </si>
  <si>
    <t>T2</t>
  </si>
  <si>
    <t>下館胃腸科医院　医療</t>
  </si>
  <si>
    <t>01368083</t>
  </si>
  <si>
    <t>久野　亜希子</t>
  </si>
  <si>
    <t>T3</t>
  </si>
  <si>
    <t>01400390</t>
  </si>
  <si>
    <t>石田　司</t>
  </si>
  <si>
    <t>01561530</t>
  </si>
  <si>
    <t>藤畑　堅大</t>
  </si>
  <si>
    <t>01495295</t>
  </si>
  <si>
    <t>横山　佳浩</t>
  </si>
  <si>
    <t>01265343</t>
  </si>
  <si>
    <t>古屋　直行</t>
  </si>
  <si>
    <t>01452443</t>
  </si>
  <si>
    <t>水上　敦喜</t>
  </si>
  <si>
    <t>01514186</t>
  </si>
  <si>
    <t>酒井　浩明</t>
  </si>
  <si>
    <t>01487802</t>
  </si>
  <si>
    <t>村田　雅樹</t>
  </si>
  <si>
    <t>01510746</t>
  </si>
  <si>
    <t>田澤　智彦</t>
  </si>
  <si>
    <t>01508244</t>
  </si>
  <si>
    <t>糸永　周一</t>
  </si>
  <si>
    <t>01361034</t>
  </si>
  <si>
    <t>吉田　周平</t>
  </si>
  <si>
    <t>01433539</t>
  </si>
  <si>
    <t>鳥羽　崇仁</t>
  </si>
  <si>
    <t>01587178</t>
  </si>
  <si>
    <t>邉田　陽子</t>
  </si>
  <si>
    <t>01352846</t>
  </si>
  <si>
    <t>長谷川　太作</t>
  </si>
  <si>
    <t>01406817</t>
  </si>
  <si>
    <t>吉田　尚弘</t>
  </si>
  <si>
    <t>01343751</t>
  </si>
  <si>
    <t>名和　徹</t>
  </si>
  <si>
    <t>01436244</t>
  </si>
  <si>
    <t>野村　収</t>
  </si>
  <si>
    <t>01381396</t>
  </si>
  <si>
    <t>山田　拓哉</t>
  </si>
  <si>
    <t>01329090</t>
  </si>
  <si>
    <t>野口　直哉</t>
  </si>
  <si>
    <t>01478350</t>
  </si>
  <si>
    <t>岡嶋　智也</t>
  </si>
  <si>
    <t>01225560</t>
  </si>
  <si>
    <t>武田　弘明</t>
  </si>
  <si>
    <t>01319287</t>
  </si>
  <si>
    <t>福田　勝之</t>
  </si>
  <si>
    <t>01483066</t>
  </si>
  <si>
    <t>椹木　一仁</t>
  </si>
  <si>
    <t>01502286</t>
  </si>
  <si>
    <t>中村　弘樹</t>
  </si>
  <si>
    <t>01548858</t>
  </si>
  <si>
    <t>池田　有希</t>
  </si>
  <si>
    <t>01586363</t>
  </si>
  <si>
    <t>竹島　ももこ</t>
  </si>
  <si>
    <t>01484800</t>
  </si>
  <si>
    <t>種本　俊</t>
  </si>
  <si>
    <t>01386968</t>
  </si>
  <si>
    <t>竹澤　敬人</t>
  </si>
  <si>
    <t>01368632</t>
  </si>
  <si>
    <t>福本　顕史</t>
  </si>
  <si>
    <t>01534856</t>
  </si>
  <si>
    <t>齋藤　洋一郎</t>
  </si>
  <si>
    <t>01563656</t>
  </si>
  <si>
    <t>森　勇人</t>
  </si>
  <si>
    <t>01409217</t>
  </si>
  <si>
    <t>松岡　宏至</t>
  </si>
  <si>
    <t>01354199</t>
  </si>
  <si>
    <t>千原　直人</t>
  </si>
  <si>
    <t>01508415</t>
  </si>
  <si>
    <t>篠原　裕和</t>
  </si>
  <si>
    <t>01565533</t>
  </si>
  <si>
    <t>重原　光那</t>
  </si>
  <si>
    <t>01566416</t>
  </si>
  <si>
    <t>小坂　太郎</t>
  </si>
  <si>
    <t>01450088</t>
  </si>
  <si>
    <t>秋葉　昭多郎</t>
  </si>
  <si>
    <t>01367650</t>
  </si>
  <si>
    <t>櫻庭　裕丈</t>
  </si>
  <si>
    <t>01474881</t>
  </si>
  <si>
    <t>岩下　裕明</t>
  </si>
  <si>
    <t>01377614</t>
  </si>
  <si>
    <t>小林　豊</t>
  </si>
  <si>
    <t>01424063</t>
  </si>
  <si>
    <t>今井　元</t>
  </si>
  <si>
    <t>01346296</t>
  </si>
  <si>
    <t>田中　究</t>
  </si>
  <si>
    <t>01317177</t>
  </si>
  <si>
    <t>飯塚　敏郎</t>
  </si>
  <si>
    <t>01613692</t>
  </si>
  <si>
    <t>古庄　桃子</t>
  </si>
  <si>
    <t>01151880</t>
  </si>
  <si>
    <t>加藤　俊夫</t>
  </si>
  <si>
    <t>01479228</t>
  </si>
  <si>
    <t>赤澤　悠</t>
  </si>
  <si>
    <t>01296353</t>
  </si>
  <si>
    <t>渡辺　秀樹</t>
  </si>
  <si>
    <t>01406627</t>
  </si>
  <si>
    <t>井上　聡</t>
  </si>
  <si>
    <t>01310609</t>
  </si>
  <si>
    <t>堀内　朗</t>
  </si>
  <si>
    <t>01479090</t>
  </si>
  <si>
    <t>濵崎　元伸</t>
  </si>
  <si>
    <t>01470960</t>
  </si>
  <si>
    <t>颯田　祐介</t>
  </si>
  <si>
    <t>01531919</t>
  </si>
  <si>
    <t>阪口　亮平</t>
  </si>
  <si>
    <t>01380816</t>
  </si>
  <si>
    <t>野口　篤志</t>
  </si>
  <si>
    <t>01577771</t>
  </si>
  <si>
    <t>木村　美名子</t>
  </si>
  <si>
    <t>01268737</t>
  </si>
  <si>
    <t>森末　正博</t>
  </si>
  <si>
    <t>01395470</t>
  </si>
  <si>
    <t>佐々木　仁</t>
  </si>
  <si>
    <t>01543657</t>
  </si>
  <si>
    <t>杵渕　広志</t>
  </si>
  <si>
    <t>01592006</t>
  </si>
  <si>
    <t>本郷　香織</t>
  </si>
  <si>
    <t>01204911</t>
  </si>
  <si>
    <t>橋本　可成</t>
  </si>
  <si>
    <t>01516280</t>
  </si>
  <si>
    <t>佐久間　千陽</t>
  </si>
  <si>
    <t>01431568</t>
  </si>
  <si>
    <t>諸井　林太郎</t>
  </si>
  <si>
    <t>01522923</t>
  </si>
  <si>
    <t>今井　誠</t>
  </si>
  <si>
    <t>01420076</t>
  </si>
  <si>
    <t>林　晋太郎</t>
  </si>
  <si>
    <t>01557777</t>
  </si>
  <si>
    <t>加治　久美</t>
  </si>
  <si>
    <t>01402430</t>
  </si>
  <si>
    <t>安部　高志</t>
  </si>
  <si>
    <t>01386844</t>
  </si>
  <si>
    <t>平嶋　勇人</t>
  </si>
  <si>
    <t>01390195</t>
  </si>
  <si>
    <t>寺井　智宏</t>
  </si>
  <si>
    <t>01433367</t>
  </si>
  <si>
    <t>髙畠　央</t>
  </si>
  <si>
    <t>01305486</t>
  </si>
  <si>
    <t>竹内　哲</t>
  </si>
  <si>
    <t>01464704</t>
  </si>
  <si>
    <t>久野　剛史</t>
  </si>
  <si>
    <t>01213607</t>
  </si>
  <si>
    <t>江川　信一</t>
  </si>
  <si>
    <t>01542189</t>
  </si>
  <si>
    <t>佐藤　宏樹</t>
  </si>
  <si>
    <t>01267870</t>
  </si>
  <si>
    <t>金　義宣</t>
  </si>
  <si>
    <t>01493262</t>
  </si>
  <si>
    <t>鈴木　郁</t>
  </si>
  <si>
    <t>01369596</t>
  </si>
  <si>
    <t>片岡　幹統</t>
  </si>
  <si>
    <t>01467180</t>
  </si>
  <si>
    <t>三井　健太</t>
  </si>
  <si>
    <t>01468517</t>
  </si>
  <si>
    <t>川島　亜貴世</t>
  </si>
  <si>
    <t>01379821</t>
  </si>
  <si>
    <t>瀬戸口　智彦</t>
  </si>
  <si>
    <t>01199059</t>
  </si>
  <si>
    <t>川上　和彦</t>
  </si>
  <si>
    <t>01477983</t>
  </si>
  <si>
    <t>丸谷　祐香</t>
  </si>
  <si>
    <t>01563385</t>
  </si>
  <si>
    <t>竹内　勇太</t>
  </si>
  <si>
    <t>01541361</t>
  </si>
  <si>
    <t>三浦　克予志</t>
  </si>
  <si>
    <t>01538074</t>
  </si>
  <si>
    <t>澤橋　基</t>
  </si>
  <si>
    <t>01422181</t>
  </si>
  <si>
    <t>中村　一平</t>
  </si>
  <si>
    <t>01450445</t>
  </si>
  <si>
    <t>藤原　秀</t>
  </si>
  <si>
    <t>01533290</t>
  </si>
  <si>
    <t>向井　啓起</t>
  </si>
  <si>
    <t>01563222</t>
  </si>
  <si>
    <t>島田　佳祐</t>
  </si>
  <si>
    <t>01578824</t>
  </si>
  <si>
    <t>田中　映璃</t>
  </si>
  <si>
    <t>01398152</t>
  </si>
  <si>
    <t>有田　宗史</t>
  </si>
  <si>
    <t>01396757</t>
  </si>
  <si>
    <t>張本　滉智</t>
  </si>
  <si>
    <t>01397238</t>
  </si>
  <si>
    <t>大久保　政雄</t>
  </si>
  <si>
    <t>01377037</t>
  </si>
  <si>
    <t>添田　敦子</t>
  </si>
  <si>
    <t>01521297</t>
  </si>
  <si>
    <t>如水　慶嗣</t>
  </si>
  <si>
    <t>01547413</t>
  </si>
  <si>
    <t>田中　美帆</t>
  </si>
  <si>
    <t>01422878</t>
  </si>
  <si>
    <t>伊佐治　亮平</t>
  </si>
  <si>
    <t>01310331</t>
  </si>
  <si>
    <t>宇治川　浩子</t>
  </si>
  <si>
    <t>01399424</t>
  </si>
  <si>
    <t>村山　浩之</t>
  </si>
  <si>
    <t>01408879</t>
  </si>
  <si>
    <t>上小鶴　孝二</t>
  </si>
  <si>
    <t>01585171</t>
  </si>
  <si>
    <t>松尾　知明</t>
  </si>
  <si>
    <t>01395877</t>
  </si>
  <si>
    <t>新井　由季</t>
  </si>
  <si>
    <t>01555729</t>
  </si>
  <si>
    <t>佐藤　雄</t>
  </si>
  <si>
    <t>01554096</t>
  </si>
  <si>
    <t>古山　駿太郎</t>
  </si>
  <si>
    <t>01382435</t>
  </si>
  <si>
    <t>深田　憲将</t>
  </si>
  <si>
    <t>01588104</t>
  </si>
  <si>
    <t>吴　昊霖</t>
  </si>
  <si>
    <t>01418492</t>
  </si>
  <si>
    <t>宮原　貢一</t>
  </si>
  <si>
    <t>01226518</t>
  </si>
  <si>
    <t>井上　哲也</t>
  </si>
  <si>
    <t>01496516</t>
  </si>
  <si>
    <t>村上　雄紀</t>
  </si>
  <si>
    <t>01540528</t>
  </si>
  <si>
    <t>小田倉　里奈</t>
  </si>
  <si>
    <t>01282908</t>
  </si>
  <si>
    <t>井坂　直秀</t>
  </si>
  <si>
    <t>01497850</t>
  </si>
  <si>
    <t>越智　正憲</t>
  </si>
  <si>
    <t>01235990</t>
  </si>
  <si>
    <t>大堀　晃裕</t>
  </si>
  <si>
    <t>01488576</t>
  </si>
  <si>
    <t>大杉　直人</t>
  </si>
  <si>
    <t>01530180</t>
  </si>
  <si>
    <t>野村　朝子</t>
  </si>
  <si>
    <t>01498073</t>
  </si>
  <si>
    <t>藤倉　佐和子</t>
  </si>
  <si>
    <t>01421005</t>
  </si>
  <si>
    <t>可児　和仁</t>
  </si>
  <si>
    <t>01557528</t>
  </si>
  <si>
    <t>苗村　佑太</t>
  </si>
  <si>
    <t>01516196</t>
  </si>
  <si>
    <t>橋本　泰輔</t>
  </si>
  <si>
    <t>01445272</t>
  </si>
  <si>
    <t>岡藤　啓史</t>
  </si>
  <si>
    <t>01538403</t>
  </si>
  <si>
    <t>岸　洋佑</t>
  </si>
  <si>
    <t>01504445</t>
  </si>
  <si>
    <t>木下　恵介</t>
  </si>
  <si>
    <t>01411903</t>
  </si>
  <si>
    <t>阿部　暢彦</t>
  </si>
  <si>
    <t>01485550</t>
  </si>
  <si>
    <t>橋本　悠</t>
  </si>
  <si>
    <t>01285811</t>
  </si>
  <si>
    <t>大森　敏秀</t>
  </si>
  <si>
    <t>01306392</t>
  </si>
  <si>
    <t>藤澤　亨</t>
  </si>
  <si>
    <t>01513282</t>
  </si>
  <si>
    <t>谷野　文昭</t>
  </si>
  <si>
    <t>01443742</t>
  </si>
  <si>
    <t>鴫田　賢次郎</t>
  </si>
  <si>
    <t>01561748</t>
  </si>
  <si>
    <t>金澤　俊介</t>
  </si>
  <si>
    <t>01580324</t>
  </si>
  <si>
    <t>杉浦　拓海</t>
  </si>
  <si>
    <t>01284374</t>
  </si>
  <si>
    <t>関川　憲一郎</t>
  </si>
  <si>
    <t>01463085</t>
  </si>
  <si>
    <t>堤　範音</t>
  </si>
  <si>
    <t>01399247</t>
  </si>
  <si>
    <t>赤澤　知行</t>
  </si>
  <si>
    <t>01391723</t>
  </si>
  <si>
    <t>横山　陽子</t>
  </si>
  <si>
    <t>01371985</t>
  </si>
  <si>
    <t>長生　幸司</t>
  </si>
  <si>
    <t>01342798</t>
  </si>
  <si>
    <t>板場　壮一</t>
  </si>
  <si>
    <t>01520336</t>
  </si>
  <si>
    <t>青山　慶哉</t>
  </si>
  <si>
    <t>01197444</t>
  </si>
  <si>
    <t>飯塚　文瑛</t>
  </si>
  <si>
    <t>01437640</t>
  </si>
  <si>
    <t>楊　和典</t>
  </si>
  <si>
    <t>01581177</t>
  </si>
  <si>
    <t>古川　潤一</t>
  </si>
  <si>
    <t>01154913</t>
  </si>
  <si>
    <t>福士　道夫</t>
  </si>
  <si>
    <t>01335600</t>
  </si>
  <si>
    <t>東澤　俊彦</t>
  </si>
  <si>
    <t>01558773</t>
  </si>
  <si>
    <t>石野　博崇</t>
  </si>
  <si>
    <t>01487906</t>
  </si>
  <si>
    <t>吉田　雄一朗</t>
  </si>
  <si>
    <t>01319016</t>
  </si>
  <si>
    <t>西田　勉</t>
  </si>
  <si>
    <t>N</t>
  </si>
  <si>
    <t>01372383</t>
  </si>
  <si>
    <t>望月　貴博</t>
  </si>
  <si>
    <t>01382051</t>
  </si>
  <si>
    <t>宮岡　正喜</t>
  </si>
  <si>
    <t>01326754</t>
  </si>
  <si>
    <t>折田　均</t>
  </si>
  <si>
    <t>01524010</t>
  </si>
  <si>
    <t>榊原　亮哉</t>
  </si>
  <si>
    <t>01516055</t>
  </si>
  <si>
    <t>山根　慧己</t>
  </si>
  <si>
    <t>01460342</t>
  </si>
  <si>
    <t>久能　宣昭</t>
  </si>
  <si>
    <t>01377258</t>
  </si>
  <si>
    <t>山口　泰子</t>
  </si>
  <si>
    <t>01441827</t>
  </si>
  <si>
    <t>上原　健志</t>
  </si>
  <si>
    <t>01565875</t>
  </si>
  <si>
    <t>世木　美壮</t>
  </si>
  <si>
    <t>01393389</t>
  </si>
  <si>
    <t>船越　禎広</t>
  </si>
  <si>
    <t>01305065</t>
  </si>
  <si>
    <t>加藤　順</t>
  </si>
  <si>
    <t>01600691</t>
  </si>
  <si>
    <t>加藤　大輔</t>
  </si>
  <si>
    <t>01462999</t>
  </si>
  <si>
    <t>清原　裕貴</t>
  </si>
  <si>
    <t>01423754</t>
  </si>
  <si>
    <t>白井　真如紀</t>
  </si>
  <si>
    <t>01387789</t>
  </si>
  <si>
    <t>鎌野　俊彰</t>
  </si>
  <si>
    <t>01472937</t>
  </si>
  <si>
    <t>碕山　直邦</t>
  </si>
  <si>
    <t>01340532</t>
  </si>
  <si>
    <t>古川　滋</t>
  </si>
  <si>
    <t>01553366</t>
  </si>
  <si>
    <t>平尾　亮太</t>
  </si>
  <si>
    <t>01331703</t>
  </si>
  <si>
    <t>樋田　信幸</t>
  </si>
  <si>
    <t>01373901</t>
  </si>
  <si>
    <t>安倍　弘生</t>
  </si>
  <si>
    <t>01498069</t>
  </si>
  <si>
    <t>生駒　今日子</t>
  </si>
  <si>
    <t>01545763</t>
  </si>
  <si>
    <t>坂口　吉朗</t>
  </si>
  <si>
    <t>01548873</t>
  </si>
  <si>
    <t>荻原　良太</t>
  </si>
  <si>
    <t>01313174</t>
  </si>
  <si>
    <t>木村　英明</t>
  </si>
  <si>
    <t>01553849</t>
  </si>
  <si>
    <t>織笠　雅行</t>
  </si>
  <si>
    <t>01443392</t>
  </si>
  <si>
    <t>安川　重義</t>
  </si>
  <si>
    <t>01462718</t>
  </si>
  <si>
    <t>佐藤　由花子</t>
  </si>
  <si>
    <t>01206748</t>
  </si>
  <si>
    <t>溝上　裕士</t>
  </si>
  <si>
    <t>01531511</t>
  </si>
  <si>
    <t>金　允泰</t>
  </si>
  <si>
    <t>01415169</t>
  </si>
  <si>
    <t>浅川　幸子</t>
  </si>
  <si>
    <t>01422877</t>
  </si>
  <si>
    <t>池内　寛和</t>
  </si>
  <si>
    <t>01235066</t>
  </si>
  <si>
    <t>酒井　勉</t>
  </si>
  <si>
    <t>01468981</t>
  </si>
  <si>
    <t>山中　一輝</t>
  </si>
  <si>
    <t>01577020</t>
  </si>
  <si>
    <t>久保　智暉</t>
  </si>
  <si>
    <t>01610215</t>
  </si>
  <si>
    <t>首藤　皐月</t>
  </si>
  <si>
    <t>01602755</t>
  </si>
  <si>
    <t>定金　広樹</t>
  </si>
  <si>
    <t>01259516</t>
  </si>
  <si>
    <t>堀木　紀行</t>
  </si>
  <si>
    <t>01579069</t>
  </si>
  <si>
    <t>嶋永　翔太</t>
  </si>
  <si>
    <t>01477515</t>
  </si>
  <si>
    <t>森瀬　貴之</t>
  </si>
  <si>
    <t>01532515</t>
  </si>
  <si>
    <t>田井　優太</t>
  </si>
  <si>
    <t>01565358</t>
  </si>
  <si>
    <t>武井　理紗</t>
  </si>
  <si>
    <t>01485253</t>
  </si>
  <si>
    <t>増井　雄一</t>
  </si>
  <si>
    <t>01535969</t>
  </si>
  <si>
    <t>角田　一樹</t>
  </si>
  <si>
    <t>01190190</t>
  </si>
  <si>
    <t>白井　孝之</t>
  </si>
  <si>
    <t>01521975</t>
  </si>
  <si>
    <t>鈴木　祥平</t>
  </si>
  <si>
    <t>01369371</t>
  </si>
  <si>
    <t>髙野　正太</t>
  </si>
  <si>
    <t>01506414</t>
  </si>
  <si>
    <t>黒川　憲</t>
  </si>
  <si>
    <t>01292714</t>
  </si>
  <si>
    <t>川辺　晃一</t>
  </si>
  <si>
    <t>01428774</t>
  </si>
  <si>
    <t>新井　勝大</t>
  </si>
  <si>
    <t>01418759</t>
  </si>
  <si>
    <t>冨永　直之</t>
  </si>
  <si>
    <t>01224382</t>
  </si>
  <si>
    <t>竹島　史直</t>
  </si>
  <si>
    <t>01504913</t>
  </si>
  <si>
    <t>堀川　宜範</t>
  </si>
  <si>
    <t>01337940</t>
  </si>
  <si>
    <t>野々木　理子</t>
  </si>
  <si>
    <t>01367510</t>
  </si>
  <si>
    <t>桂田　武彦</t>
  </si>
  <si>
    <t>01453310</t>
  </si>
  <si>
    <t>川合　麻実</t>
  </si>
  <si>
    <t>01309670</t>
  </si>
  <si>
    <t>柴峠　光成</t>
  </si>
  <si>
    <t>01233378</t>
  </si>
  <si>
    <t>小笠原　仁</t>
  </si>
  <si>
    <t>01512349</t>
  </si>
  <si>
    <t>大山　秀晃</t>
  </si>
  <si>
    <t>01341918</t>
  </si>
  <si>
    <t>篠原　知明</t>
  </si>
  <si>
    <t>01501762</t>
  </si>
  <si>
    <t>平山　尚史</t>
  </si>
  <si>
    <t>01426190</t>
  </si>
  <si>
    <t>庄司　寛之</t>
  </si>
  <si>
    <t>01439667</t>
  </si>
  <si>
    <t>作田　和裕</t>
  </si>
  <si>
    <t>01415184</t>
  </si>
  <si>
    <t>髙橋　治夫</t>
  </si>
  <si>
    <t>01270757</t>
  </si>
  <si>
    <t>山田　俊夫</t>
  </si>
  <si>
    <t>01502231</t>
  </si>
  <si>
    <t>矢野　慶太郎</t>
  </si>
  <si>
    <t>01418317</t>
  </si>
  <si>
    <t>藤岡　審</t>
  </si>
  <si>
    <t>01340358</t>
  </si>
  <si>
    <t>森山　智彦</t>
  </si>
  <si>
    <t>01470842</t>
  </si>
  <si>
    <t>千葉　宏文</t>
  </si>
  <si>
    <t>01484486</t>
  </si>
  <si>
    <t>渡邊　健太</t>
  </si>
  <si>
    <t>01487823</t>
  </si>
  <si>
    <t>石田　紹敬</t>
  </si>
  <si>
    <t>01467637</t>
  </si>
  <si>
    <t>山田　光成</t>
  </si>
  <si>
    <t>中頭総合ちばなクリニック　医療</t>
  </si>
  <si>
    <t>01463115</t>
  </si>
  <si>
    <t>吉村　美優</t>
  </si>
  <si>
    <t>01570961</t>
  </si>
  <si>
    <t>服部　哲也</t>
  </si>
  <si>
    <t>01523927</t>
  </si>
  <si>
    <t>脇田　碧</t>
  </si>
  <si>
    <t>01512280</t>
  </si>
  <si>
    <t>芳川　明奈</t>
  </si>
  <si>
    <t>01313166</t>
  </si>
  <si>
    <t>豊川　達也</t>
  </si>
  <si>
    <t>01504454</t>
  </si>
  <si>
    <t>青木　謙太郎</t>
  </si>
  <si>
    <t>01369423</t>
  </si>
  <si>
    <t>吉住　博明</t>
  </si>
  <si>
    <t>ナンバー</t>
  </si>
  <si>
    <t>達成率</t>
  </si>
  <si>
    <t>1日シリアル値</t>
  </si>
  <si>
    <t>営業日</t>
  </si>
  <si>
    <t>シリアル値</t>
  </si>
  <si>
    <t>営業日数</t>
  </si>
  <si>
    <t>20260105</t>
  </si>
  <si>
    <t>20260106</t>
  </si>
  <si>
    <t>20260107</t>
  </si>
  <si>
    <t>20260108</t>
  </si>
  <si>
    <t>20260109</t>
  </si>
  <si>
    <t>20260113</t>
  </si>
  <si>
    <t>20260114</t>
  </si>
  <si>
    <t>20260115</t>
  </si>
  <si>
    <t>20260116</t>
  </si>
  <si>
    <t>20260119</t>
  </si>
  <si>
    <t>20260120</t>
  </si>
  <si>
    <t>20260121</t>
  </si>
  <si>
    <t>20260122</t>
  </si>
  <si>
    <t>20260123</t>
  </si>
  <si>
    <t>20260126</t>
  </si>
  <si>
    <t>20260127</t>
  </si>
  <si>
    <t>20260128</t>
  </si>
  <si>
    <t>20260129</t>
  </si>
  <si>
    <t>20260130</t>
  </si>
  <si>
    <t>20260202</t>
  </si>
  <si>
    <t>20260203</t>
  </si>
  <si>
    <t>20260204</t>
  </si>
  <si>
    <t>20260205</t>
  </si>
  <si>
    <t>20260206</t>
  </si>
  <si>
    <t>20260209</t>
  </si>
  <si>
    <t>20260210</t>
  </si>
  <si>
    <t>20260212</t>
  </si>
  <si>
    <t>20260213</t>
  </si>
  <si>
    <t>20260216</t>
  </si>
  <si>
    <t>20260217</t>
  </si>
  <si>
    <t>20260218</t>
  </si>
  <si>
    <t>20260219</t>
  </si>
  <si>
    <t>20260220</t>
  </si>
  <si>
    <t>20260224</t>
  </si>
  <si>
    <t>20260225</t>
  </si>
  <si>
    <t>20260226</t>
  </si>
  <si>
    <t>20260227</t>
  </si>
  <si>
    <t>20260302</t>
  </si>
  <si>
    <t>20260303</t>
  </si>
  <si>
    <t>20260304</t>
  </si>
  <si>
    <t>20260305</t>
  </si>
  <si>
    <t>20260306</t>
  </si>
  <si>
    <t>20260309</t>
  </si>
  <si>
    <t>20260310</t>
  </si>
  <si>
    <t>20260311</t>
  </si>
  <si>
    <t>20260312</t>
  </si>
  <si>
    <t>20260313</t>
  </si>
  <si>
    <t>20260316</t>
  </si>
  <si>
    <t>20260317</t>
  </si>
  <si>
    <t>20260318</t>
  </si>
  <si>
    <t>20260319</t>
  </si>
  <si>
    <t>20260323</t>
  </si>
  <si>
    <t>20260324</t>
  </si>
  <si>
    <t>20260325</t>
  </si>
  <si>
    <t>20260326</t>
  </si>
  <si>
    <t>20260327</t>
  </si>
  <si>
    <t>20260330</t>
  </si>
  <si>
    <t>20260331</t>
  </si>
  <si>
    <t>20260401</t>
  </si>
  <si>
    <t>20260402</t>
  </si>
  <si>
    <t>20260403</t>
  </si>
  <si>
    <t>20260406</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</si>
  <si>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</si>
  <si>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</si>
  <si>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</si>
  <si>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</si>
  <si>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</si>
  <si>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</si>
  <si>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</si>
  <si>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</si>
  <si>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</si>
  <si>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</si>
  <si>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</si>
  <si>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</si>
  <si>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</si>
  <si>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</si>
  <si>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</si>
  <si>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</si>
  <si>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</si>
  <si>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</si>
  <si>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</si>
  <si>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</si>
  <si>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</si>
  <si>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</si>
  <si>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</si>
  <si>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</si>
  <si>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</si>
  <si>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</si>
  <si>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</si>
  <si>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</si>
  <si>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</si>
  <si>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</si>
  <si>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</si>
  <si>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</si>
  <si>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</si>
  <si>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</si>
  <si>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</si>
  <si>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</si>
  <si>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</si>
  <si>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</si>
  <si>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20260604</t>
  </si>
  <si>
    <t>20260605</t>
  </si>
  <si>
    <t>20260608</t>
  </si>
  <si>
    <t>20260609</t>
  </si>
  <si>
    <t>20260610</t>
  </si>
  <si>
    <t>20260611</t>
  </si>
  <si>
    <t>20260612</t>
  </si>
  <si>
    <t>20260615</t>
  </si>
  <si>
    <t>20260616</t>
  </si>
  <si>
    <t>20260617</t>
  </si>
  <si>
    <t>20260618</t>
  </si>
  <si>
    <t>20260619</t>
  </si>
  <si>
    <t>20260622</t>
  </si>
  <si>
    <t>20260623</t>
  </si>
  <si>
    <t>20260624</t>
  </si>
  <si>
    <t>20260625</t>
  </si>
  <si>
    <t>20260626</t>
  </si>
  <si>
    <t>20260629</t>
  </si>
  <si>
    <t>20260630</t>
  </si>
  <si>
    <t>20260701</t>
  </si>
  <si>
    <t>20260702</t>
  </si>
  <si>
    <t>20260703</t>
  </si>
  <si>
    <t>20260706</t>
  </si>
  <si>
    <t>20260707</t>
  </si>
  <si>
    <t>20260708</t>
  </si>
  <si>
    <t>20260709</t>
  </si>
  <si>
    <t>20260710</t>
  </si>
  <si>
    <t>20260713</t>
  </si>
  <si>
    <t>20260714</t>
  </si>
  <si>
    <t>20260715</t>
  </si>
  <si>
    <t>20260716</t>
  </si>
  <si>
    <t>20260717</t>
  </si>
  <si>
    <t>20260721</t>
  </si>
  <si>
    <t>20260722</t>
  </si>
  <si>
    <t>20260723</t>
  </si>
  <si>
    <t>20260724</t>
  </si>
  <si>
    <t>20260727</t>
  </si>
  <si>
    <t>20260728</t>
  </si>
  <si>
    <t>20260729</t>
  </si>
  <si>
    <t>20260730</t>
  </si>
  <si>
    <t>20260731</t>
  </si>
  <si>
    <t>20260803</t>
  </si>
  <si>
    <t>20260804</t>
  </si>
  <si>
    <t>20260805</t>
  </si>
  <si>
    <t>20260806</t>
  </si>
  <si>
    <t>20260807</t>
  </si>
  <si>
    <t>20260810</t>
  </si>
  <si>
    <t>20260812</t>
  </si>
  <si>
    <t>20260813</t>
  </si>
  <si>
    <t>20260814</t>
  </si>
  <si>
    <t>20260817</t>
  </si>
  <si>
    <t>20260818</t>
  </si>
  <si>
    <t>20260819</t>
  </si>
  <si>
    <t>20260820</t>
  </si>
  <si>
    <t>20260821</t>
  </si>
  <si>
    <t>20260824</t>
  </si>
  <si>
    <t>20260825</t>
  </si>
  <si>
    <t>20260826</t>
  </si>
  <si>
    <t>20260827</t>
  </si>
  <si>
    <t>20260828</t>
  </si>
  <si>
    <t>20260831</t>
  </si>
  <si>
    <t>20260901</t>
  </si>
  <si>
    <t>20260902</t>
  </si>
  <si>
    <t>20260903</t>
  </si>
  <si>
    <t>20260904</t>
  </si>
  <si>
    <t>20260907</t>
  </si>
  <si>
    <t>20260908</t>
  </si>
  <si>
    <t>20260909</t>
  </si>
  <si>
    <t>20260910</t>
  </si>
  <si>
    <t>20260911</t>
  </si>
  <si>
    <t>20260914</t>
  </si>
  <si>
    <t>20260915</t>
  </si>
  <si>
    <t>20260916</t>
  </si>
  <si>
    <t>20260917</t>
  </si>
  <si>
    <t>20260918</t>
  </si>
  <si>
    <t>20260924</t>
  </si>
  <si>
    <t>20260925</t>
  </si>
  <si>
    <t>20260928</t>
  </si>
  <si>
    <t>20260929</t>
  </si>
  <si>
    <t>20260930</t>
  </si>
  <si>
    <t>20261001</t>
  </si>
  <si>
    <t>20261002</t>
  </si>
  <si>
    <t>20261005</t>
  </si>
  <si>
    <t>20261006</t>
  </si>
  <si>
    <t>20261007</t>
  </si>
  <si>
    <t>20261008</t>
  </si>
  <si>
    <t>20261009</t>
  </si>
  <si>
    <t>20261013</t>
  </si>
  <si>
    <t>20261014</t>
  </si>
  <si>
    <t>20261015</t>
  </si>
  <si>
    <t>20261016</t>
  </si>
  <si>
    <t>20261019</t>
  </si>
  <si>
    <t>20261020</t>
  </si>
  <si>
    <t>20261021</t>
  </si>
  <si>
    <t>20261022</t>
  </si>
  <si>
    <t>20261023</t>
  </si>
  <si>
    <t>20261026</t>
  </si>
  <si>
    <t>20261027</t>
  </si>
  <si>
    <t>20261028</t>
  </si>
  <si>
    <t>20261029</t>
  </si>
  <si>
    <t>20261030</t>
  </si>
  <si>
    <t>20261102</t>
  </si>
  <si>
    <t>20261104</t>
  </si>
  <si>
    <t>20261105</t>
  </si>
  <si>
    <t>20261106</t>
  </si>
  <si>
    <t>20261109</t>
  </si>
  <si>
    <t>20261110</t>
  </si>
  <si>
    <t>20261111</t>
  </si>
  <si>
    <t>20261112</t>
  </si>
  <si>
    <t>20261113</t>
  </si>
  <si>
    <t>20261116</t>
  </si>
  <si>
    <t>20261117</t>
  </si>
  <si>
    <t>20261118</t>
  </si>
  <si>
    <t>20261119</t>
  </si>
  <si>
    <t>20261120</t>
  </si>
  <si>
    <t>20261124</t>
  </si>
  <si>
    <t>20261125</t>
  </si>
  <si>
    <t>20261126</t>
  </si>
  <si>
    <t>20261127</t>
  </si>
  <si>
    <t>20261130</t>
  </si>
  <si>
    <t>20261201</t>
  </si>
  <si>
    <t>20261202</t>
  </si>
  <si>
    <t>20261203</t>
  </si>
  <si>
    <t>20261204</t>
  </si>
  <si>
    <t>20261207</t>
  </si>
  <si>
    <t>20261208</t>
  </si>
  <si>
    <t>20261209</t>
  </si>
  <si>
    <t>20261210</t>
  </si>
  <si>
    <t>20261211</t>
  </si>
  <si>
    <t>20261214</t>
  </si>
  <si>
    <t>20261215</t>
  </si>
  <si>
    <t>20261216</t>
  </si>
  <si>
    <t>20261217</t>
  </si>
  <si>
    <t>20261218</t>
  </si>
  <si>
    <t>20261221</t>
  </si>
  <si>
    <t>20261222</t>
  </si>
  <si>
    <t>20261223</t>
  </si>
  <si>
    <t>20261224</t>
  </si>
  <si>
    <t>20261225</t>
  </si>
  <si>
    <t>20261228</t>
  </si>
  <si>
    <t>20261229</t>
  </si>
  <si>
    <t>trm-uc 新規処方医による処方数</t>
  </si>
  <si>
    <t>trm-uc 既処方医の処方数</t>
  </si>
  <si>
    <t>trm-cd 新規処方医による処方数</t>
  </si>
  <si>
    <t>trm-cd 既処方医の処方数</t>
  </si>
  <si>
    <t>新規処方医
処方数(UC＋CD)</t>
    <rPh sb="6" eb="9">
      <t>ショホウスウ</t>
    </rPh>
    <phoneticPr fontId="4"/>
  </si>
  <si>
    <t>既処方医
処方数(UC＋CD)</t>
    <rPh sb="0" eb="4">
      <t>キショホウイ</t>
    </rPh>
    <rPh sb="5" eb="8">
      <t>ショホウスウ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</si>
</sst>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 "/>
    <numFmt numFmtId="177" formatCode="0.0%"/>
    <numFmt numFmtId="178" formatCode="0_ "/>
    <numFmt numFmtId="179" formatCode="&quot;+&quot;0"/>
    <numFmt numFmtId="180" formatCode="\+0"/>
    <numFmt numFmtId="181" formatCode="#,##0.0_ "/>
  </numFmts>
  <fonts count="30" x14ac:knownFonts="1">
    <font>
      <sz val="11"/>
      <color theme="1"/>
      <name val="游ゴシック"/>
      <family val="2"/>
      <charset val="128"/>
      <scheme val="minor"/>
    </font>
    <font>
      <b/>
      <sz val="15"/>
      <color theme="3"/>
      <name val="游ゴシック"/>
      <family val="2"/>
      <charset val="128"/>
      <scheme val="minor"/>
    </font>
    <font>
      <sz val="11"/>
      <color rgb="FF000000"/>
      <name val="Calibri"/>
      <family val="2"/>
    </font>
    <font>
      <b/>
      <sz val="12"/>
      <color theme="0"/>
      <name val="Meiryo UI"/>
      <family val="3"/>
      <charset val="128"/>
    </font>
    <font>
      <sz val="6"/>
      <name val="游ゴシック"/>
      <family val="2"/>
      <charset val="128"/>
      <scheme val="minor"/>
    </font>
    <font>
      <sz val="11"/>
      <color rgb="FF000000"/>
      <name val="Meiryo UI"/>
      <family val="3"/>
      <charset val="128"/>
    </font>
    <font>
      <sz val="11"/>
      <color theme="0"/>
      <name val="Meiryo UI"/>
      <family val="3"/>
      <charset val="128"/>
    </font>
    <font>
      <sz val="6"/>
      <name val="ＭＳ Ｐゴシック"/>
      <family val="3"/>
      <charset val="128"/>
    </font>
    <font>
      <sz val="11"/>
      <color theme="1"/>
      <name val="Meiryo UI"/>
      <family val="3"/>
      <charset val="128"/>
    </font>
    <font>
      <b/>
      <sz val="14"/>
      <color theme="0"/>
      <name val="Meiryo UI"/>
      <family val="3"/>
      <charset val="128"/>
    </font>
    <font>
      <b/>
      <sz val="11"/>
      <color rgb="FF000000"/>
      <name val="Meiryo UI"/>
      <family val="3"/>
      <charset val="128"/>
    </font>
    <font>
      <sz val="11"/>
      <name val="Calibri"/>
      <family val="2"/>
    </font>
    <font>
      <u/>
      <sz val="11"/>
      <color theme="10"/>
      <name val="游ゴシック"/>
      <family val="2"/>
      <charset val="128"/>
      <scheme val="minor"/>
    </font>
    <font>
      <sz val="11"/>
      <color theme="1"/>
      <name val="Segoe UI Symbol"/>
      <family val="2"/>
    </font>
    <font>
      <sz val="11"/>
      <color theme="1"/>
      <name val="游ゴシック"/>
      <family val="2"/>
      <scheme val="minor"/>
    </font>
    <font>
      <b/>
      <sz val="11"/>
      <color theme="0"/>
      <name val="Meiryo UI"/>
      <family val="3"/>
      <charset val="128"/>
    </font>
    <font>
      <sz val="11"/>
      <color theme="1"/>
      <name val="Meiryo UI"/>
      <family val="2"/>
      <charset val="128"/>
    </font>
    <font>
      <sz val="6"/>
      <name val="Meiryo UI"/>
      <family val="2"/>
      <charset val="128"/>
    </font>
    <font>
      <b/>
      <sz val="11"/>
      <color theme="1"/>
      <name val="Meiryo UI"/>
      <family val="3"/>
      <charset val="128"/>
    </font>
    <font>
      <u/>
      <sz val="11"/>
      <color theme="10"/>
      <name val="Meiryo UI"/>
      <family val="3"/>
      <charset val="128"/>
    </font>
    <font>
      <sz val="11"/>
      <color rgb="FFFF0000"/>
      <name val="Meiryo UI"/>
      <family val="3"/>
      <charset val="128"/>
    </font>
    <font>
      <b/>
      <sz val="12"/>
      <color theme="0"/>
      <name val="Meiryo UI"/>
      <family val="3"/>
    </font>
    <font>
      <b/>
      <sz val="12"/>
      <color theme="1"/>
      <name val="Meiryo UI"/>
      <family val="3"/>
    </font>
    <font>
      <sz val="11"/>
      <color theme="0"/>
      <name val="Meiryo UI"/>
      <family val="3"/>
    </font>
    <font>
      <sz val="11"/>
      <color theme="1"/>
      <name val="Meiryo UI"/>
      <family val="3"/>
    </font>
    <font>
      <sz val="11"/>
      <color rgb="FF000000"/>
      <name val="Meiryo UI"/>
      <family val="3"/>
    </font>
    <font>
      <b/>
      <sz val="9"/>
      <color rgb="FFFF0000"/>
      <name val="Meiryo UI"/>
      <family val="3"/>
      <charset val="128"/>
    </font>
    <font>
      <sz val="9"/>
      <color rgb="FFFF0000"/>
      <name val="Meiryo UI"/>
      <family val="3"/>
      <charset val="128"/>
    </font>
    <font>
      <b/>
      <sz val="9"/>
      <color theme="0"/>
      <name val="Meiryo UI"/>
      <family val="3"/>
      <charset val="128"/>
    </font>
    <font>
      <sz val="11"/>
      <color rgb="FF000000"/>
      <name val="游ゴシック"/>
      <family val="3"/>
      <charset val="128"/>
    </font>
  </fonts>
  <fills count="17">
    <fill>
      <patternFill patternType="none"/>
    </fill>
    <fill>
      <patternFill patternType="gray125"/>
    </fill>
    <fill>
      <patternFill patternType="solid">
        <fgColor rgb="FF003A1A"/>
        <bgColor indexed="64"/>
      </patternFill>
    </fill>
    <fill>
      <patternFill patternType="solid">
        <fgColor rgb="FFFFE5E5"/>
        <bgColor indexed="64"/>
      </patternFill>
    </fill>
    <fill>
      <patternFill patternType="solid">
        <fgColor theme="3" tint="-0.499984740745262"/>
        <bgColor indexed="64"/>
      </patternFill>
    </fill>
    <fill>
      <patternFill patternType="solid">
        <fgColor rgb="FFFFFF00"/>
        <bgColor indexed="64"/>
      </patternFill>
    </fill>
    <fill>
      <patternFill patternType="solid">
        <fgColor rgb="FFC00000"/>
        <bgColor indexed="64"/>
      </patternFill>
    </fill>
    <fill>
      <patternFill patternType="solid">
        <fgColor theme="9" tint="0.79998168889431442"/>
        <bgColor indexed="64"/>
      </patternFill>
    </fill>
    <fill>
      <patternFill patternType="solid">
        <fgColor rgb="FFDAF2D0"/>
        <bgColor indexed="64"/>
      </patternFill>
    </fill>
    <fill>
      <patternFill patternType="solid">
        <fgColor rgb="FF82002B"/>
        <bgColor indexed="64"/>
      </patternFill>
    </fill>
    <fill>
      <patternFill patternType="solid">
        <fgColor rgb="FFDAE9F8"/>
        <bgColor indexed="64"/>
      </patternFill>
    </fill>
    <fill>
      <patternFill patternType="solid">
        <fgColor rgb="FF061320"/>
        <bgColor indexed="64"/>
      </patternFill>
    </fill>
    <fill>
      <patternFill patternType="solid">
        <fgColor rgb="FF00206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009999"/>
        <bgColor indexed="64"/>
      </patternFill>
    </fill>
    <fill>
      <patternFill patternType="solid">
        <fgColor theme="5"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top style="thin">
        <color auto="1"/>
      </top>
      <bottom style="thin">
        <color auto="1"/>
      </bottom>
      <diagonal/>
    </border>
  </borders>
  <cellStyleXfs count="10">
    <xf numFmtId="0" fontId="0" fillId="0" borderId="0">
      <alignment vertical="center"/>
    </xf>
    <xf numFmtId="0" fontId="2" fillId="0" borderId="0"/>
    <xf numFmtId="0" fontId="11" fillId="0" borderId="0"/>
    <xf numFmtId="0" fontId="12" fillId="0" borderId="0" applyNumberFormat="0" applyFill="0" applyBorder="0" applyAlignment="0" applyProtection="0">
      <alignment vertical="center"/>
    </xf>
    <xf numFmtId="0" fontId="14" fillId="0" borderId="0"/>
    <xf numFmtId="0" fontId="14" fillId="0" borderId="0"/>
    <xf numFmtId="0" fontId="16" fillId="0" borderId="0">
      <alignment vertical="center"/>
    </xf>
    <xf numFmtId="38" fontId="16" fillId="0" borderId="0" applyFont="0" applyFill="0" applyBorder="0" applyAlignment="0" applyProtection="0">
      <alignment vertical="center"/>
    </xf>
    <xf numFmtId="0" fontId="14" fillId="0" borderId="0"/>
    <xf numFmtId="9" fontId="16" fillId="0" borderId="0" applyFont="0" applyFill="0" applyBorder="0" applyAlignment="0" applyProtection="0">
      <alignment vertical="center"/>
    </xf>
  </cellStyleXfs>
  <cellXfs count="195">
    <xf numFmtId="0" fontId="0" fillId="0" borderId="0" xfId="0">
      <alignment vertical="center"/>
    </xf>
    <xf numFmtId="0" fontId="3" fillId="2" borderId="0" xfId="1" applyFont="1" applyFill="1"/>
    <xf numFmtId="176" fontId="3" fillId="2" borderId="0" xfId="1" applyNumberFormat="1" applyFont="1" applyFill="1"/>
    <xf numFmtId="177" fontId="3" fillId="2" borderId="0" xfId="1" applyNumberFormat="1" applyFont="1" applyFill="1"/>
    <xf numFmtId="0" fontId="5" fillId="0" borderId="0" xfId="1" applyFont="1"/>
    <xf numFmtId="0" fontId="6" fillId="2" borderId="0" xfId="1" applyFont="1" applyFill="1"/>
    <xf numFmtId="176" fontId="6" fillId="2" borderId="0" xfId="1" applyNumberFormat="1" applyFont="1" applyFill="1"/>
    <xf numFmtId="177" fontId="6" fillId="2" borderId="0" xfId="1" applyNumberFormat="1" applyFont="1" applyFill="1"/>
    <xf numFmtId="0" fontId="5" fillId="3" borderId="0" xfId="1" applyFont="1" applyFill="1"/>
    <xf numFmtId="176" fontId="5" fillId="3" borderId="0" xfId="1" applyNumberFormat="1" applyFont="1" applyFill="1"/>
    <xf numFmtId="177" fontId="5" fillId="3" borderId="0" xfId="1" applyNumberFormat="1" applyFont="1" applyFill="1"/>
    <xf numFmtId="0" fontId="3" fillId="4" borderId="0" xfId="1" applyFont="1" applyFill="1"/>
    <xf numFmtId="176" fontId="3" fillId="4" borderId="0" xfId="1" applyNumberFormat="1" applyFont="1" applyFill="1"/>
    <xf numFmtId="177" fontId="3" fillId="4" borderId="0" xfId="1" applyNumberFormat="1" applyFont="1" applyFill="1"/>
    <xf numFmtId="0" fontId="8" fillId="0" borderId="0" xfId="1" applyFont="1"/>
    <xf numFmtId="0" fontId="8" fillId="0" borderId="0" xfId="1" applyFont="1" applyAlignment="1">
      <alignment horizontal="left"/>
    </xf>
    <xf numFmtId="177" fontId="8" fillId="0" borderId="0" xfId="1" applyNumberFormat="1" applyFont="1" applyAlignment="1">
      <alignment horizontal="left"/>
    </xf>
    <xf numFmtId="176" fontId="5" fillId="0" borderId="0" xfId="1" applyNumberFormat="1" applyFont="1"/>
    <xf numFmtId="177" fontId="5" fillId="0" borderId="0" xfId="1" applyNumberFormat="1" applyFont="1"/>
    <xf numFmtId="0" fontId="3" fillId="0" borderId="0" xfId="1" applyFont="1"/>
    <xf numFmtId="0" fontId="6" fillId="0" borderId="0" xfId="1" applyFont="1"/>
    <xf numFmtId="0" fontId="5" fillId="5" borderId="0" xfId="1" applyFont="1" applyFill="1"/>
    <xf numFmtId="0" fontId="9" fillId="6" borderId="0" xfId="1" applyFont="1" applyFill="1"/>
    <xf numFmtId="0" fontId="10" fillId="6" borderId="0" xfId="1" applyFont="1" applyFill="1"/>
    <xf numFmtId="0" fontId="0" fillId="0" borderId="1" xfId="0" applyBorder="1">
      <alignment vertical="center"/>
    </xf>
    <xf numFmtId="0" fontId="0" fillId="7" borderId="1" xfId="0" applyFill="1" applyBorder="1">
      <alignment vertical="center"/>
    </xf>
    <xf numFmtId="0" fontId="12" fillId="0" borderId="1" xfId="3" applyBorder="1">
      <alignment vertical="center"/>
    </xf>
    <xf numFmtId="0" fontId="0" fillId="0" borderId="1" xfId="0" applyBorder="1" applyAlignment="1">
      <alignment vertical="center" wrapText="1"/>
    </xf>
    <xf numFmtId="0" fontId="5" fillId="8" borderId="0" xfId="1" applyFont="1" applyFill="1"/>
    <xf numFmtId="176" fontId="5" fillId="8" borderId="0" xfId="1" applyNumberFormat="1" applyFont="1" applyFill="1"/>
    <xf numFmtId="177" fontId="5" fillId="8" borderId="0" xfId="1" applyNumberFormat="1" applyFont="1" applyFill="1"/>
    <xf numFmtId="0" fontId="3" fillId="9" borderId="0" xfId="1" applyFont="1" applyFill="1"/>
    <xf numFmtId="176" fontId="3" fillId="9" borderId="0" xfId="1" applyNumberFormat="1" applyFont="1" applyFill="1"/>
    <xf numFmtId="177" fontId="3" fillId="9" borderId="0" xfId="1" applyNumberFormat="1" applyFont="1" applyFill="1"/>
    <xf numFmtId="0" fontId="5" fillId="10" borderId="0" xfId="1" applyFont="1" applyFill="1"/>
    <xf numFmtId="176" fontId="5" fillId="10" borderId="0" xfId="1" applyNumberFormat="1" applyFont="1" applyFill="1"/>
    <xf numFmtId="177" fontId="5" fillId="10" borderId="0" xfId="1" applyNumberFormat="1" applyFont="1" applyFill="1"/>
    <xf numFmtId="0" fontId="3" fillId="11" borderId="0" xfId="1" applyFont="1" applyFill="1"/>
    <xf numFmtId="176" fontId="3" fillId="11" borderId="0" xfId="1" applyNumberFormat="1" applyFont="1" applyFill="1"/>
    <xf numFmtId="177" fontId="3" fillId="11" borderId="0" xfId="1" applyNumberFormat="1" applyFont="1" applyFill="1"/>
    <xf numFmtId="0" fontId="6" fillId="9" borderId="0" xfId="1" applyFont="1" applyFill="1"/>
    <xf numFmtId="176" fontId="6" fillId="9" borderId="0" xfId="1" applyNumberFormat="1" applyFont="1" applyFill="1"/>
    <xf numFmtId="177" fontId="6" fillId="9" borderId="0" xfId="1" applyNumberFormat="1" applyFont="1" applyFill="1"/>
    <xf numFmtId="0" fontId="6" fillId="11" borderId="0" xfId="1" applyFont="1" applyFill="1"/>
    <xf numFmtId="176" fontId="6" fillId="11" borderId="0" xfId="1" applyNumberFormat="1" applyFont="1" applyFill="1"/>
    <xf numFmtId="177" fontId="6" fillId="11" borderId="0" xfId="1" applyNumberFormat="1" applyFont="1" applyFill="1"/>
    <xf numFmtId="0" fontId="12" fillId="0" borderId="0" xfId="3">
      <alignment vertical="center"/>
    </xf>
    <xf numFmtId="0" fontId="0" fillId="5" borderId="0" xfId="0" applyFill="1">
      <alignment vertical="center"/>
    </xf>
    <xf numFmtId="49" fontId="0" fillId="0" borderId="0" xfId="0" applyNumberFormat="1">
      <alignment vertical="center"/>
    </xf>
    <xf numFmtId="14" fontId="0" fillId="0" borderId="0" xfId="0" applyNumberFormat="1">
      <alignment vertical="center"/>
    </xf>
    <xf numFmtId="22" fontId="0" fillId="0" borderId="0" xfId="0" applyNumberFormat="1">
      <alignment vertical="center"/>
    </xf>
    <xf numFmtId="0" fontId="15" fillId="12" borderId="0" xfId="4" applyFont="1" applyFill="1"/>
    <xf numFmtId="0" fontId="15" fillId="12" borderId="0" xfId="0" applyFont="1" applyFill="1" applyAlignment="1"/>
    <xf numFmtId="0" fontId="15" fillId="12" borderId="0" xfId="0" applyFont="1" applyFill="1" applyAlignment="1">
      <alignment shrinkToFit="1"/>
    </xf>
    <xf numFmtId="0" fontId="8" fillId="5" borderId="0" xfId="4" applyFont="1" applyFill="1" applyAlignment="1">
      <alignment horizontal="center"/>
    </xf>
    <xf numFmtId="0" fontId="8" fillId="0" borderId="0" xfId="0" applyFont="1" applyAlignment="1"/>
    <xf numFmtId="0" fontId="0" fillId="0" borderId="0" xfId="0" applyAlignment="1">
      <alignment horizontal="left" vertical="center"/>
    </xf>
    <xf numFmtId="0" fontId="8" fillId="0" borderId="0" xfId="4" applyFont="1"/>
    <xf numFmtId="0" fontId="8" fillId="0" borderId="0" xfId="0" applyFont="1" applyAlignment="1">
      <alignment shrinkToFit="1"/>
    </xf>
    <xf numFmtId="0" fontId="8" fillId="5" borderId="0" xfId="0" applyFont="1" applyFill="1" applyAlignment="1">
      <alignment horizontal="center" vertical="center"/>
    </xf>
    <xf numFmtId="0" fontId="0" fillId="0" borderId="0" xfId="0" applyAlignment="1"/>
    <xf numFmtId="0" fontId="8" fillId="5" borderId="0" xfId="0" applyFont="1" applyFill="1" applyAlignment="1">
      <alignment horizontal="center"/>
    </xf>
    <xf numFmtId="0" fontId="8" fillId="5" borderId="0" xfId="5" applyFont="1" applyFill="1" applyAlignment="1">
      <alignment horizontal="center"/>
    </xf>
    <xf numFmtId="0" fontId="8" fillId="13" borderId="0" xfId="0" applyFont="1" applyFill="1" applyAlignment="1">
      <alignment shrinkToFit="1"/>
    </xf>
    <xf numFmtId="0" fontId="8" fillId="0" borderId="0" xfId="0" quotePrefix="1" applyFont="1" applyAlignment="1"/>
    <xf numFmtId="0" fontId="8" fillId="0" borderId="0" xfId="5" applyFont="1"/>
    <xf numFmtId="0" fontId="16" fillId="0" borderId="0" xfId="6">
      <alignment vertical="center"/>
    </xf>
    <xf numFmtId="0" fontId="16" fillId="0" borderId="2" xfId="6" applyBorder="1">
      <alignment vertical="center"/>
    </xf>
    <xf numFmtId="14" fontId="16" fillId="0" borderId="3" xfId="6" applyNumberFormat="1" applyBorder="1">
      <alignment vertical="center"/>
    </xf>
    <xf numFmtId="0" fontId="16" fillId="0" borderId="5" xfId="6" applyBorder="1">
      <alignment vertical="center"/>
    </xf>
    <xf numFmtId="14" fontId="16" fillId="0" borderId="1" xfId="6" applyNumberFormat="1" applyBorder="1">
      <alignment vertical="center"/>
    </xf>
    <xf numFmtId="0" fontId="16" fillId="0" borderId="8" xfId="6" applyBorder="1">
      <alignment vertical="center"/>
    </xf>
    <xf numFmtId="14" fontId="16" fillId="0" borderId="9" xfId="6" applyNumberFormat="1" applyBorder="1">
      <alignment vertical="center"/>
    </xf>
    <xf numFmtId="14" fontId="16" fillId="0" borderId="0" xfId="6" applyNumberFormat="1">
      <alignment vertical="center"/>
    </xf>
    <xf numFmtId="0" fontId="8" fillId="0" borderId="0" xfId="0" applyFont="1">
      <alignment vertical="center"/>
    </xf>
    <xf numFmtId="0" fontId="18" fillId="0" borderId="0" xfId="0" applyFont="1">
      <alignment vertical="center"/>
    </xf>
    <xf numFmtId="0" fontId="15" fillId="15" borderId="10" xfId="0" applyFont="1" applyFill="1" applyBorder="1">
      <alignment vertical="center"/>
    </xf>
    <xf numFmtId="0" fontId="15" fillId="15" borderId="7" xfId="0" applyFont="1" applyFill="1" applyBorder="1">
      <alignment vertical="center"/>
    </xf>
    <xf numFmtId="0" fontId="15" fillId="15" borderId="8" xfId="0" applyFont="1" applyFill="1" applyBorder="1">
      <alignment vertical="center"/>
    </xf>
    <xf numFmtId="0" fontId="18" fillId="14" borderId="10" xfId="0" applyFont="1" applyFill="1" applyBorder="1">
      <alignment vertical="center"/>
    </xf>
    <xf numFmtId="0" fontId="18" fillId="14" borderId="7" xfId="0" applyFont="1" applyFill="1" applyBorder="1">
      <alignment vertical="center"/>
    </xf>
    <xf numFmtId="0" fontId="18" fillId="14" borderId="8" xfId="0" applyFont="1" applyFill="1" applyBorder="1">
      <alignment vertical="center"/>
    </xf>
    <xf numFmtId="0" fontId="15" fillId="12" borderId="0" xfId="0" applyFont="1" applyFill="1">
      <alignment vertical="center"/>
    </xf>
    <xf numFmtId="0" fontId="15" fillId="15" borderId="11" xfId="0" applyFont="1" applyFill="1" applyBorder="1">
      <alignment vertical="center"/>
    </xf>
    <xf numFmtId="0" fontId="15" fillId="15" borderId="0" xfId="0" applyFont="1" applyFill="1">
      <alignment vertical="center"/>
    </xf>
    <xf numFmtId="0" fontId="15" fillId="15" borderId="12" xfId="0" applyFont="1" applyFill="1" applyBorder="1">
      <alignment vertical="center"/>
    </xf>
    <xf numFmtId="0" fontId="18" fillId="14" borderId="11" xfId="0" applyFont="1" applyFill="1" applyBorder="1">
      <alignment vertical="center"/>
    </xf>
    <xf numFmtId="0" fontId="18" fillId="14" borderId="0" xfId="0" applyFont="1" applyFill="1">
      <alignment vertical="center"/>
    </xf>
    <xf numFmtId="0" fontId="18" fillId="14" borderId="12" xfId="0" applyFont="1" applyFill="1" applyBorder="1">
      <alignment vertical="center"/>
    </xf>
    <xf numFmtId="0" fontId="8" fillId="0" borderId="6" xfId="0" applyFont="1" applyBorder="1">
      <alignment vertical="center"/>
    </xf>
    <xf numFmtId="0" fontId="8" fillId="0" borderId="13" xfId="0" applyFont="1" applyBorder="1">
      <alignment vertical="center"/>
    </xf>
    <xf numFmtId="178" fontId="8" fillId="0" borderId="6" xfId="0" applyNumberFormat="1" applyFont="1" applyBorder="1">
      <alignment vertical="center"/>
    </xf>
    <xf numFmtId="14" fontId="15" fillId="15" borderId="0" xfId="0" applyNumberFormat="1" applyFont="1" applyFill="1">
      <alignment vertical="center"/>
    </xf>
    <xf numFmtId="0" fontId="15" fillId="15" borderId="1" xfId="0" applyFont="1" applyFill="1" applyBorder="1">
      <alignment vertical="center"/>
    </xf>
    <xf numFmtId="14" fontId="15" fillId="15" borderId="1" xfId="0" applyNumberFormat="1" applyFont="1" applyFill="1" applyBorder="1">
      <alignment vertical="center"/>
    </xf>
    <xf numFmtId="0" fontId="8" fillId="0" borderId="1" xfId="0" applyFont="1" applyBorder="1">
      <alignment vertical="center"/>
    </xf>
    <xf numFmtId="14" fontId="8" fillId="0" borderId="1" xfId="0" applyNumberFormat="1" applyFont="1" applyBorder="1">
      <alignment vertical="center"/>
    </xf>
    <xf numFmtId="14" fontId="8" fillId="0" borderId="0" xfId="0" applyNumberFormat="1" applyFont="1">
      <alignment vertical="center"/>
    </xf>
    <xf numFmtId="14" fontId="18" fillId="14" borderId="0" xfId="0" applyNumberFormat="1" applyFont="1" applyFill="1">
      <alignment vertical="center"/>
    </xf>
    <xf numFmtId="0" fontId="18" fillId="14" borderId="1" xfId="0" applyFont="1" applyFill="1" applyBorder="1">
      <alignment vertical="center"/>
    </xf>
    <xf numFmtId="14" fontId="18" fillId="14" borderId="1" xfId="0" applyNumberFormat="1" applyFont="1" applyFill="1" applyBorder="1">
      <alignment vertical="center"/>
    </xf>
    <xf numFmtId="177" fontId="8" fillId="0" borderId="0" xfId="0" applyNumberFormat="1" applyFont="1">
      <alignment vertical="center"/>
    </xf>
    <xf numFmtId="38" fontId="16" fillId="0" borderId="3" xfId="6" applyNumberFormat="1" applyBorder="1">
      <alignment vertical="center"/>
    </xf>
    <xf numFmtId="38" fontId="16" fillId="0" borderId="4" xfId="6" applyNumberFormat="1" applyBorder="1">
      <alignment vertical="center"/>
    </xf>
    <xf numFmtId="38" fontId="16" fillId="0" borderId="1" xfId="6" applyNumberFormat="1" applyBorder="1">
      <alignment vertical="center"/>
    </xf>
    <xf numFmtId="38" fontId="16" fillId="0" borderId="6" xfId="6" applyNumberFormat="1" applyBorder="1">
      <alignment vertical="center"/>
    </xf>
    <xf numFmtId="38" fontId="8" fillId="0" borderId="1" xfId="7" applyFont="1" applyBorder="1">
      <alignment vertical="center"/>
    </xf>
    <xf numFmtId="38" fontId="16" fillId="0" borderId="9" xfId="6" applyNumberFormat="1" applyBorder="1">
      <alignment vertical="center"/>
    </xf>
    <xf numFmtId="38" fontId="16" fillId="0" borderId="10" xfId="6" applyNumberFormat="1" applyBorder="1">
      <alignment vertical="center"/>
    </xf>
    <xf numFmtId="38" fontId="16" fillId="0" borderId="0" xfId="6" applyNumberFormat="1">
      <alignment vertical="center"/>
    </xf>
    <xf numFmtId="0" fontId="15" fillId="15" borderId="0" xfId="0" quotePrefix="1" applyFont="1" applyFill="1">
      <alignment vertical="center"/>
    </xf>
    <xf numFmtId="178" fontId="8" fillId="0" borderId="13" xfId="0" applyNumberFormat="1" applyFont="1" applyBorder="1">
      <alignment vertical="center"/>
    </xf>
    <xf numFmtId="0" fontId="19" fillId="5" borderId="0" xfId="3" applyFont="1" applyFill="1">
      <alignment vertical="center"/>
    </xf>
    <xf numFmtId="0" fontId="20" fillId="0" borderId="0" xfId="0" applyFont="1">
      <alignment vertical="center"/>
    </xf>
    <xf numFmtId="0" fontId="18" fillId="14" borderId="0" xfId="0" applyFont="1" applyFill="1" applyAlignment="1">
      <alignment horizontal="right" vertical="center"/>
    </xf>
    <xf numFmtId="0" fontId="15" fillId="15" borderId="0" xfId="0" applyFont="1" applyFill="1" applyAlignment="1">
      <alignment horizontal="right" vertical="center"/>
    </xf>
    <xf numFmtId="177" fontId="8" fillId="7" borderId="5" xfId="0" applyNumberFormat="1" applyFont="1" applyFill="1" applyBorder="1">
      <alignment vertical="center"/>
    </xf>
    <xf numFmtId="177" fontId="8" fillId="16" borderId="5" xfId="0" applyNumberFormat="1" applyFont="1" applyFill="1" applyBorder="1">
      <alignment vertical="center"/>
    </xf>
    <xf numFmtId="177" fontId="8" fillId="16" borderId="13" xfId="0" applyNumberFormat="1" applyFont="1" applyFill="1" applyBorder="1">
      <alignment vertical="center"/>
    </xf>
    <xf numFmtId="0" fontId="9" fillId="12" borderId="0" xfId="1" applyFont="1" applyFill="1"/>
    <xf numFmtId="0" fontId="10" fillId="12" borderId="0" xfId="1" applyFont="1" applyFill="1"/>
    <xf numFmtId="0" fontId="9" fillId="15" borderId="0" xfId="1" applyFont="1" applyFill="1"/>
    <xf numFmtId="0" fontId="10" fillId="15" borderId="0" xfId="1" applyFont="1" applyFill="1"/>
    <xf numFmtId="179" fontId="8" fillId="0" borderId="5" xfId="0" applyNumberFormat="1" applyFont="1" applyBorder="1" applyAlignment="1">
      <alignment horizontal="right" vertical="center"/>
    </xf>
    <xf numFmtId="180" fontId="15" fillId="15" borderId="0" xfId="0" applyNumberFormat="1" applyFont="1" applyFill="1">
      <alignment vertical="center"/>
    </xf>
    <xf numFmtId="180" fontId="18" fillId="14" borderId="0" xfId="0" applyNumberFormat="1" applyFont="1" applyFill="1">
      <alignment vertical="center"/>
    </xf>
    <xf numFmtId="179" fontId="8" fillId="0" borderId="13" xfId="0" applyNumberFormat="1" applyFont="1" applyBorder="1" applyAlignment="1">
      <alignment horizontal="right" vertical="center"/>
    </xf>
    <xf numFmtId="0" fontId="21" fillId="0" borderId="0" xfId="1" applyFont="1"/>
    <xf numFmtId="0" fontId="22" fillId="0" borderId="0" xfId="1" applyFont="1"/>
    <xf numFmtId="0" fontId="21" fillId="2" borderId="0" xfId="1" applyFont="1" applyFill="1"/>
    <xf numFmtId="176" fontId="21" fillId="2" borderId="0" xfId="1" applyNumberFormat="1" applyFont="1" applyFill="1"/>
    <xf numFmtId="177" fontId="21" fillId="2" borderId="0" xfId="1" applyNumberFormat="1" applyFont="1" applyFill="1"/>
    <xf numFmtId="0" fontId="21" fillId="9" borderId="0" xfId="1" applyFont="1" applyFill="1"/>
    <xf numFmtId="176" fontId="21" fillId="9" borderId="0" xfId="1" applyNumberFormat="1" applyFont="1" applyFill="1"/>
    <xf numFmtId="177" fontId="21" fillId="9" borderId="0" xfId="1" applyNumberFormat="1" applyFont="1" applyFill="1"/>
    <xf numFmtId="0" fontId="21" fillId="11" borderId="0" xfId="1" applyFont="1" applyFill="1"/>
    <xf numFmtId="176" fontId="21" fillId="11" borderId="0" xfId="1" applyNumberFormat="1" applyFont="1" applyFill="1"/>
    <xf numFmtId="177" fontId="21" fillId="11" borderId="0" xfId="1" applyNumberFormat="1" applyFont="1" applyFill="1"/>
    <xf numFmtId="177" fontId="21" fillId="0" borderId="0" xfId="1" applyNumberFormat="1" applyFont="1"/>
    <xf numFmtId="0" fontId="23" fillId="0" borderId="0" xfId="1" applyFont="1"/>
    <xf numFmtId="0" fontId="24" fillId="0" borderId="0" xfId="1" applyFont="1"/>
    <xf numFmtId="0" fontId="23" fillId="2" borderId="0" xfId="1" applyFont="1" applyFill="1"/>
    <xf numFmtId="176" fontId="23" fillId="2" borderId="0" xfId="1" applyNumberFormat="1" applyFont="1" applyFill="1"/>
    <xf numFmtId="177" fontId="23" fillId="2" borderId="0" xfId="1" applyNumberFormat="1" applyFont="1" applyFill="1"/>
    <xf numFmtId="0" fontId="23" fillId="9" borderId="0" xfId="1" applyFont="1" applyFill="1"/>
    <xf numFmtId="176" fontId="23" fillId="9" borderId="0" xfId="1" applyNumberFormat="1" applyFont="1" applyFill="1"/>
    <xf numFmtId="177" fontId="23" fillId="9" borderId="0" xfId="1" applyNumberFormat="1" applyFont="1" applyFill="1"/>
    <xf numFmtId="0" fontId="23" fillId="11" borderId="0" xfId="1" applyFont="1" applyFill="1"/>
    <xf numFmtId="176" fontId="23" fillId="11" borderId="0" xfId="1" applyNumberFormat="1" applyFont="1" applyFill="1"/>
    <xf numFmtId="177" fontId="23" fillId="11" borderId="0" xfId="1" applyNumberFormat="1" applyFont="1" applyFill="1"/>
    <xf numFmtId="177" fontId="23" fillId="0" borderId="0" xfId="1" applyNumberFormat="1" applyFont="1"/>
    <xf numFmtId="0" fontId="25" fillId="8" borderId="0" xfId="1" applyFont="1" applyFill="1"/>
    <xf numFmtId="176" fontId="25" fillId="8" borderId="0" xfId="1" applyNumberFormat="1" applyFont="1" applyFill="1"/>
    <xf numFmtId="177" fontId="25" fillId="8" borderId="0" xfId="1" applyNumberFormat="1" applyFont="1" applyFill="1"/>
    <xf numFmtId="0" fontId="25" fillId="0" borderId="0" xfId="1" applyFont="1"/>
    <xf numFmtId="0" fontId="25" fillId="3" borderId="0" xfId="1" applyFont="1" applyFill="1"/>
    <xf numFmtId="176" fontId="25" fillId="3" borderId="0" xfId="1" applyNumberFormat="1" applyFont="1" applyFill="1"/>
    <xf numFmtId="177" fontId="25" fillId="3" borderId="0" xfId="1" applyNumberFormat="1" applyFont="1" applyFill="1"/>
    <xf numFmtId="0" fontId="25" fillId="10" borderId="0" xfId="1" applyFont="1" applyFill="1"/>
    <xf numFmtId="176" fontId="25" fillId="10" borderId="0" xfId="1" applyNumberFormat="1" applyFont="1" applyFill="1"/>
    <xf numFmtId="177" fontId="25" fillId="10" borderId="0" xfId="1" applyNumberFormat="1" applyFont="1" applyFill="1"/>
    <xf numFmtId="177" fontId="25" fillId="0" borderId="0" xfId="1" applyNumberFormat="1" applyFont="1"/>
    <xf numFmtId="0" fontId="24" fillId="0" borderId="1" xfId="1" applyFont="1" applyBorder="1"/>
    <xf numFmtId="176" fontId="25" fillId="0" borderId="0" xfId="1" applyNumberFormat="1" applyFont="1"/>
    <xf numFmtId="178" fontId="8" fillId="0" borderId="0" xfId="1" applyNumberFormat="1" applyFont="1"/>
    <xf numFmtId="0" fontId="27" fillId="0" borderId="0" xfId="1" applyFont="1"/>
    <xf numFmtId="0" fontId="5" fillId="0" borderId="1" xfId="1" applyFont="1" applyBorder="1"/>
    <xf numFmtId="178" fontId="8" fillId="0" borderId="12" xfId="1" quotePrefix="1" applyNumberFormat="1" applyFont="1" applyBorder="1"/>
    <xf numFmtId="0" fontId="15" fillId="0" borderId="0" xfId="1" applyFont="1"/>
    <xf numFmtId="178" fontId="6" fillId="0" borderId="0" xfId="1" applyNumberFormat="1" applyFont="1"/>
    <xf numFmtId="178" fontId="8" fillId="0" borderId="12" xfId="1" applyNumberFormat="1" applyFont="1" applyBorder="1"/>
    <xf numFmtId="181" fontId="5" fillId="0" borderId="1" xfId="1" applyNumberFormat="1" applyFont="1" applyBorder="1"/>
    <xf numFmtId="176" fontId="5" fillId="0" borderId="1" xfId="1" applyNumberFormat="1" applyFont="1" applyBorder="1"/>
    <xf numFmtId="176" fontId="6" fillId="0" borderId="0" xfId="1" applyNumberFormat="1" applyFont="1"/>
    <xf numFmtId="0" fontId="5" fillId="0" borderId="11" xfId="1" applyFont="1" applyBorder="1"/>
    <xf numFmtId="0" fontId="8" fillId="0" borderId="1" xfId="1" applyFont="1" applyBorder="1"/>
    <xf numFmtId="0" fontId="5" fillId="0" borderId="7" xfId="1" applyFont="1" applyBorder="1"/>
    <xf numFmtId="0" fontId="15" fillId="15" borderId="1" xfId="1" applyFont="1" applyFill="1" applyBorder="1"/>
    <xf numFmtId="176" fontId="5" fillId="0" borderId="6" xfId="1" applyNumberFormat="1" applyFont="1" applyBorder="1"/>
    <xf numFmtId="0" fontId="26" fillId="0" borderId="0" xfId="1" applyFont="1"/>
    <xf numFmtId="0" fontId="15" fillId="12" borderId="1" xfId="1" quotePrefix="1" applyFont="1" applyFill="1" applyBorder="1"/>
    <xf numFmtId="0" fontId="15" fillId="12" borderId="1" xfId="1" applyFont="1" applyFill="1" applyBorder="1"/>
    <xf numFmtId="0" fontId="15" fillId="12" borderId="1" xfId="1" applyFont="1" applyFill="1" applyBorder="1" applyAlignment="1">
      <alignment horizontal="center"/>
    </xf>
    <xf numFmtId="0" fontId="28" fillId="12" borderId="1" xfId="1" applyFont="1" applyFill="1" applyBorder="1"/>
    <xf numFmtId="0" fontId="15" fillId="12" borderId="10" xfId="1" applyFont="1" applyFill="1" applyBorder="1"/>
    <xf numFmtId="0" fontId="15" fillId="12" borderId="7" xfId="1" applyFont="1" applyFill="1" applyBorder="1"/>
    <xf numFmtId="0" fontId="15" fillId="12" borderId="8" xfId="1" applyFont="1" applyFill="1" applyBorder="1"/>
    <xf numFmtId="176" fontId="15" fillId="12" borderId="1" xfId="1" applyNumberFormat="1" applyFont="1" applyFill="1" applyBorder="1"/>
    <xf numFmtId="0" fontId="15" fillId="12" borderId="0" xfId="1" applyFont="1" applyFill="1"/>
    <xf numFmtId="0" fontId="15" fillId="12" borderId="1" xfId="1" applyFont="1" applyFill="1" applyBorder="1" applyAlignment="1">
      <alignment horizontal="center"/>
    </xf>
    <xf numFmtId="0" fontId="15" fillId="12" borderId="9" xfId="1" applyFont="1" applyFill="1" applyBorder="1" applyAlignment="1">
      <alignment horizontal="center" wrapText="1"/>
    </xf>
    <xf numFmtId="0" fontId="15" fillId="12" borderId="3" xfId="1" applyFont="1" applyFill="1" applyBorder="1" applyAlignment="1">
      <alignment horizontal="center"/>
    </xf>
    <xf numFmtId="0" fontId="28" fillId="12" borderId="9" xfId="1" applyFont="1" applyFill="1" applyBorder="1" applyAlignment="1">
      <alignment horizontal="center" wrapText="1"/>
    </xf>
    <xf numFmtId="0" fontId="28" fillId="12" borderId="3" xfId="1" applyFont="1" applyFill="1" applyBorder="1" applyAlignment="1">
      <alignment horizontal="center"/>
    </xf>
    <xf numFmtId="0" fontId="15" fillId="12" borderId="1" xfId="1" applyFont="1" applyFill="1" applyBorder="1" applyAlignment="1">
      <alignment wrapText="1"/>
    </xf>
  </cellXfs>
  <cellStyles count="10">
    <cellStyle name="Normal 5 2" xfId="8" xr:uid="{3A128B1A-9F1E-447B-A997-85082C1B914E}"/>
    <cellStyle name="パーセント 2" xfId="9" xr:uid="{F2256B33-4FB9-4507-BB6A-590D07067A89}"/>
    <cellStyle name="ハイパーリンク" xfId="3" builtinId="8"/>
    <cellStyle name="桁区切り 2" xfId="7" xr:uid="{2141905B-ECF3-41C8-8F39-8C3FA1185912}"/>
    <cellStyle name="標準" xfId="0" builtinId="0"/>
    <cellStyle name="標準 2" xfId="1" xr:uid="{2F8F8FB3-4BE9-4A6A-BBE1-1A5933CF5EF1}"/>
    <cellStyle name="標準 2 2" xfId="6" xr:uid="{7F2C3229-84E3-4D2F-AD4F-511860EC521C}"/>
    <cellStyle name="標準 2 2 2" xfId="4" xr:uid="{03B31C13-075D-4725-B5DD-313D472BA0E6}"/>
    <cellStyle name="標準 2 3" xfId="2" xr:uid="{56FE46E1-00EC-431C-BBF8-4A595A487851}"/>
    <cellStyle name="標準 3 2" xfId="5" xr:uid="{D9206FDA-2625-4C04-B597-C096F75E7D9C}"/>
  </cellStyles>
  <dxfs count="120">
    <dxf>
      <fill>
        <patternFill>
          <bgColor rgb="FFFFFF0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ont>
        <strike val="0"/>
        <color rgb="FFFF0000"/>
      </font>
    </dxf>
    <dxf>
      <fill>
        <patternFill patternType="none">
          <bgColor auto="1"/>
        </patternFill>
      </fill>
    </dxf>
    <dxf>
      <font>
        <strike val="0"/>
        <color rgb="FFFF0000"/>
      </font>
    </dxf>
    <dxf>
      <fill>
        <patternFill patternType="none">
          <bgColor auto="1"/>
        </patternFill>
      </fill>
    </dxf>
    <dxf>
      <fill>
        <patternFill>
          <bgColor rgb="FFFFFF00"/>
        </patternFill>
      </fill>
    </dxf>
    <dxf>
      <fill>
        <patternFill>
          <bgColor rgb="FFFFFF00"/>
        </patternFill>
      </fill>
    </dxf>
    <dxf>
      <font>
        <strike val="0"/>
        <color rgb="FFFF0000"/>
      </font>
    </dxf>
    <dxf>
      <fill>
        <patternFill patternType="none">
          <bgColor auto="1"/>
        </patternFill>
      </fill>
    </dxf>
    <dxf>
      <font>
        <strike val="0"/>
        <color rgb="FFFF0000"/>
      </font>
    </dxf>
    <dxf>
      <fill>
        <patternFill patternType="none">
          <bgColor auto="1"/>
        </patternFill>
      </fill>
    </dxf>
    <dxf>
      <fill>
        <patternFill>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3" tint="0.89999084444715716"/>
        </patternFill>
      </fill>
    </dxf>
    <dxf>
      <fill>
        <patternFill>
          <bgColor rgb="FFFFE5E5"/>
        </patternFill>
      </fill>
    </dxf>
    <dxf>
      <fill>
        <patternFill patternType="solid">
          <bgColor theme="9" tint="0.79998168889431442"/>
        </patternFill>
      </fill>
    </dxf>
    <dxf>
      <fill>
        <patternFill patternType="solid">
          <bgColor theme="3" tint="0.89999084444715716"/>
        </patternFill>
      </fill>
    </dxf>
    <dxf>
      <fill>
        <patternFill>
          <bgColor rgb="FFFFE5E5"/>
        </patternFill>
      </fill>
    </dxf>
    <dxf>
      <fill>
        <patternFill patternType="solid">
          <bgColor theme="9" tint="0.79998168889431442"/>
        </patternFill>
      </fill>
    </dxf>
    <dxf>
      <fill>
        <patternFill patternType="solid">
          <bgColor theme="3" tint="0.89999084444715716"/>
        </patternFill>
      </fill>
    </dxf>
    <dxf>
      <fill>
        <patternFill patternType="solid">
          <bgColor theme="9" tint="0.79998168889431442"/>
        </patternFill>
      </fill>
    </dxf>
    <dxf>
      <fill>
        <patternFill>
          <bgColor rgb="FFFFE5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9" formatCode="yyyy/m/d"/>
    </dxf>
    <dxf>
      <numFmt numFmtId="30" formatCode="@"/>
    </dxf>
    <dxf>
      <numFmt numFmtId="19"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d\ h:mm"/>
    </dxf>
    <dxf>
      <numFmt numFmtId="27" formatCode="yyyy/m/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d\ h:mm"/>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eiryo UI"/>
        <family val="3"/>
        <charset val="128"/>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1"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1" readingOrder="0"/>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dxf>
    <dxf>
      <font>
        <b val="0"/>
        <i val="0"/>
        <strike val="0"/>
        <condense val="0"/>
        <extend val="0"/>
        <outline val="0"/>
        <shadow val="0"/>
        <u val="none"/>
        <vertAlign val="baseline"/>
        <sz val="11"/>
        <color theme="1"/>
        <name val="Meiryo UI"/>
        <family val="3"/>
        <charset val="128"/>
        <scheme val="none"/>
      </font>
    </dxf>
    <dxf>
      <alignment horizontal="left" vertical="center" textRotation="0" wrapText="0" indent="0" justifyLastLine="0" shrinkToFit="0" readingOrder="0"/>
    </dxf>
    <dxf>
      <numFmt numFmtId="182" formatCode="#,##0_);[Red]\(#,##0\)"/>
      <border diagonalUp="0" diagonalDown="0">
        <left style="thin">
          <color auto="1"/>
        </left>
        <right/>
        <top style="thin">
          <color auto="1"/>
        </top>
        <bottom style="thin">
          <color auto="1"/>
        </bottom>
        <vertical style="thin">
          <color auto="1"/>
        </vertical>
        <horizontal style="thin">
          <color auto="1"/>
        </horizontal>
      </border>
    </dxf>
    <dxf>
      <numFmt numFmtId="182" formatCode="#,##0_);[Red]\(#,##0\)"/>
      <border diagonalUp="0" diagonalDown="0">
        <left style="thin">
          <color auto="1"/>
        </left>
        <right/>
        <top style="thin">
          <color auto="1"/>
        </top>
        <bottom style="thin">
          <color auto="1"/>
        </bottom>
        <vertical/>
        <horizontal/>
      </border>
    </dxf>
    <dxf>
      <numFmt numFmtId="182" formatCode="#,##0_);[Red]\(#,##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82" formatCode="#,##0_);[Red]\(#,##0\)"/>
      <border diagonalUp="0" diagonalDown="0">
        <left style="thin">
          <color indexed="64"/>
        </left>
        <right style="thin">
          <color indexed="64"/>
        </right>
        <top style="thin">
          <color indexed="64"/>
        </top>
        <bottom style="thin">
          <color indexed="64"/>
        </bottom>
        <vertical/>
        <horizontal/>
      </border>
    </dxf>
    <dxf>
      <numFmt numFmtId="19" formatCode="yyyy/m/d"/>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border>
        <bottom style="thin">
          <color auto="1"/>
        </bottom>
      </border>
    </dxf>
    <dxf>
      <border diagonalUp="0" diagonalDown="0">
        <left style="thin">
          <color auto="1"/>
        </left>
        <right style="thin">
          <color auto="1"/>
        </right>
        <top/>
        <bottom/>
        <vertical style="thin">
          <color auto="1"/>
        </vertical>
        <horizontal style="thin">
          <color auto="1"/>
        </horizontal>
      </border>
    </dxf>
  </dxfs>
  <tableStyles count="0" defaultTableStyle="TableStyleMedium2" defaultPivotStyle="PivotStyleLight16"/>
  <colors>
    <mruColors>
      <color rgb="FF82002B"/>
      <color rgb="FF009999"/>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1</xdr:col>
          <xdr:colOff>1308100</xdr:colOff>
          <xdr:row>5</xdr:row>
          <xdr:rowOff>101600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8</xdr:row>
          <xdr:rowOff>107950</xdr:rowOff>
        </xdr:from>
        <xdr:to>
          <xdr:col>1</xdr:col>
          <xdr:colOff>1346200</xdr:colOff>
          <xdr:row>10</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送付用ファイル作成&amp;メール作成</a:t>
              </a:r>
            </a:p>
          </xdr:txBody>
        </xdr:sp>
        <xdr:clientData fPrintsWithSheet="0"/>
      </xdr:twoCellAnchor>
    </mc:Choice>
    <mc:Fallback/>
  </mc:AlternateContent>
  <xdr:twoCellAnchor editAs="oneCell">
    <xdr:from>
      <xdr:col>3</xdr:col>
      <xdr:colOff>3810</xdr:colOff>
      <xdr:row>9</xdr:row>
      <xdr:rowOff>200582</xdr:rowOff>
    </xdr:from>
    <xdr:to>
      <xdr:col>6</xdr:col>
      <xdr:colOff>176530</xdr:colOff>
      <xdr:row>11</xdr:row>
      <xdr:rowOff>187421</xdr:rowOff>
    </xdr:to>
    <xdr:pic>
      <xdr:nvPicPr>
        <xdr:cNvPr id="2" name="図 1">
          <a:extLst>
            <a:ext uri="{FF2B5EF4-FFF2-40B4-BE49-F238E27FC236}">
              <a16:creationId xmlns:a16="http://schemas.microsoft.com/office/drawing/2014/main" id="{4F90A65F-A3C7-2A20-D31E-DD800666E529}"/>
            </a:ext>
          </a:extLst>
        </xdr:cNvPr>
        <xdr:cNvPicPr>
          <a:picLocks noChangeAspect="1"/>
        </xdr:cNvPicPr>
      </xdr:nvPicPr>
      <xdr:blipFill>
        <a:blip xmlns:r="http://schemas.openxmlformats.org/officeDocument/2006/relationships" r:embed="rId1"/>
        <a:stretch>
          <a:fillRect/>
        </a:stretch>
      </xdr:blipFill>
      <xdr:spPr>
        <a:xfrm>
          <a:off x="8519160" y="2257982"/>
          <a:ext cx="2153920" cy="444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2</xdr:row>
      <xdr:rowOff>0</xdr:rowOff>
    </xdr:to>
    <xdr:sp macro="" textlink="">
      <xdr:nvSpPr>
        <xdr:cNvPr id="2" name="正方形/長方形 1">
          <a:extLst>
            <a:ext uri="{FF2B5EF4-FFF2-40B4-BE49-F238E27FC236}">
              <a16:creationId xmlns:a16="http://schemas.microsoft.com/office/drawing/2014/main" id="{648FC588-1873-495C-B20C-8A9EC050F23B}"/>
            </a:ext>
          </a:extLst>
        </xdr:cNvPr>
        <xdr:cNvSpPr/>
      </xdr:nvSpPr>
      <xdr:spPr>
        <a:xfrm>
          <a:off x="0" y="0"/>
          <a:ext cx="6102350" cy="381000"/>
        </a:xfrm>
        <a:prstGeom prst="rect">
          <a:avLst/>
        </a:prstGeom>
        <a:gradFill flip="none" rotWithShape="1">
          <a:gsLst>
            <a:gs pos="0">
              <a:srgbClr val="C00000"/>
            </a:gs>
            <a:gs pos="50000">
              <a:srgbClr val="FF0000"/>
            </a:gs>
            <a:gs pos="100000">
              <a:srgbClr val="C0000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800">
              <a:solidFill>
                <a:schemeClr val="bg1"/>
              </a:solidFill>
              <a:latin typeface="Meiryo UI" panose="020B0604030504040204" pitchFamily="50" charset="-128"/>
              <a:ea typeface="Meiryo UI" panose="020B0604030504040204" pitchFamily="50" charset="-128"/>
            </a:rPr>
            <a:t>オリレコ算出データの入力期限は</a:t>
          </a:r>
          <a:r>
            <a:rPr kumimoji="1" lang="en-US" altLang="ja-JP" sz="1800">
              <a:solidFill>
                <a:schemeClr val="bg1"/>
              </a:solidFill>
              <a:latin typeface="Meiryo UI" panose="020B0604030504040204" pitchFamily="50" charset="-128"/>
              <a:ea typeface="Meiryo UI" panose="020B0604030504040204" pitchFamily="50" charset="-128"/>
            </a:rPr>
            <a:t>10</a:t>
          </a:r>
          <a:r>
            <a:rPr kumimoji="1" lang="ja-JP" altLang="en-US" sz="1800">
              <a:solidFill>
                <a:schemeClr val="bg1"/>
              </a:solidFill>
              <a:latin typeface="Meiryo UI" panose="020B0604030504040204" pitchFamily="50" charset="-128"/>
              <a:ea typeface="Meiryo UI" panose="020B0604030504040204" pitchFamily="50" charset="-128"/>
            </a:rPr>
            <a:t>月</a:t>
          </a:r>
          <a:r>
            <a:rPr kumimoji="1" lang="en-US" altLang="ja-JP" sz="1800">
              <a:solidFill>
                <a:schemeClr val="bg1"/>
              </a:solidFill>
              <a:latin typeface="Meiryo UI" panose="020B0604030504040204" pitchFamily="50" charset="-128"/>
              <a:ea typeface="Meiryo UI" panose="020B0604030504040204" pitchFamily="50" charset="-128"/>
            </a:rPr>
            <a:t>5</a:t>
          </a:r>
          <a:r>
            <a:rPr kumimoji="1" lang="ja-JP" altLang="en-US" sz="1800">
              <a:solidFill>
                <a:schemeClr val="bg1"/>
              </a:solidFill>
              <a:latin typeface="Meiryo UI" panose="020B0604030504040204" pitchFamily="50" charset="-128"/>
              <a:ea typeface="Meiryo UI" panose="020B0604030504040204" pitchFamily="50" charset="-128"/>
            </a:rPr>
            <a:t>日までです。</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596900</xdr:colOff>
      <xdr:row>0</xdr:row>
      <xdr:rowOff>0</xdr:rowOff>
    </xdr:from>
    <xdr:to>
      <xdr:col>20</xdr:col>
      <xdr:colOff>88900</xdr:colOff>
      <xdr:row>18</xdr:row>
      <xdr:rowOff>0</xdr:rowOff>
    </xdr:to>
    <xdr:pic>
      <xdr:nvPicPr>
        <xdr:cNvPr id="3" name="グラフィックス 2">
          <a:extLst>
            <a:ext uri="{FF2B5EF4-FFF2-40B4-BE49-F238E27FC236}">
              <a16:creationId xmlns:a16="http://schemas.microsoft.com/office/drawing/2014/main" id="{31E693C3-ABE8-D0FF-E179-75962D73BE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565900" y="0"/>
          <a:ext cx="6197600" cy="3486150"/>
        </a:xfrm>
        <a:prstGeom prst="rect">
          <a:avLst/>
        </a:prstGeom>
      </xdr:spPr>
    </xdr:pic>
    <xdr:clientData/>
  </xdr:twoCellAnchor>
  <xdr:twoCellAnchor editAs="oneCell">
    <xdr:from>
      <xdr:col>10</xdr:col>
      <xdr:colOff>0</xdr:colOff>
      <xdr:row>18</xdr:row>
      <xdr:rowOff>0</xdr:rowOff>
    </xdr:from>
    <xdr:to>
      <xdr:col>20</xdr:col>
      <xdr:colOff>99200</xdr:colOff>
      <xdr:row>35</xdr:row>
      <xdr:rowOff>132000</xdr:rowOff>
    </xdr:to>
    <xdr:pic>
      <xdr:nvPicPr>
        <xdr:cNvPr id="4" name="グラフィックス 3">
          <a:extLst>
            <a:ext uri="{FF2B5EF4-FFF2-40B4-BE49-F238E27FC236}">
              <a16:creationId xmlns:a16="http://schemas.microsoft.com/office/drawing/2014/main" id="{0F977DF5-C15B-D0C0-6E62-C924A8CD8BB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578600" y="3486150"/>
          <a:ext cx="6195200" cy="34848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jnj-my.sharepoint.com/personal/kkawagu4_its_jnj_com/Documents/10&#12288;&#12510;&#12463;&#12525;/TRM-IBD%20Ranking%20Report&#12304;&#26356;&#26032;&#20803;&#12305;_&#12458;&#12522;&#12524;&#12467;&#12463;&#12456;&#12522;&#26356;&#26032;.xlsm" TargetMode="External"/><Relationship Id="rId1" Type="http://schemas.openxmlformats.org/officeDocument/2006/relationships/externalLinkPath" Target="TRM-IBD%20Ranking%20Report&#12304;&#26356;&#26032;&#20803;&#12305;_&#12458;&#12522;&#12524;&#12467;&#12463;&#12456;&#12522;&#26356;&#2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ファイル更新用"/>
      <sheetName val="ExWS支店"/>
      <sheetName val="ExWSRank 営業所"/>
      <sheetName val="ExWSRank MR"/>
      <sheetName val="オリレコRank"/>
      <sheetName val="営業所選択＆説明"/>
      <sheetName val="オリレコ集計"/>
      <sheetName val="ピボット投与"/>
      <sheetName val="累積全IBD営業所別"/>
      <sheetName val="累積TRM-IV営業所別"/>
      <sheetName val="累積TRM-SC200営業所別"/>
      <sheetName val="当月全IBD営業所別"/>
      <sheetName val="当月TRM-SC200営業所別"/>
      <sheetName val="当月TRM‐IV営業所別"/>
      <sheetName val="当月全IBD"/>
      <sheetName val="当月TRM-IV"/>
      <sheetName val="当月TRM-SC200"/>
      <sheetName val="累積全IBD"/>
      <sheetName val="累積TRM-IV"/>
      <sheetName val="累積TRM-SC200"/>
      <sheetName val="当年営業日一覧"/>
    </sheetNames>
    <sheetDataSet>
      <sheetData sheetId="0"/>
      <sheetData sheetId="1"/>
      <sheetData sheetId="2"/>
      <sheetData sheetId="3"/>
      <sheetData sheetId="4"/>
      <sheetData sheetId="5"/>
      <sheetData sheetId="6"/>
      <sheetData sheetId="7">
        <row r="1">
          <cell r="A1" t="str">
            <v>個数 / 患者ID</v>
          </cell>
          <cell r="B1"/>
          <cell r="C1" t="str">
            <v>処方フェーズ/ライン</v>
          </cell>
          <cell r="D1"/>
        </row>
        <row r="2">
          <cell r="A2" t="str">
            <v>所属営業所名</v>
          </cell>
          <cell r="B2" t="str">
            <v>所有者: 氏名</v>
          </cell>
          <cell r="C2" t="str">
            <v>ナイーブ</v>
          </cell>
          <cell r="D2" t="str">
            <v>スイッチ</v>
          </cell>
        </row>
        <row r="3">
          <cell r="A3" t="str">
            <v>IBD兵庫</v>
          </cell>
          <cell r="B3" t="str">
            <v>山﨑 健介</v>
          </cell>
          <cell r="C3">
            <v>1</v>
          </cell>
          <cell r="D3">
            <v>1</v>
          </cell>
        </row>
        <row r="4">
          <cell r="A4" t="str">
            <v>IBD兵庫</v>
          </cell>
          <cell r="B4" t="str">
            <v>碓永 智彦</v>
          </cell>
          <cell r="C4"/>
          <cell r="D4">
            <v>1</v>
          </cell>
        </row>
        <row r="5">
          <cell r="A5" t="str">
            <v>IBD兵庫</v>
          </cell>
          <cell r="B5" t="str">
            <v>三上 あさひ</v>
          </cell>
          <cell r="C5">
            <v>1</v>
          </cell>
          <cell r="D5"/>
        </row>
        <row r="6">
          <cell r="A6" t="str">
            <v>IBD兵庫</v>
          </cell>
          <cell r="B6" t="str">
            <v>川田 輝彦</v>
          </cell>
          <cell r="C6">
            <v>2</v>
          </cell>
          <cell r="D6"/>
        </row>
        <row r="7">
          <cell r="A7" t="str">
            <v>IBD兵庫</v>
          </cell>
          <cell r="B7" t="str">
            <v>高柳 美幸</v>
          </cell>
          <cell r="C7">
            <v>2</v>
          </cell>
          <cell r="D7"/>
        </row>
        <row r="8">
          <cell r="A8" t="str">
            <v>IBD東海2</v>
          </cell>
          <cell r="B8" t="str">
            <v>鈴木 昌樹</v>
          </cell>
          <cell r="C8">
            <v>1</v>
          </cell>
          <cell r="D8">
            <v>2</v>
          </cell>
        </row>
        <row r="9">
          <cell r="A9" t="str">
            <v>IBD東海2</v>
          </cell>
          <cell r="B9" t="str">
            <v>丸山 和真</v>
          </cell>
          <cell r="C9">
            <v>1</v>
          </cell>
          <cell r="D9">
            <v>2</v>
          </cell>
        </row>
        <row r="10">
          <cell r="A10" t="str">
            <v>IBD東北</v>
          </cell>
          <cell r="B10" t="str">
            <v>吉田 武史</v>
          </cell>
          <cell r="C10"/>
          <cell r="D10">
            <v>1</v>
          </cell>
        </row>
        <row r="11">
          <cell r="A11" t="str">
            <v>IBD東北</v>
          </cell>
          <cell r="B11" t="str">
            <v>平向 いづみ</v>
          </cell>
          <cell r="C11">
            <v>1</v>
          </cell>
          <cell r="D11">
            <v>1</v>
          </cell>
        </row>
        <row r="12">
          <cell r="A12" t="str">
            <v>IBD東北</v>
          </cell>
          <cell r="B12" t="str">
            <v>若山 久光</v>
          </cell>
          <cell r="C12">
            <v>1</v>
          </cell>
          <cell r="D12"/>
        </row>
        <row r="13">
          <cell r="A13" t="str">
            <v>IBD東北</v>
          </cell>
          <cell r="B13" t="str">
            <v>横山 絵里奈</v>
          </cell>
          <cell r="C13"/>
          <cell r="D13">
            <v>1</v>
          </cell>
        </row>
        <row r="14">
          <cell r="A14" t="str">
            <v>IBD東北</v>
          </cell>
          <cell r="B14" t="str">
            <v>加藤 隆大</v>
          </cell>
          <cell r="C14">
            <v>1</v>
          </cell>
          <cell r="D14"/>
        </row>
        <row r="15">
          <cell r="A15" t="str">
            <v>IBD東北</v>
          </cell>
          <cell r="B15" t="str">
            <v>小宮 源樹</v>
          </cell>
          <cell r="C15"/>
          <cell r="D15">
            <v>1</v>
          </cell>
        </row>
        <row r="16">
          <cell r="A16" t="str">
            <v>IBD九州2</v>
          </cell>
          <cell r="B16" t="str">
            <v>山平 勝樹</v>
          </cell>
          <cell r="C16">
            <v>1</v>
          </cell>
          <cell r="D16"/>
        </row>
        <row r="17">
          <cell r="A17" t="str">
            <v>IBD九州2</v>
          </cell>
          <cell r="B17" t="str">
            <v>正木 啓宜</v>
          </cell>
          <cell r="C17"/>
          <cell r="D17">
            <v>1</v>
          </cell>
        </row>
        <row r="18">
          <cell r="A18" t="str">
            <v>IBD九州2</v>
          </cell>
          <cell r="B18" t="str">
            <v>中井 祥隆</v>
          </cell>
          <cell r="C18">
            <v>1</v>
          </cell>
          <cell r="D18"/>
        </row>
        <row r="19">
          <cell r="A19" t="str">
            <v>IBD千葉・茨城</v>
          </cell>
          <cell r="B19" t="str">
            <v>川口 文子</v>
          </cell>
          <cell r="C19"/>
          <cell r="D19">
            <v>1</v>
          </cell>
        </row>
        <row r="20">
          <cell r="A20" t="str">
            <v>IBD千葉・茨城</v>
          </cell>
          <cell r="B20" t="str">
            <v>工藤 大志</v>
          </cell>
          <cell r="C20">
            <v>1</v>
          </cell>
          <cell r="D20">
            <v>1</v>
          </cell>
        </row>
        <row r="21">
          <cell r="A21" t="str">
            <v>IBD千葉・茨城</v>
          </cell>
          <cell r="B21" t="str">
            <v>髙野 一葉</v>
          </cell>
          <cell r="C21"/>
          <cell r="D21">
            <v>1</v>
          </cell>
        </row>
        <row r="22">
          <cell r="A22" t="str">
            <v>IBD大阪1</v>
          </cell>
          <cell r="B22" t="str">
            <v>山田 欣史</v>
          </cell>
          <cell r="C22"/>
          <cell r="D22">
            <v>1</v>
          </cell>
        </row>
        <row r="23">
          <cell r="A23" t="str">
            <v>IBD大阪2</v>
          </cell>
          <cell r="B23" t="str">
            <v>山中 愛莉</v>
          </cell>
          <cell r="C23"/>
          <cell r="D23">
            <v>1</v>
          </cell>
        </row>
        <row r="24">
          <cell r="A24" t="str">
            <v>IBD大阪2</v>
          </cell>
          <cell r="B24" t="str">
            <v>藤原 正宏</v>
          </cell>
          <cell r="C24"/>
          <cell r="D24">
            <v>1</v>
          </cell>
        </row>
        <row r="25">
          <cell r="A25" t="str">
            <v>IBD東京1</v>
          </cell>
          <cell r="B25" t="str">
            <v>成清 一輝</v>
          </cell>
          <cell r="C25">
            <v>1</v>
          </cell>
          <cell r="D25">
            <v>1</v>
          </cell>
        </row>
        <row r="26">
          <cell r="A26" t="str">
            <v>IBD東京1</v>
          </cell>
          <cell r="B26" t="str">
            <v>生駒 久裕</v>
          </cell>
          <cell r="C26">
            <v>1</v>
          </cell>
          <cell r="D26"/>
        </row>
        <row r="27">
          <cell r="A27" t="str">
            <v>IBD東京1</v>
          </cell>
          <cell r="B27" t="str">
            <v>西部 享裕</v>
          </cell>
          <cell r="C27">
            <v>1</v>
          </cell>
          <cell r="D27"/>
        </row>
        <row r="28">
          <cell r="A28" t="str">
            <v>IBD東京1</v>
          </cell>
          <cell r="B28" t="str">
            <v>染谷 慶壮</v>
          </cell>
          <cell r="C28">
            <v>1</v>
          </cell>
          <cell r="D28"/>
        </row>
        <row r="29">
          <cell r="A29" t="str">
            <v>IBD東京1</v>
          </cell>
          <cell r="B29" t="str">
            <v>吉田 丈裕</v>
          </cell>
          <cell r="C29">
            <v>1</v>
          </cell>
          <cell r="D29"/>
        </row>
        <row r="30">
          <cell r="A30" t="str">
            <v>IBD東京1</v>
          </cell>
          <cell r="B30" t="str">
            <v>古谷 涼太</v>
          </cell>
          <cell r="C30"/>
          <cell r="D30">
            <v>2</v>
          </cell>
        </row>
        <row r="31">
          <cell r="A31" t="str">
            <v>IBD東京1</v>
          </cell>
          <cell r="B31" t="str">
            <v>佐藤 翔太</v>
          </cell>
          <cell r="C31"/>
          <cell r="D31">
            <v>1</v>
          </cell>
        </row>
        <row r="32">
          <cell r="A32" t="str">
            <v>IBD東京2</v>
          </cell>
          <cell r="B32" t="str">
            <v>林 宏明</v>
          </cell>
          <cell r="C32"/>
          <cell r="D32">
            <v>1</v>
          </cell>
        </row>
        <row r="33">
          <cell r="A33" t="str">
            <v>IBD東京2</v>
          </cell>
          <cell r="B33" t="str">
            <v>細水 健太良</v>
          </cell>
          <cell r="C33"/>
          <cell r="D33">
            <v>1</v>
          </cell>
        </row>
        <row r="34">
          <cell r="A34" t="str">
            <v>IBD東京2</v>
          </cell>
          <cell r="B34" t="str">
            <v>平林 和己</v>
          </cell>
          <cell r="C34">
            <v>1</v>
          </cell>
          <cell r="D34"/>
        </row>
        <row r="35">
          <cell r="A35" t="str">
            <v>IBD東京2</v>
          </cell>
          <cell r="B35" t="str">
            <v>竹内 あり紗</v>
          </cell>
          <cell r="C35">
            <v>1</v>
          </cell>
          <cell r="D35">
            <v>1</v>
          </cell>
        </row>
        <row r="36">
          <cell r="A36" t="str">
            <v>IBD東京2</v>
          </cell>
          <cell r="B36" t="str">
            <v>服部 直樹</v>
          </cell>
          <cell r="C36"/>
          <cell r="D36">
            <v>1</v>
          </cell>
        </row>
        <row r="37">
          <cell r="A37" t="str">
            <v>IBD東京2</v>
          </cell>
          <cell r="B37" t="str">
            <v>倉本 春菜</v>
          </cell>
          <cell r="C37"/>
          <cell r="D37">
            <v>1</v>
          </cell>
        </row>
        <row r="38">
          <cell r="A38" t="str">
            <v>IBD埼玉</v>
          </cell>
          <cell r="B38" t="str">
            <v>岡村 明洋</v>
          </cell>
          <cell r="C38">
            <v>1</v>
          </cell>
          <cell r="D38">
            <v>1</v>
          </cell>
        </row>
        <row r="39">
          <cell r="A39" t="str">
            <v>IBD埼玉</v>
          </cell>
          <cell r="B39" t="str">
            <v>北吉 理祐</v>
          </cell>
          <cell r="C39">
            <v>1</v>
          </cell>
          <cell r="D39"/>
        </row>
        <row r="40">
          <cell r="A40" t="str">
            <v>IBD埼玉</v>
          </cell>
          <cell r="B40" t="str">
            <v>篠原 遥</v>
          </cell>
          <cell r="C40"/>
          <cell r="D40">
            <v>1</v>
          </cell>
        </row>
        <row r="41">
          <cell r="A41" t="str">
            <v>IBD埼玉</v>
          </cell>
          <cell r="B41" t="str">
            <v>小又 惟礼</v>
          </cell>
          <cell r="C41"/>
          <cell r="D41">
            <v>2</v>
          </cell>
        </row>
        <row r="42">
          <cell r="A42" t="str">
            <v>IBD北陸・岐阜</v>
          </cell>
          <cell r="B42" t="str">
            <v>綾木 秀和</v>
          </cell>
          <cell r="C42">
            <v>1</v>
          </cell>
          <cell r="D42">
            <v>1</v>
          </cell>
        </row>
        <row r="43">
          <cell r="A43" t="str">
            <v>IBD北陸・岐阜</v>
          </cell>
          <cell r="B43" t="str">
            <v>福井 由和</v>
          </cell>
          <cell r="C43"/>
          <cell r="D43">
            <v>1</v>
          </cell>
        </row>
        <row r="44">
          <cell r="A44" t="str">
            <v>IBD北陸・岐阜</v>
          </cell>
          <cell r="B44" t="str">
            <v>川又 嘉晋</v>
          </cell>
          <cell r="C44"/>
          <cell r="D44">
            <v>1</v>
          </cell>
        </row>
        <row r="45">
          <cell r="A45" t="str">
            <v>IBD北陸・岐阜</v>
          </cell>
          <cell r="B45" t="str">
            <v>宮地 一宏</v>
          </cell>
          <cell r="C45">
            <v>1</v>
          </cell>
          <cell r="D45"/>
        </row>
        <row r="46">
          <cell r="A46" t="str">
            <v>IBD九州1</v>
          </cell>
          <cell r="B46" t="str">
            <v>大須賀 守</v>
          </cell>
          <cell r="C46"/>
          <cell r="D46">
            <v>1</v>
          </cell>
        </row>
        <row r="47">
          <cell r="A47" t="str">
            <v>IBD東海1</v>
          </cell>
          <cell r="B47" t="str">
            <v>豊住 由佳</v>
          </cell>
          <cell r="C47"/>
          <cell r="D47">
            <v>1</v>
          </cell>
        </row>
        <row r="48">
          <cell r="A48" t="str">
            <v>IBD東海1</v>
          </cell>
          <cell r="B48" t="str">
            <v>星野 寛隆</v>
          </cell>
          <cell r="C48">
            <v>1</v>
          </cell>
          <cell r="D48"/>
        </row>
        <row r="49">
          <cell r="A49" t="str">
            <v>IBD東海1</v>
          </cell>
          <cell r="B49" t="str">
            <v>平谷 友紀</v>
          </cell>
          <cell r="C49">
            <v>1</v>
          </cell>
          <cell r="D49">
            <v>1</v>
          </cell>
        </row>
        <row r="50">
          <cell r="A50" t="str">
            <v>IBD東海1</v>
          </cell>
          <cell r="B50" t="str">
            <v>津田 圭</v>
          </cell>
          <cell r="C50"/>
          <cell r="D50">
            <v>1</v>
          </cell>
        </row>
        <row r="51">
          <cell r="A51" t="str">
            <v>IBD中四国1</v>
          </cell>
          <cell r="B51" t="str">
            <v>山田 勝之</v>
          </cell>
          <cell r="C51"/>
          <cell r="D51">
            <v>1</v>
          </cell>
        </row>
        <row r="52">
          <cell r="A52" t="str">
            <v>IBD中四国1</v>
          </cell>
          <cell r="B52" t="str">
            <v>藤井 俊輔</v>
          </cell>
          <cell r="C52">
            <v>1</v>
          </cell>
          <cell r="D52"/>
        </row>
        <row r="53">
          <cell r="A53" t="str">
            <v>IBD中四国1</v>
          </cell>
          <cell r="B53" t="str">
            <v>児玉 英作</v>
          </cell>
          <cell r="C53"/>
          <cell r="D53">
            <v>1</v>
          </cell>
        </row>
        <row r="54">
          <cell r="A54" t="str">
            <v>IBD栃木・群馬・新潟</v>
          </cell>
          <cell r="B54" t="str">
            <v>境野 惠介</v>
          </cell>
          <cell r="C54">
            <v>1</v>
          </cell>
          <cell r="D54"/>
        </row>
        <row r="55">
          <cell r="A55" t="str">
            <v>IBD北海道</v>
          </cell>
          <cell r="B55" t="str">
            <v>井上 雄太郎</v>
          </cell>
          <cell r="C55"/>
          <cell r="D55">
            <v>1</v>
          </cell>
        </row>
        <row r="56">
          <cell r="A56" t="str">
            <v>IBD神奈川</v>
          </cell>
          <cell r="B56" t="str">
            <v>中村 麻衣子</v>
          </cell>
          <cell r="C56">
            <v>1</v>
          </cell>
          <cell r="D56">
            <v>2</v>
          </cell>
        </row>
        <row r="57">
          <cell r="A57" t="str">
            <v>IBD神奈川</v>
          </cell>
          <cell r="B57" t="str">
            <v>金山 賢治</v>
          </cell>
          <cell r="C57">
            <v>1</v>
          </cell>
          <cell r="D57"/>
        </row>
        <row r="58">
          <cell r="A58" t="str">
            <v>IBD神奈川</v>
          </cell>
          <cell r="B58" t="str">
            <v>桝 孝行</v>
          </cell>
          <cell r="C58">
            <v>1</v>
          </cell>
          <cell r="D58"/>
        </row>
        <row r="59">
          <cell r="A59" t="str">
            <v>IBD神奈川</v>
          </cell>
          <cell r="B59" t="str">
            <v>神谷 章裕</v>
          </cell>
          <cell r="C59"/>
          <cell r="D59">
            <v>2</v>
          </cell>
        </row>
        <row r="60">
          <cell r="A60" t="str">
            <v>IBD長野・山梨・静岡</v>
          </cell>
          <cell r="B60" t="str">
            <v>戎屋 奈津美</v>
          </cell>
          <cell r="C60"/>
          <cell r="D60">
            <v>1</v>
          </cell>
        </row>
        <row r="61">
          <cell r="A61" t="str">
            <v>IBD長野・山梨・静岡</v>
          </cell>
          <cell r="B61" t="str">
            <v>山下 寛太</v>
          </cell>
          <cell r="C61">
            <v>1</v>
          </cell>
          <cell r="D61">
            <v>2</v>
          </cell>
        </row>
        <row r="62">
          <cell r="A62" t="str">
            <v>IBD長野・山梨・静岡</v>
          </cell>
          <cell r="B62" t="str">
            <v>今門 秀大</v>
          </cell>
          <cell r="C62"/>
          <cell r="D62">
            <v>1</v>
          </cell>
        </row>
        <row r="63">
          <cell r="A63" t="str">
            <v>IBD長野・山梨・静岡</v>
          </cell>
          <cell r="B63" t="str">
            <v>丸山 恵里</v>
          </cell>
          <cell r="C63"/>
          <cell r="D63">
            <v>1</v>
          </cell>
        </row>
        <row r="64">
          <cell r="A64" t="str">
            <v>IBD長野・山梨・静岡</v>
          </cell>
          <cell r="B64" t="str">
            <v>毛利 皓宏</v>
          </cell>
          <cell r="C64"/>
          <cell r="D64">
            <v>1</v>
          </cell>
        </row>
        <row r="65">
          <cell r="A65" t="str">
            <v>IBD長野・山梨・静岡</v>
          </cell>
          <cell r="B65" t="str">
            <v>井上 順志</v>
          </cell>
          <cell r="C65"/>
          <cell r="D65">
            <v>1</v>
          </cell>
        </row>
        <row r="66">
          <cell r="A66" t="str">
            <v>IBD中四国2</v>
          </cell>
          <cell r="B66" t="str">
            <v>服部 清克</v>
          </cell>
          <cell r="C66"/>
          <cell r="D66">
            <v>2</v>
          </cell>
        </row>
        <row r="67">
          <cell r="A67" t="str">
            <v>IBD中四国2</v>
          </cell>
          <cell r="B67" t="str">
            <v>谷 大樹</v>
          </cell>
          <cell r="C67">
            <v>1</v>
          </cell>
          <cell r="D67"/>
        </row>
        <row r="68">
          <cell r="A68" t="str">
            <v>IBD京滋</v>
          </cell>
          <cell r="B68" t="str">
            <v>松田 純</v>
          </cell>
          <cell r="C68">
            <v>1</v>
          </cell>
          <cell r="D68"/>
        </row>
        <row r="69">
          <cell r="A69" t="str">
            <v>IBD京滋</v>
          </cell>
          <cell r="B69" t="str">
            <v>岩切 秀治</v>
          </cell>
          <cell r="C69"/>
          <cell r="D69">
            <v>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4FC018BA-CBB2-4598-9043-C01EF79C7E76}" autoFormatId="20" applyNumberFormats="0" applyBorderFormats="0" applyFontFormats="0" applyPatternFormats="0" applyAlignmentFormats="0" applyWidthHeightFormats="0">
  <queryTableRefresh nextId="9">
    <queryTableFields count="6">
      <queryTableField id="1" name="jp_branch_name" tableColumnId="1"/>
      <queryTableField id="2" name="jp_district_name" tableColumnId="2"/>
      <queryTableField id="5" name="trm-uc 新規処方医による処方数" tableColumnId="3"/>
      <queryTableField id="6" name="trm-uc 既処方医の処方数" tableColumnId="4"/>
      <queryTableField id="7" name="trm-cd 新規処方医による処方数" tableColumnId="5"/>
      <queryTableField id="8" name="trm-cd 既処方医の処方数"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5" xr16:uid="{ACEFB391-97CD-4DF4-BB5F-F757D448CCDD}" autoFormatId="20" applyNumberFormats="0" applyBorderFormats="0" applyFontFormats="0" applyPatternFormats="0" applyAlignmentFormats="0" applyWidthHeightFormats="0">
  <queryTableRefresh nextId="5">
    <queryTableFields count="4">
      <queryTableField id="1" name="jp_branch_name" tableColumnId="1"/>
      <queryTableField id="2" name="jp_district_name" tableColumnId="2"/>
      <queryTableField id="3" name="trm-uc" tableColumnId="3"/>
      <queryTableField id="4" name="trm-cd"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7C2F71E0-DEE1-4145-9CA9-7AFFBA46FB13}"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574EA28B-B54A-412D-A732-9E6F2FB570F6}"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20A94539-8294-4F59-AA8B-FAD9DEB80AC5}"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34A99044-08B8-4628-8D99-D04A1FF3EC26}" autoFormatId="20" applyNumberFormats="0" applyBorderFormats="0" applyFontFormats="0" applyPatternFormats="0" applyAlignmentFormats="0" applyWidthHeightFormats="0">
  <queryTableRefresh nextId="11">
    <queryTableFields count="10">
      <queryTableField id="1" name="jp_branch_name" tableColumnId="1"/>
      <queryTableField id="2" name="jp_district_name" tableColumnId="2"/>
      <queryTableField id="3" name="employee_name" tableColumnId="3"/>
      <queryTableField id="4" name="jp_hospital_dcf_code" tableColumnId="4"/>
      <queryTableField id="5" name="jp_hospital_name" tableColumnId="5"/>
      <queryTableField id="6" name="施設Tierマスタ.施設Tier" tableColumnId="6"/>
      <queryTableField id="7" name="jp_hcp_dcf_code" tableColumnId="7"/>
      <queryTableField id="8" name="hcp_name" tableColumnId="8"/>
      <queryTableField id="9" name="jp_common_potential" tableColumnId="9"/>
      <queryTableField id="10" name="jp_common_medication_start_dat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5" xr16:uid="{62784E83-7499-4A05-B82D-FFFCBEAF4374}"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6BCC03CB-AC86-4945-8CFA-04ECA6D85BF2}"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8B4CE85B-608C-4B27-A609-3DE7C0918FDE}"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6" xr16:uid="{49FCC60C-4D68-47FA-A7A8-246539764407}"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 xr16:uid="{E4C0FF38-70C3-4759-94EF-6FA8D5A92169}"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0DE2E0F5-CD82-4611-B160-CCF30707BF0D}"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D2A355EC-E8FF-4440-8173-92560958F372}"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8" xr16:uid="{50DEFD3F-8FFB-44A9-B0E0-240D6679776D}"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BAB44316-DF3C-418C-9BBB-ABFC6231F6A9}" autoFormatId="20" applyNumberFormats="0" applyBorderFormats="0" applyFontFormats="0" applyPatternFormats="0" applyAlignmentFormats="0" applyWidthHeightFormats="0">
  <queryTableRefresh nextId="7">
    <queryTableFields count="6">
      <queryTableField id="1" name="ナンバー" tableColumnId="1"/>
      <queryTableField id="2" name="支店" tableColumnId="2"/>
      <queryTableField id="3" name="営業所" tableColumnId="3"/>
      <queryTableField id="4" name="予算金額" tableColumnId="4"/>
      <queryTableField id="5" name="実績金額" tableColumnId="5"/>
      <queryTableField id="6" name="達成率" tableColumnId="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80ECA67C-51E3-4B7B-A502-694DCA00D74C}"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214CE40D-244C-4BF3-A1FE-77F8488D4AD1}"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2" xr16:uid="{CF9E0942-1CC8-4232-BA2F-42B5B64181BE}"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5" xr16:uid="{BA6B6A42-3C27-461A-BDE3-183C0241E020}"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 xr16:uid="{CC62FE61-773F-473F-92A8-0449F7875722}"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3" xr16:uid="{99E36502-BE6D-450E-982D-96903AF71060}"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1" xr16:uid="{26F12FEF-43F2-4BB6-83F4-1ECCD0F38A5C}"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27" xr16:uid="{DBE9542B-593F-41CE-9754-4A4C9959E147}"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9" xr16:uid="{D5AC36FE-2238-49E2-AD65-38E084A779BE}" autoFormatId="20" applyNumberFormats="0" applyBorderFormats="0" applyFontFormats="0" applyPatternFormats="0" applyAlignmentFormats="0" applyWidthHeightFormats="0">
  <queryTableRefresh nextId="8">
    <queryTableFields count="7">
      <queryTableField id="1" name="ナンバー" tableColumnId="1"/>
      <queryTableField id="2" name="支店" tableColumnId="2"/>
      <queryTableField id="3" name="営業所" tableColumnId="3"/>
      <queryTableField id="4" name="担当者" tableColumnId="4"/>
      <queryTableField id="5" name="予算金額" tableColumnId="5"/>
      <queryTableField id="6" name="実績金額" tableColumnId="6"/>
      <queryTableField id="7" name="達成率" tableColumnId="7"/>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C1EE9767-C8A5-40DF-8688-08F8A9EB322B}" autoFormatId="20" applyNumberFormats="0" applyBorderFormats="0" applyFontFormats="0" applyPatternFormats="0" applyAlignmentFormats="0" applyWidthHeightFormats="0">
  <queryTableRefresh nextId="5">
    <queryTableFields count="4">
      <queryTableField id="1" name="1日シリアル値" tableColumnId="1"/>
      <queryTableField id="2" name="営業日" tableColumnId="2"/>
      <queryTableField id="3" name="シリアル値" tableColumnId="3"/>
      <queryTableField id="4" name="営業日数" tableColumnId="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1DC91B-6A8A-4EBE-8FD7-84BFCBF0511F}" name="テーブル9" displayName="テーブル9" ref="A1:F121" totalsRowShown="0" headerRowDxfId="119" headerRowBorderDxfId="118" tableBorderDxfId="117" totalsRowBorderDxfId="116" headerRowCellStyle="標準 2" dataCellStyle="標準 2">
  <autoFilter ref="A1:F121" xr:uid="{EBA85AD6-0DF1-4E2B-B3D0-8E33C4F2FF79}"/>
  <tableColumns count="6">
    <tableColumn id="1" xr3:uid="{4036D39C-77B4-462B-B3D4-A9C10D2DDBFD}" name="営業所" dataDxfId="115" dataCellStyle="標準 2"/>
    <tableColumn id="2" xr3:uid="{25F8C27E-D0F9-4BD7-9B3A-781DB312C0E9}" name="年月" dataDxfId="114" dataCellStyle="標準 2"/>
    <tableColumn id="5" xr3:uid="{CA3D2BD0-CDCF-4001-AB46-DAAB22DBBD68}" name="UC　AG" dataDxfId="113" dataCellStyle="標準 2 2">
      <calculatedColumnFormula>ROUND(テーブル9[[#This Row],[UC　ベース目標]]*1.15,0)</calculatedColumnFormula>
    </tableColumn>
    <tableColumn id="3" xr3:uid="{C2E31480-B1EA-4C22-8C94-C301A1D9951E}" name="UC　ベース目標" dataDxfId="112" dataCellStyle="標準 2"/>
    <tableColumn id="6" xr3:uid="{3086EA70-BFB2-40D4-AE9E-AA9291B4E694}" name="CD　AG" dataDxfId="111" dataCellStyle="標準 2 2"/>
    <tableColumn id="4" xr3:uid="{006ADA7E-9356-4935-AFF5-54F5FBF32BE7}" name="CD　ベース目標" dataDxfId="110" dataCellStyle="標準 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7EDA2E4-8693-4C56-86E1-E2D63C40A0DA}" name="施設Tierマスタ" displayName="施設Tierマスタ" ref="A1:H2049" totalsRowShown="0">
  <autoFilter ref="A1:H2049" xr:uid="{EDD39963-6DCF-42E4-8FA0-9C80D17A60E4}"/>
  <tableColumns count="8">
    <tableColumn id="1" xr3:uid="{5D6CEADC-E5B5-4960-A98F-F931012D5809}" name="支店" dataDxfId="109"/>
    <tableColumn id="2" xr3:uid="{FB5CA158-1CF6-40A8-8A82-C087E6F3A672}" name="営業所" dataDxfId="108" dataCellStyle="標準 2 2 2"/>
    <tableColumn id="3" xr3:uid="{4E48347E-E376-4044-93A0-046B323F5109}" name="WWID" dataDxfId="107" dataCellStyle="標準 2 2 2"/>
    <tableColumn id="4" xr3:uid="{9EFFFB8E-6004-4092-AEE2-CE56F19689EE}" name="MR" dataDxfId="106"/>
    <tableColumn id="5" xr3:uid="{3AD633CA-67BB-4B1B-BE0D-696D4F30FD90}" name="unified_customer_code" dataDxfId="105"/>
    <tableColumn id="6" xr3:uid="{1287687E-7DBF-4F67-A468-32CD9942054D}" name="customer_name_local_abbr" dataDxfId="104"/>
    <tableColumn id="7" xr3:uid="{CE443D89-6DFD-42A5-B7EC-64B78E21A948}" name="hpgp_type_name" dataDxfId="103"/>
    <tableColumn id="8" xr3:uid="{5B3F8D11-154D-42F9-8589-30345165F702}" name="施設Tier" dataDxfId="10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1B86C4D-9900-4121-BB1C-476C002EA4AB}" name="オリレコ用_8_9月処方数_営業所" displayName="オリレコ用_8_9月処方数_営業所" ref="A1:F21" tableType="queryTable" totalsRowShown="0">
  <autoFilter ref="A1:F21" xr:uid="{01B86C4D-9900-4121-BB1C-476C002EA4AB}"/>
  <tableColumns count="6">
    <tableColumn id="1" xr3:uid="{25D47B34-9BFE-4B53-ADE8-EFBB471A77EB}" uniqueName="1" name="jp_branch_name" queryTableFieldId="1" dataDxfId="101"/>
    <tableColumn id="2" xr3:uid="{BEE315C9-F822-4185-AD11-769449473B04}" uniqueName="2" name="jp_district_name" queryTableFieldId="2" dataDxfId="100"/>
    <tableColumn id="3" xr3:uid="{03AED3D2-B227-4E8D-BA25-FABA8EB8D9A2}" uniqueName="3" name="trm-uc 新規処方医による処方数" queryTableFieldId="5"/>
    <tableColumn id="4" xr3:uid="{82A0B558-8DE1-4B71-B528-69AF1FBDB3D1}" uniqueName="4" name="trm-uc 既処方医の処方数" queryTableFieldId="6"/>
    <tableColumn id="5" xr3:uid="{A16EBF3D-2B98-47D7-B7FD-00901CDCE03C}" uniqueName="5" name="trm-cd 新規処方医による処方数" queryTableFieldId="7"/>
    <tableColumn id="6" xr3:uid="{58DD9CE8-94CD-46C9-910C-E904C7E798EE}" uniqueName="6" name="trm-cd 既処方医の処方数" queryTableFieldId="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051E28-26B3-46B4-B350-991EF797EC78}" name="今月処方数_営業所" displayName="今月処方数_営業所" ref="A1:D20" tableType="queryTable" totalsRowShown="0">
  <autoFilter ref="A1:D20" xr:uid="{C3051E28-26B3-46B4-B350-991EF797EC78}"/>
  <tableColumns count="4">
    <tableColumn id="1" xr3:uid="{2BA19F96-6E50-48EF-88D5-635EB28A0BB7}" uniqueName="1" name="jp_branch_name" queryTableFieldId="1" dataDxfId="99"/>
    <tableColumn id="2" xr3:uid="{3B0BE36B-3907-43A3-9A1D-15622DD24A2A}" uniqueName="2" name="jp_district_name" queryTableFieldId="2" dataDxfId="98"/>
    <tableColumn id="3" xr3:uid="{2955B044-7959-4CCE-9D7D-7786B014A917}" uniqueName="3" name="trm-uc" queryTableFieldId="3"/>
    <tableColumn id="4" xr3:uid="{F0A79FCF-768A-48D4-86CB-7E1E285CF34E}" uniqueName="4" name="trm-cd"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C84BB22-7735-4756-8F36-E72C19BB0912}" name="UC今月新規処方医" displayName="UC今月新規処方医" ref="A1:J23" tableType="queryTable" totalsRowShown="0">
  <autoFilter ref="A1:J23" xr:uid="{3C84BB22-7735-4756-8F36-E72C19BB0912}"/>
  <tableColumns count="10">
    <tableColumn id="1" xr3:uid="{59621A54-60BF-4A8A-B159-C8691A40AF06}" uniqueName="1" name="jp_branch_name" queryTableFieldId="1"/>
    <tableColumn id="2" xr3:uid="{F7111156-523D-47F3-9CA3-065108255FBA}" uniqueName="2" name="jp_district_name" queryTableFieldId="2"/>
    <tableColumn id="3" xr3:uid="{11694AE9-712D-4D21-AE22-8C676E449B24}" uniqueName="3" name="employee_name" queryTableFieldId="3"/>
    <tableColumn id="4" xr3:uid="{64EF0998-F23D-4E98-9326-B7055106EE38}" uniqueName="4" name="jp_hospital_dcf_code" queryTableFieldId="4"/>
    <tableColumn id="5" xr3:uid="{42D7D29D-1540-45D2-AEC2-8F2AB51403F0}" uniqueName="5" name="jp_hospital_name" queryTableFieldId="5"/>
    <tableColumn id="6" xr3:uid="{4316E909-F42A-4097-8432-580D848B73FB}" uniqueName="6" name="施設Tierマスタ.施設Tier" queryTableFieldId="6"/>
    <tableColumn id="7" xr3:uid="{94D1C7D9-40D1-4582-940C-550A2A58154A}" uniqueName="7" name="jp_hcp_dcf_code" queryTableFieldId="7"/>
    <tableColumn id="8" xr3:uid="{D866042A-D4DF-46D7-8C5A-1F19B6EFEC51}" uniqueName="8" name="hcp_name" queryTableFieldId="8"/>
    <tableColumn id="9" xr3:uid="{E7DF4704-3A38-4043-8436-789308F92C9D}" uniqueName="9" name="jp_common_potential" queryTableFieldId="9"/>
    <tableColumn id="10" xr3:uid="{2DE3615F-DDB9-4EF2-A369-BB84BE8A54CB}" uniqueName="10" name="jp_common_medication_start_date" queryTableFieldId="10" dataDxfId="9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9A13E-B4C4-4CA2-9876-03A8FE7F86B3}" name="UC先月新規処方医" displayName="UC先月新規処方医" ref="A1:J121" tableType="queryTable" totalsRowShown="0">
  <autoFilter ref="A1:J121" xr:uid="{0A59A13E-B4C4-4CA2-9876-03A8FE7F86B3}"/>
  <tableColumns count="10">
    <tableColumn id="1" xr3:uid="{BC041015-F3F0-4454-BB99-806AC8DBCC6C}" uniqueName="1" name="jp_branch_name" queryTableFieldId="1" dataDxfId="96"/>
    <tableColumn id="2" xr3:uid="{D289AF1C-4932-4DDF-AFE4-FBB61CD62DDA}" uniqueName="2" name="jp_district_name" queryTableFieldId="2" dataDxfId="95"/>
    <tableColumn id="3" xr3:uid="{275BC0C0-AD15-4E38-9F25-B1A804E8600F}" uniqueName="3" name="employee_name" queryTableFieldId="3" dataDxfId="94"/>
    <tableColumn id="4" xr3:uid="{CA360649-CF88-4B14-B98B-D0DCF7B856A6}" uniqueName="4" name="jp_hospital_dcf_code" queryTableFieldId="4" dataDxfId="93"/>
    <tableColumn id="5" xr3:uid="{DA9A351A-8FB0-432B-8E74-5C695739E4BA}" uniqueName="5" name="jp_hospital_name" queryTableFieldId="5" dataDxfId="92"/>
    <tableColumn id="6" xr3:uid="{449F67DB-5F82-4C3D-B12E-70E1F56815D1}" uniqueName="6" name="施設Tierマスタ.施設Tier" queryTableFieldId="6" dataDxfId="91"/>
    <tableColumn id="7" xr3:uid="{E09524D0-B21D-4465-8545-1DA38466A4FE}" uniqueName="7" name="jp_hcp_dcf_code" queryTableFieldId="7" dataDxfId="90"/>
    <tableColumn id="8" xr3:uid="{CFE39F1D-12BF-4415-A768-9014C2F6E0EE}" uniqueName="8" name="hcp_name" queryTableFieldId="8" dataDxfId="89"/>
    <tableColumn id="9" xr3:uid="{FD230565-5236-464C-A623-E2BED271DEA3}" uniqueName="9" name="jp_common_potential" queryTableFieldId="9" dataDxfId="88"/>
    <tableColumn id="10" xr3:uid="{219664E7-A5B2-4F7F-96BF-01DB836D482D}" uniqueName="10" name="jp_common_medication_start_date" queryTableFieldId="10" dataDxfId="8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E627C9F-D9C0-41FB-932F-23C6B652FDA3}" name="CD今月新規処方医" displayName="CD今月新規処方医" ref="A1:J10" tableType="queryTable" totalsRowShown="0">
  <autoFilter ref="A1:J10" xr:uid="{EE627C9F-D9C0-41FB-932F-23C6B652FDA3}"/>
  <tableColumns count="10">
    <tableColumn id="1" xr3:uid="{56619538-B407-4CCC-A78A-3068255B581E}" uniqueName="1" name="jp_branch_name" queryTableFieldId="1"/>
    <tableColumn id="2" xr3:uid="{AD895919-0953-4193-8FE9-27DBC17F7754}" uniqueName="2" name="jp_district_name" queryTableFieldId="2"/>
    <tableColumn id="3" xr3:uid="{624D10B0-15F5-4A16-B526-8C369E484421}" uniqueName="3" name="employee_name" queryTableFieldId="3"/>
    <tableColumn id="4" xr3:uid="{CF77AAC9-7202-4DF0-AEEC-D30B2368BDC2}" uniqueName="4" name="jp_hospital_dcf_code" queryTableFieldId="4"/>
    <tableColumn id="5" xr3:uid="{8F494867-8E84-4FE2-8F4E-689E9FDFDAEF}" uniqueName="5" name="jp_hospital_name" queryTableFieldId="5"/>
    <tableColumn id="6" xr3:uid="{11E93D2D-8B00-4B3B-94DD-8DECDC5C3D72}" uniqueName="6" name="施設Tierマスタ.施設Tier" queryTableFieldId="6"/>
    <tableColumn id="7" xr3:uid="{4A9752A3-E0BA-4B9C-9AC1-F5DAA4E52028}" uniqueName="7" name="jp_hcp_dcf_code" queryTableFieldId="7"/>
    <tableColumn id="8" xr3:uid="{E3A2424C-15B0-4D5F-ADB8-9E3D4A683C88}" uniqueName="8" name="hcp_name" queryTableFieldId="8"/>
    <tableColumn id="9" xr3:uid="{4EB1FEBE-5275-42F7-9A87-B7A3B0C76164}" uniqueName="9" name="jp_common_potential" queryTableFieldId="9"/>
    <tableColumn id="10" xr3:uid="{334A4BAE-E320-4C70-AC9F-D0B6F4DA5023}" uniqueName="10" name="jp_common_medication_start_date" queryTableFieldId="10" dataDxfId="8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75EE1BC-2E40-42C9-9FD0-B2E5FC76ACBA}" name="CD先月新規処方医" displayName="CD先月新規処方医" ref="A1:J76" tableType="queryTable" totalsRowShown="0">
  <autoFilter ref="A1:J76" xr:uid="{175EE1BC-2E40-42C9-9FD0-B2E5FC76ACBA}"/>
  <tableColumns count="10">
    <tableColumn id="1" xr3:uid="{170503C3-CDAE-4A8A-8DF7-B3293EEB4B91}" uniqueName="1" name="jp_branch_name" queryTableFieldId="1" dataDxfId="85"/>
    <tableColumn id="2" xr3:uid="{2907AE06-83B5-412A-851F-C933FC4DB787}" uniqueName="2" name="jp_district_name" queryTableFieldId="2" dataDxfId="84"/>
    <tableColumn id="3" xr3:uid="{25713E15-876B-4F2E-9881-2A8EF5926BEF}" uniqueName="3" name="employee_name" queryTableFieldId="3" dataDxfId="83"/>
    <tableColumn id="4" xr3:uid="{83936357-F414-4037-B490-4C7CF7420401}" uniqueName="4" name="jp_hospital_dcf_code" queryTableFieldId="4" dataDxfId="82"/>
    <tableColumn id="5" xr3:uid="{1A265368-B38E-42DD-8785-5FBFC8D97E55}" uniqueName="5" name="jp_hospital_name" queryTableFieldId="5" dataDxfId="81"/>
    <tableColumn id="6" xr3:uid="{B840E545-7EA5-4E77-9C9B-F1BA55B5A6B6}" uniqueName="6" name="施設Tierマスタ.施設Tier" queryTableFieldId="6" dataDxfId="80"/>
    <tableColumn id="7" xr3:uid="{E7D9FC3A-3B2A-4304-83DC-DFAECA39101D}" uniqueName="7" name="jp_hcp_dcf_code" queryTableFieldId="7" dataDxfId="79"/>
    <tableColumn id="8" xr3:uid="{19D5B1DB-3C40-4CB5-A860-851E07586203}" uniqueName="8" name="hcp_name" queryTableFieldId="8" dataDxfId="78"/>
    <tableColumn id="9" xr3:uid="{997031BF-4164-4A27-AFDB-363EE212B18B}" uniqueName="9" name="jp_common_potential" queryTableFieldId="9" dataDxfId="77"/>
    <tableColumn id="10" xr3:uid="{CBB87EBC-9A95-4E9A-AB7B-BCAC3EDFB354}" uniqueName="10" name="jp_common_medication_start_date" queryTableFieldId="10" dataDxfId="7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E3D6A4-3FB2-427A-94BB-02E0388D7211}" name="当月全IBD営業所別" displayName="当月全IBD営業所別" ref="A1:F21" tableType="queryTable" totalsRowShown="0">
  <autoFilter ref="A1:F21" xr:uid="{20E3D6A4-3FB2-427A-94BB-02E0388D7211}"/>
  <tableColumns count="6">
    <tableColumn id="1" xr3:uid="{F7B1B752-7946-4A9A-B050-7D340A883DA7}" uniqueName="1" name="ナンバー" queryTableFieldId="1"/>
    <tableColumn id="2" xr3:uid="{56B55CCF-6D82-47EE-A6DE-8A7DE747AEAF}" uniqueName="2" name="支店" queryTableFieldId="2" dataDxfId="75"/>
    <tableColumn id="3" xr3:uid="{5E5B1B45-8652-4C94-8B47-58031F5AAC64}" uniqueName="3" name="営業所" queryTableFieldId="3" dataDxfId="74"/>
    <tableColumn id="4" xr3:uid="{D7380D79-9801-4215-9442-0AF55607AAEF}" uniqueName="4" name="予算金額" queryTableFieldId="4"/>
    <tableColumn id="5" xr3:uid="{D9A2F4BC-AD56-4F19-880D-7979EFBCF84B}" uniqueName="5" name="実績金額" queryTableFieldId="5"/>
    <tableColumn id="6" xr3:uid="{766BCA1E-F446-4B33-8285-3DE03D94F3FB}" uniqueName="6" name="達成率" queryTableField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70D503A-9B54-4561-86F5-AC37EF9D2623}" name="当月TRM_SC200営業所別" displayName="当月TRM_SC200営業所別" ref="A1:F21" tableType="queryTable" totalsRowShown="0">
  <autoFilter ref="A1:F21" xr:uid="{970D503A-9B54-4561-86F5-AC37EF9D2623}"/>
  <tableColumns count="6">
    <tableColumn id="1" xr3:uid="{3117FE8B-CBAE-4BC9-B64C-DA2C19F6B9AE}" uniqueName="1" name="ナンバー" queryTableFieldId="1"/>
    <tableColumn id="2" xr3:uid="{0991FA5C-27E3-4010-BB88-F7A31331DEDA}" uniqueName="2" name="支店" queryTableFieldId="2" dataDxfId="73"/>
    <tableColumn id="3" xr3:uid="{52439C6B-5DC2-41A3-BAA0-0360A6B8F1DA}" uniqueName="3" name="営業所" queryTableFieldId="3" dataDxfId="72"/>
    <tableColumn id="4" xr3:uid="{1F692D05-5923-49FA-8319-1B234E8680B7}" uniqueName="4" name="予算金額" queryTableFieldId="4"/>
    <tableColumn id="5" xr3:uid="{F5FE9688-2249-44D5-B682-7BF59AB383F3}" uniqueName="5" name="実績金額" queryTableFieldId="5"/>
    <tableColumn id="6" xr3:uid="{C4AAE97C-225E-4908-B88A-B818F495B341}" uniqueName="6" name="達成率" queryTableFieldId="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3A05A21-C9E6-4365-9EE2-7C7A166BD08A}" name="当月TRM_IV営業所別" displayName="当月TRM_IV営業所別" ref="A1:F21" tableType="queryTable" totalsRowShown="0">
  <autoFilter ref="A1:F21" xr:uid="{E3A05A21-C9E6-4365-9EE2-7C7A166BD08A}"/>
  <tableColumns count="6">
    <tableColumn id="1" xr3:uid="{DECA8C2B-C756-4CC4-BE96-7F2800066EB3}" uniqueName="1" name="ナンバー" queryTableFieldId="1"/>
    <tableColumn id="2" xr3:uid="{27B59871-49A3-4FBA-9186-9192264CAD9A}" uniqueName="2" name="支店" queryTableFieldId="2" dataDxfId="71"/>
    <tableColumn id="3" xr3:uid="{90D4FC35-2B65-40C1-8CEB-A1CC3CA0096E}" uniqueName="3" name="営業所" queryTableFieldId="3" dataDxfId="70"/>
    <tableColumn id="4" xr3:uid="{7FD4E3E8-EAD0-46D0-866E-DD60161B334E}" uniqueName="4" name="予算金額" queryTableFieldId="4"/>
    <tableColumn id="5" xr3:uid="{96A76BAE-C09B-4202-BCC0-E0C91659AEB3}" uniqueName="5" name="実績金額" queryTableFieldId="5"/>
    <tableColumn id="6" xr3:uid="{DBB048C2-A318-4634-BA76-1D83126A59FC}" uniqueName="6" name="達成率"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8131FCC-4973-4BBD-B1D9-25F0E4E0D880}" name="_2H全IBD営業所別" displayName="_2H全IBD営業所別" ref="A1:F21" tableType="queryTable" totalsRowShown="0">
  <autoFilter ref="A1:F21" xr:uid="{672E0CB4-8891-466B-B886-8DE3B07E3D5B}"/>
  <tableColumns count="6">
    <tableColumn id="1" xr3:uid="{90085EE1-2210-4EB0-98AF-71A08C9A97A2}" uniqueName="1" name="ナンバー" queryTableFieldId="1"/>
    <tableColumn id="2" xr3:uid="{5C680ADF-5507-461B-B876-D3B46E3319F8}" uniqueName="2" name="支店" queryTableFieldId="2"/>
    <tableColumn id="3" xr3:uid="{169408B2-C55D-448A-ACF1-964E675F5DAC}" uniqueName="3" name="営業所" queryTableFieldId="3"/>
    <tableColumn id="4" xr3:uid="{14864DDE-766C-411B-BD51-F6F541286AA5}" uniqueName="4" name="予算金額" queryTableFieldId="4"/>
    <tableColumn id="5" xr3:uid="{C1760C2D-2BD8-4BD5-8A80-F4F9236444DC}" uniqueName="5" name="実績金額" queryTableFieldId="5"/>
    <tableColumn id="6" xr3:uid="{AD30BB9B-A288-443B-BC7F-EB758718939B}" uniqueName="6" name="達成率"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0E4852F-5683-4F35-98EC-BCEA28C990CC}" name="_2HTRM_IV営業所別" displayName="_2HTRM_IV営業所別" ref="A1:F21" tableType="queryTable" totalsRowShown="0">
  <autoFilter ref="A1:F21" xr:uid="{688D1F1B-B0F4-456E-A213-2B96D800D355}"/>
  <tableColumns count="6">
    <tableColumn id="1" xr3:uid="{EB15B35B-655E-4248-807D-6FBAAF229449}" uniqueName="1" name="ナンバー" queryTableFieldId="1"/>
    <tableColumn id="2" xr3:uid="{ADB296C9-2686-4CD9-ABE3-47F22990B4BC}" uniqueName="2" name="支店" queryTableFieldId="2"/>
    <tableColumn id="3" xr3:uid="{8FD45F97-A0A7-4F08-9BA2-41A30207E099}" uniqueName="3" name="営業所" queryTableFieldId="3"/>
    <tableColumn id="4" xr3:uid="{3DBF12D5-A7FF-49F6-B47E-9AAC587509A1}" uniqueName="4" name="予算金額" queryTableFieldId="4"/>
    <tableColumn id="5" xr3:uid="{CAB5D962-E743-4396-9918-AA625B416408}" uniqueName="5" name="実績金額" queryTableFieldId="5"/>
    <tableColumn id="6" xr3:uid="{6120B2FC-7BEC-4E00-BCC0-E9CED0B0175C}" uniqueName="6" name="達成率" queryTableFieldId="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74E5A16-C45A-4088-94B9-26FABE02DDA4}" name="_2HTRM_SC200営業所別" displayName="_2HTRM_SC200営業所別" ref="A1:F21" tableType="queryTable" totalsRowShown="0">
  <autoFilter ref="A1:F21" xr:uid="{71188CF1-7AC0-4D59-BCC9-2D6D4E8BA305}"/>
  <tableColumns count="6">
    <tableColumn id="1" xr3:uid="{2650C37E-9811-4EDE-B97B-5EE76B093F49}" uniqueName="1" name="ナンバー" queryTableFieldId="1"/>
    <tableColumn id="2" xr3:uid="{326237E5-D4FC-4FB5-A052-F589CF9B192F}" uniqueName="2" name="支店" queryTableFieldId="2"/>
    <tableColumn id="3" xr3:uid="{DBEAF5B8-66C0-42DC-AC1E-074D555BA596}" uniqueName="3" name="営業所" queryTableFieldId="3"/>
    <tableColumn id="4" xr3:uid="{D5794968-4AF0-45E3-A15F-ED613A626E46}" uniqueName="4" name="予算金額" queryTableFieldId="4"/>
    <tableColumn id="5" xr3:uid="{BE332E84-D0AC-4E18-ADA6-1BE91ACBCFCF}" uniqueName="5" name="実績金額" queryTableFieldId="5"/>
    <tableColumn id="6" xr3:uid="{A71C5B7C-0E99-49A6-9AB0-6223E6637029}" uniqueName="6" name="達成率" queryTableFieldId="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0C46FF0-DBD0-4B24-A336-5A5B849328F2}" name="累積全IBD営業所別" displayName="累積全IBD営業所別" ref="A1:F21" tableType="queryTable" totalsRowShown="0">
  <autoFilter ref="A1:F21" xr:uid="{D0C46FF0-DBD0-4B24-A336-5A5B849328F2}"/>
  <tableColumns count="6">
    <tableColumn id="1" xr3:uid="{4C01047D-001F-47F6-BB1F-6075B3B7ADFA}" uniqueName="1" name="ナンバー" queryTableFieldId="1"/>
    <tableColumn id="2" xr3:uid="{13B7CB5E-DD30-413A-9CA1-DC3A2F781181}" uniqueName="2" name="支店" queryTableFieldId="2" dataDxfId="69"/>
    <tableColumn id="3" xr3:uid="{9825EB73-1CEF-43F5-95B1-6599A75F096A}" uniqueName="3" name="営業所" queryTableFieldId="3" dataDxfId="68"/>
    <tableColumn id="4" xr3:uid="{5926B86D-8934-448B-ACE2-C13AEFB8EBF3}" uniqueName="4" name="予算金額" queryTableFieldId="4"/>
    <tableColumn id="5" xr3:uid="{F6EDA643-46EB-48C9-AF27-1F6CF9844638}" uniqueName="5" name="実績金額" queryTableFieldId="5"/>
    <tableColumn id="6" xr3:uid="{F98C3ADD-2193-4B45-99A7-2C5FE27C5768}" uniqueName="6" name="達成率" queryTableField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889394-9068-4FEE-8539-2F5CA7AA1EE6}" name="累積TRM_IV営業所別" displayName="累積TRM_IV営業所別" ref="A1:F21" tableType="queryTable" totalsRowShown="0">
  <autoFilter ref="A1:F21" xr:uid="{B2889394-9068-4FEE-8539-2F5CA7AA1EE6}"/>
  <tableColumns count="6">
    <tableColumn id="1" xr3:uid="{8C6D43D4-4A65-4483-91A3-F0B196659204}" uniqueName="1" name="ナンバー" queryTableFieldId="1"/>
    <tableColumn id="2" xr3:uid="{9275EB14-E028-46E3-883A-906F29D92C09}" uniqueName="2" name="支店" queryTableFieldId="2" dataDxfId="67"/>
    <tableColumn id="3" xr3:uid="{52ED6FF5-D2D2-44F5-A810-5D5E9952BCE6}" uniqueName="3" name="営業所" queryTableFieldId="3" dataDxfId="66"/>
    <tableColumn id="4" xr3:uid="{2DB1C933-D9C2-42A9-B1FE-584FBCB7BC73}" uniqueName="4" name="予算金額" queryTableFieldId="4"/>
    <tableColumn id="5" xr3:uid="{A4A6376E-DD26-43EE-8E17-1107CD02A656}" uniqueName="5" name="実績金額" queryTableFieldId="5"/>
    <tableColumn id="6" xr3:uid="{7F9AF6A6-7D45-4F15-BC5F-684F0A3F5DB3}" uniqueName="6" name="達成率"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31FC798-EC63-4A97-A02A-D14375EA99A3}" name="累積TRM_SC200営業所別" displayName="累積TRM_SC200営業所別" ref="A1:F21" tableType="queryTable" totalsRowShown="0">
  <autoFilter ref="A1:F21" xr:uid="{831FC798-EC63-4A97-A02A-D14375EA99A3}"/>
  <tableColumns count="6">
    <tableColumn id="1" xr3:uid="{F5E5C27B-2689-4FFB-AA6B-A13F1207A014}" uniqueName="1" name="ナンバー" queryTableFieldId="1"/>
    <tableColumn id="2" xr3:uid="{42996B8E-4967-4F41-9B25-12C9CE926011}" uniqueName="2" name="支店" queryTableFieldId="2" dataDxfId="65"/>
    <tableColumn id="3" xr3:uid="{2E96206E-8241-480B-8B74-9EDEF1D06FD2}" uniqueName="3" name="営業所" queryTableFieldId="3" dataDxfId="64"/>
    <tableColumn id="4" xr3:uid="{D2880E0A-1314-409F-94ED-67DD0B1C3F77}" uniqueName="4" name="予算金額" queryTableFieldId="4"/>
    <tableColumn id="5" xr3:uid="{C296B1A3-2CDD-4E3F-91F5-151CB40BD08C}" uniqueName="5" name="実績金額" queryTableFieldId="5"/>
    <tableColumn id="6" xr3:uid="{743344B8-4779-47B2-8CFB-C472566E8DB6}" uniqueName="6" name="達成率"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C3A2C5D-66B5-49AE-AEE3-A49CB99BA74C}" name="当月全IBD" displayName="当月全IBD" ref="A1:G157" tableType="queryTable" totalsRowShown="0">
  <autoFilter ref="A1:G157" xr:uid="{DC3A2C5D-66B5-49AE-AEE3-A49CB99BA74C}"/>
  <tableColumns count="7">
    <tableColumn id="1" xr3:uid="{81F543FB-AB81-4C66-AF5C-B908269AA51D}" uniqueName="1" name="ナンバー" queryTableFieldId="1"/>
    <tableColumn id="2" xr3:uid="{2DB3863B-45ED-4CF1-BCEF-F9F3B64228AF}" uniqueName="2" name="支店" queryTableFieldId="2" dataDxfId="63"/>
    <tableColumn id="3" xr3:uid="{65EBB52F-51B2-45EF-B804-D471BEFC6AAF}" uniqueName="3" name="営業所" queryTableFieldId="3" dataDxfId="62"/>
    <tableColumn id="4" xr3:uid="{353A720F-C5CC-434F-B7A4-F090A19F660C}" uniqueName="4" name="担当者" queryTableFieldId="4" dataDxfId="61"/>
    <tableColumn id="5" xr3:uid="{2E74C341-AB43-496C-9995-C6E336DB7581}" uniqueName="5" name="予算金額" queryTableFieldId="5"/>
    <tableColumn id="6" xr3:uid="{81CE2110-12DA-4FAF-82FB-D71455D91B9B}" uniqueName="6" name="実績金額" queryTableFieldId="6"/>
    <tableColumn id="7" xr3:uid="{7A1C4BDA-897C-4D1C-B037-15D9559440A7}" uniqueName="7" name="達成率" queryTableFieldId="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C9F21D-E146-4365-8045-CF1DEA1B6D0F}" name="当月TRM_IV" displayName="当月TRM_IV" ref="A1:G157" tableType="queryTable" totalsRowShown="0">
  <autoFilter ref="A1:G157" xr:uid="{E2C9F21D-E146-4365-8045-CF1DEA1B6D0F}"/>
  <tableColumns count="7">
    <tableColumn id="1" xr3:uid="{936ED1B0-65E0-4860-9866-EEAACBDFCD2B}" uniqueName="1" name="ナンバー" queryTableFieldId="1"/>
    <tableColumn id="2" xr3:uid="{34FCD2B1-F9F0-42DF-84E7-FCE823933160}" uniqueName="2" name="支店" queryTableFieldId="2" dataDxfId="60"/>
    <tableColumn id="3" xr3:uid="{0654373A-0D62-47BC-9F2D-37B5CA3C8DE5}" uniqueName="3" name="営業所" queryTableFieldId="3" dataDxfId="59"/>
    <tableColumn id="4" xr3:uid="{38D82D51-8C22-4D68-A811-BF36FFB0479A}" uniqueName="4" name="担当者" queryTableFieldId="4" dataDxfId="58"/>
    <tableColumn id="5" xr3:uid="{99830D63-1F3F-4084-9691-7A355C943867}" uniqueName="5" name="予算金額" queryTableFieldId="5"/>
    <tableColumn id="6" xr3:uid="{41CB8760-2710-480E-A62D-AC149C08799D}" uniqueName="6" name="実績金額" queryTableFieldId="6"/>
    <tableColumn id="7" xr3:uid="{509186A4-4D25-4A93-9377-E18D6A6776F8}" uniqueName="7" name="達成率" queryTableFieldId="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1F32AE-60EF-48B1-B3E5-5E3E782B8259}" name="当月TRM_SC200" displayName="当月TRM_SC200" ref="A1:G157" tableType="queryTable" totalsRowShown="0">
  <autoFilter ref="A1:G157" xr:uid="{8D1F32AE-60EF-48B1-B3E5-5E3E782B8259}"/>
  <tableColumns count="7">
    <tableColumn id="1" xr3:uid="{6BB269D8-70D2-4D3D-AAEB-067FFB8F0830}" uniqueName="1" name="ナンバー" queryTableFieldId="1"/>
    <tableColumn id="2" xr3:uid="{E40275F2-6F0F-44AA-8B5B-8BE8F21C426E}" uniqueName="2" name="支店" queryTableFieldId="2" dataDxfId="57"/>
    <tableColumn id="3" xr3:uid="{30429DE6-45C2-4177-BDAD-9933161E7F37}" uniqueName="3" name="営業所" queryTableFieldId="3" dataDxfId="56"/>
    <tableColumn id="4" xr3:uid="{9F7D6535-B84E-4C31-963C-EF962DA8EED9}" uniqueName="4" name="担当者" queryTableFieldId="4" dataDxfId="55"/>
    <tableColumn id="5" xr3:uid="{823D622D-8831-49DC-B0B8-B7269F4A19B2}" uniqueName="5" name="予算金額" queryTableFieldId="5"/>
    <tableColumn id="6" xr3:uid="{CA94311E-3E50-4D17-995C-1634A0BAB394}" uniqueName="6" name="実績金額" queryTableFieldId="6"/>
    <tableColumn id="7" xr3:uid="{3DDB4253-80D6-463B-B304-6F4966171A50}" uniqueName="7" name="達成率" queryTableFieldId="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FF9DEC2-7365-4007-A1E3-B02341E5FB14}" name="_2H全IBD" displayName="_2H全IBD" ref="A1:G157" tableType="queryTable" totalsRowShown="0">
  <autoFilter ref="A1:G157" xr:uid="{5353B79B-D4B7-4708-9FCD-65A032DFBE4D}"/>
  <tableColumns count="7">
    <tableColumn id="1" xr3:uid="{BD49B31D-8FB2-4BA5-A193-5A745E5F190B}" uniqueName="1" name="ナンバー" queryTableFieldId="1"/>
    <tableColumn id="2" xr3:uid="{D6E77AEE-C756-4898-BEEE-7C34A340488A}" uniqueName="2" name="支店" queryTableFieldId="2"/>
    <tableColumn id="3" xr3:uid="{FF4BFE2C-9187-443F-8631-98EC761169AB}" uniqueName="3" name="営業所" queryTableFieldId="3"/>
    <tableColumn id="4" xr3:uid="{A190A414-A68C-4D49-9C88-016022D1D14D}" uniqueName="4" name="担当者" queryTableFieldId="4"/>
    <tableColumn id="5" xr3:uid="{49A6B397-A9E3-43DD-9267-711C313E7F2F}" uniqueName="5" name="予算金額" queryTableFieldId="5"/>
    <tableColumn id="6" xr3:uid="{4BB4CF0D-817D-4668-BAF9-261B4DBED8CC}" uniqueName="6" name="実績金額" queryTableFieldId="6"/>
    <tableColumn id="7" xr3:uid="{BC3A83FA-50D1-402D-96DC-32DE8256DA3F}" uniqueName="7" name="達成率"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78F9B-6AF1-4ABE-9FF8-D4A928AC2CB8}" name="_2HTRM_IV" displayName="_2HTRM_IV" ref="A1:G157" tableType="queryTable" totalsRowShown="0">
  <autoFilter ref="A1:G157" xr:uid="{F996F405-3060-47D9-828F-9C558F874B9E}"/>
  <tableColumns count="7">
    <tableColumn id="1" xr3:uid="{66D5ECBF-521A-400B-BCC5-2726BF4238A3}" uniqueName="1" name="ナンバー" queryTableFieldId="1"/>
    <tableColumn id="2" xr3:uid="{B40766D2-D245-47D7-B0CD-18203169CCC9}" uniqueName="2" name="支店" queryTableFieldId="2"/>
    <tableColumn id="3" xr3:uid="{30D00526-D966-4D93-9E43-F55BFB45D971}" uniqueName="3" name="営業所" queryTableFieldId="3"/>
    <tableColumn id="4" xr3:uid="{3E287CA9-7E89-41DA-8DC7-48DB842B683C}" uniqueName="4" name="担当者" queryTableFieldId="4"/>
    <tableColumn id="5" xr3:uid="{1562A123-746C-4921-AAF7-B00A37FE3063}" uniqueName="5" name="予算金額" queryTableFieldId="5"/>
    <tableColumn id="6" xr3:uid="{93D7CA34-80FB-4C8E-90EB-F4179522CA7F}" uniqueName="6" name="実績金額" queryTableFieldId="6"/>
    <tableColumn id="7" xr3:uid="{A02845F0-4AFD-45F3-8D34-453DBE255F87}" uniqueName="7" name="達成率"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C332D4-F919-4FC3-8E0D-7913F3737F5E}" name="_2HTRM_SC200" displayName="_2HTRM_SC200" ref="A1:G157" tableType="queryTable" totalsRowShown="0">
  <autoFilter ref="A1:G157" xr:uid="{7D3040EF-8BD3-4725-83A0-B595213305EF}"/>
  <tableColumns count="7">
    <tableColumn id="1" xr3:uid="{FAA868ED-54A6-496E-BF9E-BBB3A0567412}" uniqueName="1" name="ナンバー" queryTableFieldId="1"/>
    <tableColumn id="2" xr3:uid="{7EC3D86A-DEE3-42DF-8608-3D178076B2F1}" uniqueName="2" name="支店" queryTableFieldId="2"/>
    <tableColumn id="3" xr3:uid="{1F1F13FA-EB48-45F3-BA4A-27738CF41522}" uniqueName="3" name="営業所" queryTableFieldId="3"/>
    <tableColumn id="4" xr3:uid="{A07A5FBF-115F-4196-9B19-E39DB00F8393}" uniqueName="4" name="担当者" queryTableFieldId="4"/>
    <tableColumn id="5" xr3:uid="{A3AED30B-7291-4F5A-9F1C-534F76DDBE48}" uniqueName="5" name="予算金額" queryTableFieldId="5"/>
    <tableColumn id="6" xr3:uid="{D2AD2DCB-F93A-41F5-B472-D38EDE096DB3}" uniqueName="6" name="実績金額" queryTableFieldId="6"/>
    <tableColumn id="7" xr3:uid="{8CC3F8B1-5671-49ED-8975-BF91FE5BF409}" uniqueName="7" name="達成率" queryTableFieldId="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A2674A-5699-4221-A1C9-7662CF32C11A}" name="累積全IBD" displayName="累積全IBD" ref="A1:G157" tableType="queryTable" totalsRowShown="0">
  <autoFilter ref="A1:G157" xr:uid="{E7A2674A-5699-4221-A1C9-7662CF32C11A}"/>
  <tableColumns count="7">
    <tableColumn id="1" xr3:uid="{05E4E017-82DF-4740-A626-6A96DED9390B}" uniqueName="1" name="ナンバー" queryTableFieldId="1"/>
    <tableColumn id="2" xr3:uid="{18602D12-55BB-4BDD-A0B5-78AE10210FCB}" uniqueName="2" name="支店" queryTableFieldId="2" dataDxfId="54"/>
    <tableColumn id="3" xr3:uid="{599EDB2E-2E0E-4034-AFA0-68D86641337F}" uniqueName="3" name="営業所" queryTableFieldId="3" dataDxfId="53"/>
    <tableColumn id="4" xr3:uid="{E82DF956-32FC-464A-B7C7-1EC884706574}" uniqueName="4" name="担当者" queryTableFieldId="4" dataDxfId="52"/>
    <tableColumn id="5" xr3:uid="{EC75B53F-93FE-468D-91AB-27B8738E2AD7}" uniqueName="5" name="予算金額" queryTableFieldId="5"/>
    <tableColumn id="6" xr3:uid="{7FE02ED2-5529-484A-AE70-E3DA3163DF05}" uniqueName="6" name="実績金額" queryTableFieldId="6"/>
    <tableColumn id="7" xr3:uid="{189A69A6-8D49-4BAC-9C66-465D85EC786B}" uniqueName="7" name="達成率" queryTableFieldId="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0A3C78-9E1F-47EF-8562-37CA0880C275}" name="累積TRM_IV" displayName="累積TRM_IV" ref="A1:G157" tableType="queryTable" totalsRowShown="0">
  <autoFilter ref="A1:G157" xr:uid="{B80A3C78-9E1F-47EF-8562-37CA0880C275}"/>
  <tableColumns count="7">
    <tableColumn id="1" xr3:uid="{F950367E-4245-4265-BC5E-4A95C2B82C5E}" uniqueName="1" name="ナンバー" queryTableFieldId="1"/>
    <tableColumn id="2" xr3:uid="{60C67234-1A56-49D5-889E-32A75A8C2AC6}" uniqueName="2" name="支店" queryTableFieldId="2" dataDxfId="51"/>
    <tableColumn id="3" xr3:uid="{3DCD7A4E-386C-4DD0-A8F9-319B5CC9ACCA}" uniqueName="3" name="営業所" queryTableFieldId="3" dataDxfId="50"/>
    <tableColumn id="4" xr3:uid="{58F37D6D-C486-4A95-99F5-332A13CA97D6}" uniqueName="4" name="担当者" queryTableFieldId="4" dataDxfId="49"/>
    <tableColumn id="5" xr3:uid="{8C7EE59A-9F49-4DA3-8006-9036722C0E47}" uniqueName="5" name="予算金額" queryTableFieldId="5"/>
    <tableColumn id="6" xr3:uid="{2EA122FE-25EE-4222-BBAB-C764D7462FF8}" uniqueName="6" name="実績金額" queryTableFieldId="6"/>
    <tableColumn id="7" xr3:uid="{682A80CC-A329-4811-822B-B670AB22ACF7}" uniqueName="7" name="達成率" queryTableFieldId="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D14A9A-B04D-48C5-87B4-0A6DB8B81E41}" name="累積TRM_SC200" displayName="累積TRM_SC200" ref="A1:G157" tableType="queryTable" totalsRowShown="0">
  <autoFilter ref="A1:G157" xr:uid="{F6D14A9A-B04D-48C5-87B4-0A6DB8B81E41}"/>
  <tableColumns count="7">
    <tableColumn id="1" xr3:uid="{E8D39567-2C5F-4F0A-877F-D5E4D2983751}" uniqueName="1" name="ナンバー" queryTableFieldId="1"/>
    <tableColumn id="2" xr3:uid="{3EE9CA43-C02C-435A-874F-E86A4AB4A69E}" uniqueName="2" name="支店" queryTableFieldId="2" dataDxfId="48"/>
    <tableColumn id="3" xr3:uid="{B91E6FA8-7485-43BA-B179-EC919BAF7650}" uniqueName="3" name="営業所" queryTableFieldId="3" dataDxfId="47"/>
    <tableColumn id="4" xr3:uid="{062FA7B8-2694-4D5A-920D-6592F18AD6D2}" uniqueName="4" name="担当者" queryTableFieldId="4" dataDxfId="46"/>
    <tableColumn id="5" xr3:uid="{F2AC5113-D7A6-4FE5-A71D-CDC79B88ECC2}" uniqueName="5" name="予算金額" queryTableFieldId="5"/>
    <tableColumn id="6" xr3:uid="{DD0C7237-617C-4862-87F3-5F030CF97205}" uniqueName="6" name="実績金額" queryTableFieldId="6"/>
    <tableColumn id="7" xr3:uid="{794CAD83-5EDF-46D6-976C-05DBD3580026}" uniqueName="7" name="達成率" queryTableFieldId="7"/>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03FE9-13ED-4D34-9DF1-E67AFB0E0AC5}" name="当年営業日一覧" displayName="当年営業日一覧" ref="A1:D242" tableType="queryTable" totalsRowShown="0">
  <autoFilter ref="A1:D242" xr:uid="{7EC03FE9-13ED-4D34-9DF1-E67AFB0E0AC5}"/>
  <tableColumns count="4">
    <tableColumn id="1" xr3:uid="{E7EEDF34-B0A6-4D45-8778-59ABD5B7E4DB}" uniqueName="1" name="1日シリアル値" queryTableFieldId="1" dataDxfId="45"/>
    <tableColumn id="2" xr3:uid="{553034CC-6227-468F-9451-C89B31E1B827}" uniqueName="2" name="営業日" queryTableFieldId="2" dataDxfId="44"/>
    <tableColumn id="3" xr3:uid="{5E1963B4-4FD3-48F9-8865-F31F79736A76}" uniqueName="3" name="シリアル値" queryTableFieldId="3" dataDxfId="43"/>
    <tableColumn id="4" xr3:uid="{FB23B251-F3F0-4839-BEEC-5C7F8DA8FDED}" uniqueName="4" name="営業日数" queryTableFieldId="4"/>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jnj.sharepoint.com/teams/IPNIMMCSEShareROOM/Shared%20Documents/Forms/AllItems.aspx?id=%2Fteams%2FIPNIMMCSEShareROOM%2FShared%20Documents%2FGeneral%2FSFE%5FTeam%2FIBD%20Data%2FIBD%20%E9%85%8D%E4%BF%A1%E3%83%87%E3%83%BC%E3%82%BF%2F%E5%AE%9F%E7%B8%BE%E8%87%AA%E5%8B%95%E5%8C%96&amp;viewid=5d0b180c%2D70a1%2D4fe9%2D8bea%2Dd7d0afc2642d&amp;csf=1&amp;CID=04e8d87a%2Dfad4%2D4d6e%2Daeb5%2Dcb52982cb888&amp;FolderCTID=0x012000F431F974D2A43A41BF019425484D9398" TargetMode="External"/><Relationship Id="rId1" Type="http://schemas.openxmlformats.org/officeDocument/2006/relationships/hyperlink" Target="mailto:KKAWAGU4@its.jnj.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iconnect-japan.lightning.force.com/lightning/r/Dashboard/01Zdc000002NcZhEAK/view?queryScope=userFolders" TargetMode="External"/><Relationship Id="rId1" Type="http://schemas.openxmlformats.org/officeDocument/2006/relationships/hyperlink" Target="https://iconnect-japan.lightning.force.com/lightning/r/Dashboard/01Zdc000002ZF6HEAW/view?queryScope=userFolder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85E7D-A5DE-46E7-8C5A-931B0325FE70}">
  <sheetPr codeName="Sheet18"/>
  <dimension ref="A1:F20"/>
  <sheetViews>
    <sheetView workbookViewId="0"/>
  </sheetViews>
  <sheetFormatPr defaultRowHeight="18" x14ac:dyDescent="0.55000000000000004"/>
  <cols>
    <col min="1" max="1" width="22.5" customWidth="1"/>
    <col min="2" max="2" width="80.58203125" customWidth="1"/>
  </cols>
  <sheetData>
    <row r="1" spans="1:6" x14ac:dyDescent="0.55000000000000004">
      <c r="A1" t="s">
        <v>0</v>
      </c>
      <c r="D1" s="47" t="s">
        <v>1</v>
      </c>
      <c r="E1" s="47"/>
      <c r="F1" s="47"/>
    </row>
    <row r="2" spans="1:6" x14ac:dyDescent="0.55000000000000004">
      <c r="D2" s="47" t="s">
        <v>2</v>
      </c>
      <c r="E2" s="47"/>
      <c r="F2" s="47"/>
    </row>
    <row r="3" spans="1:6" x14ac:dyDescent="0.55000000000000004">
      <c r="A3" t="s">
        <v>3</v>
      </c>
    </row>
    <row r="8" spans="1:6" x14ac:dyDescent="0.55000000000000004">
      <c r="A8" t="s">
        <v>4</v>
      </c>
    </row>
    <row r="12" spans="1:6" x14ac:dyDescent="0.55000000000000004">
      <c r="A12" s="25" t="s">
        <v>5</v>
      </c>
      <c r="B12" s="24" t="str" cm="1">
        <f t="array" aca="1" ref="B12" ca="1">"TRM-IBD Ranking Report【"&amp;INDEX(当年営業日一覧!$B:$B, MATCH(TODAY(), 当年営業日一覧!$C:$C, 1) - 1)&amp;"】.xlsx"</f>
        <v>TRM-IBD Ranking Report【20260813】.xlsx</v>
      </c>
    </row>
    <row r="13" spans="1:6" x14ac:dyDescent="0.55000000000000004">
      <c r="A13" s="25" t="s">
        <v>6</v>
      </c>
      <c r="B13" s="46" t="s">
        <v>7</v>
      </c>
      <c r="D13" t="s">
        <v>8</v>
      </c>
    </row>
    <row r="16" spans="1:6" x14ac:dyDescent="0.55000000000000004">
      <c r="A16" s="25" t="s">
        <v>9</v>
      </c>
      <c r="B16" s="26" t="s">
        <v>10</v>
      </c>
    </row>
    <row r="17" spans="1:2" x14ac:dyDescent="0.55000000000000004">
      <c r="A17" s="25" t="s">
        <v>11</v>
      </c>
      <c r="B17" s="26" t="s">
        <v>12</v>
      </c>
    </row>
    <row r="18" spans="1:2" x14ac:dyDescent="0.55000000000000004">
      <c r="A18" s="25" t="s">
        <v>13</v>
      </c>
      <c r="B18" s="24" t="str" cm="1">
        <f t="array" aca="1" ref="B18" ca="1">"【"&amp;INDEX(当年営業日一覧!$B:$B, MATCH(TODAY(), 当年営業日一覧!$C:$C, 1) - 1)&amp;"】TRM-IBD Ranking Report"</f>
        <v>【20260813】TRM-IBD Ranking Report</v>
      </c>
    </row>
    <row r="19" spans="1:2" ht="409.5" x14ac:dyDescent="0.55000000000000004">
      <c r="A19" s="25" t="s">
        <v>14</v>
      </c>
      <c r="B19" s="27" t="s">
        <v>15</v>
      </c>
    </row>
    <row r="20" spans="1:2" ht="47.5" customHeight="1" x14ac:dyDescent="0.55000000000000004"/>
  </sheetData>
  <phoneticPr fontId="4"/>
  <hyperlinks>
    <hyperlink ref="B16" r:id="rId1" display="KKAWAGU4@its.jnj.com" xr:uid="{19371961-6C0F-4E3A-A527-EF1876C46F19}"/>
    <hyperlink ref="B13" r:id="rId2" xr:uid="{13E87701-B566-44B7-ABD5-7763912BECD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9458" r:id="rId6" name="Button 2">
              <controlPr defaultSize="0" print="0" autoFill="0" autoPict="0" macro="[0]!Run_CopyProcesses_And_RefreshAll">
                <anchor moveWithCells="1" sizeWithCells="1">
                  <from>
                    <xdr:col>0</xdr:col>
                    <xdr:colOff>57150</xdr:colOff>
                    <xdr:row>4</xdr:row>
                    <xdr:rowOff>0</xdr:rowOff>
                  </from>
                  <to>
                    <xdr:col>1</xdr:col>
                    <xdr:colOff>1308100</xdr:colOff>
                    <xdr:row>5</xdr:row>
                    <xdr:rowOff>101600</xdr:rowOff>
                  </to>
                </anchor>
              </controlPr>
            </control>
          </mc:Choice>
        </mc:AlternateContent>
        <mc:AlternateContent xmlns:mc="http://schemas.openxmlformats.org/markup-compatibility/2006">
          <mc:Choice Requires="x14">
            <control shapeId="19459" r:id="rId7" name="Button 3">
              <controlPr defaultSize="0" print="0" autoFill="0" autoPict="0" macro="[0]!Export_WeeklyRankingReport_AND_Send_Mail">
                <anchor moveWithCells="1" sizeWithCells="1">
                  <from>
                    <xdr:col>0</xdr:col>
                    <xdr:colOff>44450</xdr:colOff>
                    <xdr:row>8</xdr:row>
                    <xdr:rowOff>107950</xdr:rowOff>
                  </from>
                  <to>
                    <xdr:col>1</xdr:col>
                    <xdr:colOff>1346200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C8791-95E7-42B2-BFD7-AED95CAFA4EF}">
  <sheetPr codeName="Sheet1">
    <tabColor theme="5" tint="-0.499984740745262"/>
  </sheetPr>
  <dimension ref="A1:DA21"/>
  <sheetViews>
    <sheetView showGridLines="0" zoomScaleNormal="100" workbookViewId="0"/>
  </sheetViews>
  <sheetFormatPr defaultColWidth="8" defaultRowHeight="15" x14ac:dyDescent="0.35"/>
  <cols>
    <col min="1" max="1" width="16.75" style="4" customWidth="1"/>
    <col min="2" max="2" width="11.58203125" style="14" customWidth="1"/>
    <col min="3" max="4" width="11.58203125" style="4" customWidth="1"/>
    <col min="5" max="5" width="8" style="4"/>
    <col min="6" max="6" width="16.75" style="17" customWidth="1"/>
    <col min="7" max="7" width="11.58203125" style="17" customWidth="1"/>
    <col min="8" max="8" width="11.58203125" style="18" customWidth="1"/>
    <col min="9" max="9" width="11.58203125" style="4" customWidth="1"/>
    <col min="10" max="10" width="8" style="4"/>
    <col min="11" max="11" width="16.75" style="17" customWidth="1"/>
    <col min="12" max="12" width="11.58203125" style="17" customWidth="1"/>
    <col min="13" max="13" width="11.58203125" style="18" customWidth="1"/>
    <col min="14" max="14" width="11.58203125" style="4" customWidth="1"/>
    <col min="15" max="16" width="8" style="17"/>
    <col min="17" max="17" width="8" style="18"/>
    <col min="18" max="19" width="8" style="4"/>
    <col min="20" max="20" width="8" style="14"/>
    <col min="21" max="23" width="8" style="4"/>
    <col min="24" max="25" width="8" style="17"/>
    <col min="26" max="26" width="8" style="18"/>
    <col min="27" max="28" width="8" style="4"/>
    <col min="29" max="29" width="8" style="14"/>
    <col min="30" max="32" width="8" style="4"/>
    <col min="33" max="34" width="8" style="17"/>
    <col min="35" max="35" width="8" style="18"/>
    <col min="36" max="37" width="8" style="4"/>
    <col min="38" max="38" width="8" style="14"/>
    <col min="39" max="41" width="8" style="4"/>
    <col min="42" max="43" width="8" style="17"/>
    <col min="44" max="44" width="8" style="18"/>
    <col min="45" max="46" width="8" style="4"/>
    <col min="47" max="47" width="8" style="14"/>
    <col min="48" max="50" width="8" style="4"/>
    <col min="51" max="52" width="8" style="17"/>
    <col min="53" max="53" width="8" style="18"/>
    <col min="54" max="54" width="8" style="4"/>
    <col min="55" max="105" width="8" style="14"/>
    <col min="106" max="16384" width="8" style="4"/>
  </cols>
  <sheetData>
    <row r="1" spans="1:14" ht="16" x14ac:dyDescent="0.35">
      <c r="A1" s="1" t="s">
        <v>16</v>
      </c>
      <c r="B1" s="2" t="str" cm="1">
        <f t="array" aca="1" ref="B1" ca="1">MONTH(INDEX(当年営業日一覧!$C:$C, MATCH(TODAY(), 当年営業日一覧!$C:$C, 1) - 1))&amp;"月"</f>
        <v>8月</v>
      </c>
      <c r="C1" s="2"/>
      <c r="D1" s="3"/>
      <c r="F1" s="1" t="s">
        <v>16</v>
      </c>
      <c r="G1" s="2" t="str" cm="1">
        <f t="array" aca="1" ref="G1" ca="1">"2026年7-"&amp;MONTH(INDEX(当年営業日一覧!$C:$C, MATCH(TODAY(), 当年営業日一覧!$C:$C, 1) - 1))&amp;"月"</f>
        <v>2026年7-8月</v>
      </c>
      <c r="H1" s="2"/>
      <c r="I1" s="3"/>
      <c r="K1" s="1" t="s">
        <v>16</v>
      </c>
      <c r="L1" s="2" t="str" cm="1">
        <f t="array" aca="1" ref="L1" ca="1">"2026年1-"&amp;MONTH(INDEX(当年営業日一覧!$C:$C, MATCH(TODAY(), 当年営業日一覧!$C:$C, 1) - 1))&amp;"月"</f>
        <v>2026年1-8月</v>
      </c>
      <c r="M1" s="2"/>
      <c r="N1" s="3"/>
    </row>
    <row r="2" spans="1:14" x14ac:dyDescent="0.35">
      <c r="A2" s="5" t="s">
        <v>17</v>
      </c>
      <c r="B2" s="6" t="s">
        <v>18</v>
      </c>
      <c r="C2" s="6" t="s">
        <v>19</v>
      </c>
      <c r="D2" s="7" t="s">
        <v>20</v>
      </c>
      <c r="F2" s="5" t="s">
        <v>17</v>
      </c>
      <c r="G2" s="6" t="s">
        <v>18</v>
      </c>
      <c r="H2" s="6" t="s">
        <v>19</v>
      </c>
      <c r="I2" s="7" t="s">
        <v>20</v>
      </c>
      <c r="K2" s="5" t="s">
        <v>17</v>
      </c>
      <c r="L2" s="6" t="s">
        <v>18</v>
      </c>
      <c r="M2" s="6" t="s">
        <v>19</v>
      </c>
      <c r="N2" s="7" t="s">
        <v>20</v>
      </c>
    </row>
    <row r="3" spans="1:14" x14ac:dyDescent="0.35">
      <c r="A3" s="28" t="s">
        <v>21</v>
      </c>
      <c r="B3" s="29">
        <f>SUMIF(当月全IBD営業所別[支店],A3,当月全IBD営業所別[予算金額])</f>
        <v>597859</v>
      </c>
      <c r="C3" s="29">
        <f>SUMIF(当月全IBD営業所別[支店],A3,当月全IBD営業所別[実績金額])</f>
        <v>250150.19999999998</v>
      </c>
      <c r="D3" s="30">
        <f>C3/B3</f>
        <v>0.41841002644436226</v>
      </c>
      <c r="F3" s="28" t="s">
        <v>21</v>
      </c>
      <c r="G3" s="29">
        <f>SUMIF(_2H全IBD営業所別[支店],F3,_2H全IBD営業所別[予算金額])</f>
        <v>1224670.0999999999</v>
      </c>
      <c r="H3" s="29">
        <f>SUMIF(_2H全IBD営業所別[支店],F3,_2H全IBD営業所別[実績金額])</f>
        <v>1209437.8</v>
      </c>
      <c r="I3" s="30">
        <f>H3/G3</f>
        <v>0.98756211979046449</v>
      </c>
      <c r="K3" s="28" t="s">
        <v>21</v>
      </c>
      <c r="L3" s="29">
        <f>SUMIF(累積全IBD営業所別[支店],K3,累積全IBD営業所別[予算金額])</f>
        <v>3115460.1999999997</v>
      </c>
      <c r="M3" s="29">
        <f>SUMIF(累積全IBD営業所別[支店],K3,累積全IBD営業所別[実績金額])</f>
        <v>4391115.5</v>
      </c>
      <c r="N3" s="30">
        <f>M3/L3</f>
        <v>1.4094596682698757</v>
      </c>
    </row>
    <row r="4" spans="1:14" x14ac:dyDescent="0.35">
      <c r="A4" s="28" t="s">
        <v>22</v>
      </c>
      <c r="B4" s="29">
        <f>SUMIF(当月全IBD営業所別[支店],A4,当月全IBD営業所別[予算金額])</f>
        <v>326274.7</v>
      </c>
      <c r="C4" s="29">
        <f>SUMIF(当月全IBD営業所別[支店],A4,当月全IBD営業所別[実績金額])</f>
        <v>119607.00000000001</v>
      </c>
      <c r="D4" s="30">
        <f t="shared" ref="D4:D6" si="0">C4/B4</f>
        <v>0.3665837406332762</v>
      </c>
      <c r="F4" s="28" t="s">
        <v>22</v>
      </c>
      <c r="G4" s="29">
        <f>SUMIF(_2H全IBD営業所別[支店],F4,_2H全IBD営業所別[予算金額])</f>
        <v>668707.70000000007</v>
      </c>
      <c r="H4" s="29">
        <f>SUMIF(_2H全IBD営業所別[支店],F4,_2H全IBD営業所別[実績金額])</f>
        <v>606303.6</v>
      </c>
      <c r="I4" s="30">
        <f t="shared" ref="I4:I6" si="1">H4/G4</f>
        <v>0.90667955520775356</v>
      </c>
      <c r="K4" s="28" t="s">
        <v>22</v>
      </c>
      <c r="L4" s="29">
        <f>SUMIF(累積全IBD営業所別[支店],K4,累積全IBD営業所別[予算金額])</f>
        <v>1805407.7</v>
      </c>
      <c r="M4" s="29">
        <f>SUMIF(累積全IBD営業所別[支店],K4,累積全IBD営業所別[実績金額])</f>
        <v>2141518.9</v>
      </c>
      <c r="N4" s="30">
        <f t="shared" ref="N4:N6" si="2">M4/L4</f>
        <v>1.1861691406323347</v>
      </c>
    </row>
    <row r="5" spans="1:14" x14ac:dyDescent="0.35">
      <c r="A5" s="28" t="s">
        <v>23</v>
      </c>
      <c r="B5" s="29">
        <f>SUMIF(当月全IBD営業所別[支店],A5,当月全IBD営業所別[予算金額])</f>
        <v>396902.39999999997</v>
      </c>
      <c r="C5" s="29">
        <f>SUMIF(当月全IBD営業所別[支店],A5,当月全IBD営業所別[実績金額])</f>
        <v>149027.6</v>
      </c>
      <c r="D5" s="30">
        <f t="shared" si="0"/>
        <v>0.37547669149896806</v>
      </c>
      <c r="F5" s="28" t="s">
        <v>23</v>
      </c>
      <c r="G5" s="29">
        <f>SUMIF(_2H全IBD営業所別[支店],F5,_2H全IBD営業所別[予算金額])</f>
        <v>813511.29999999993</v>
      </c>
      <c r="H5" s="29">
        <f>SUMIF(_2H全IBD営業所別[支店],F5,_2H全IBD営業所別[実績金額])</f>
        <v>735575.9</v>
      </c>
      <c r="I5" s="30">
        <f t="shared" si="1"/>
        <v>0.90419874929825816</v>
      </c>
      <c r="K5" s="28" t="s">
        <v>23</v>
      </c>
      <c r="L5" s="29">
        <f>SUMIF(累積全IBD営業所別[支店],K5,累積全IBD営業所別[予算金額])</f>
        <v>2191590.2000000002</v>
      </c>
      <c r="M5" s="29">
        <f>SUMIF(累積全IBD営業所別[支店],K5,累積全IBD営業所別[実績金額])</f>
        <v>2543952.3000000003</v>
      </c>
      <c r="N5" s="30">
        <f t="shared" si="2"/>
        <v>1.1607791912922407</v>
      </c>
    </row>
    <row r="6" spans="1:14" x14ac:dyDescent="0.35">
      <c r="A6" s="28" t="s">
        <v>24</v>
      </c>
      <c r="B6" s="29">
        <f t="shared" ref="B6:C6" si="3">SUM(B3:B5)</f>
        <v>1321036.0999999999</v>
      </c>
      <c r="C6" s="29">
        <f t="shared" si="3"/>
        <v>518784.80000000005</v>
      </c>
      <c r="D6" s="30">
        <f t="shared" si="0"/>
        <v>0.39271053985579962</v>
      </c>
      <c r="F6" s="28" t="s">
        <v>24</v>
      </c>
      <c r="G6" s="29">
        <f t="shared" ref="G6:H6" si="4">SUM(G3:G5)</f>
        <v>2706889.0999999996</v>
      </c>
      <c r="H6" s="29">
        <f t="shared" si="4"/>
        <v>2551317.2999999998</v>
      </c>
      <c r="I6" s="30">
        <f t="shared" si="1"/>
        <v>0.94252745707240104</v>
      </c>
      <c r="K6" s="28" t="s">
        <v>24</v>
      </c>
      <c r="L6" s="29">
        <f t="shared" ref="L6:M6" si="5">SUM(L3:L5)</f>
        <v>7112458.0999999996</v>
      </c>
      <c r="M6" s="29">
        <f t="shared" si="5"/>
        <v>9076586.7000000011</v>
      </c>
      <c r="N6" s="30">
        <f t="shared" si="2"/>
        <v>1.2761532753352882</v>
      </c>
    </row>
    <row r="7" spans="1:14" ht="16" x14ac:dyDescent="0.35">
      <c r="A7" s="31" t="s">
        <v>25</v>
      </c>
      <c r="B7" s="32" t="str" cm="1">
        <f t="array" aca="1" ref="B7" ca="1">MONTH(INDEX(当年営業日一覧!$C:$C, MATCH(TODAY(), 当年営業日一覧!$C:$C, 1) - 1))&amp;"月"</f>
        <v>8月</v>
      </c>
      <c r="C7" s="32"/>
      <c r="D7" s="33"/>
      <c r="F7" s="31" t="s">
        <v>25</v>
      </c>
      <c r="G7" s="32" t="str" cm="1">
        <f t="array" aca="1" ref="G7" ca="1">"2026年7-"&amp;MONTH(INDEX(当年営業日一覧!$C:$C, MATCH(TODAY(), 当年営業日一覧!$C:$C, 1) - 1))&amp;"月"</f>
        <v>2026年7-8月</v>
      </c>
      <c r="H7" s="32"/>
      <c r="I7" s="33"/>
      <c r="K7" s="31" t="s">
        <v>25</v>
      </c>
      <c r="L7" s="32" t="str" cm="1">
        <f t="array" aca="1" ref="L7" ca="1">"2026年1-"&amp;MONTH(INDEX(当年営業日一覧!$C:$C, MATCH(TODAY(), 当年営業日一覧!$C:$C, 1) - 1))&amp;"月"</f>
        <v>2026年1-8月</v>
      </c>
      <c r="M7" s="32"/>
      <c r="N7" s="33"/>
    </row>
    <row r="8" spans="1:14" x14ac:dyDescent="0.35">
      <c r="A8" s="8" t="s">
        <v>21</v>
      </c>
      <c r="B8" s="9">
        <f>SUMIF(当月TRM_IV営業所別[支店],A8,当月TRM_IV営業所別[予算金額])</f>
        <v>45610</v>
      </c>
      <c r="C8" s="9">
        <f>SUMIF(当月TRM_IV営業所別[支店],A8,当月TRM_IV営業所別[実績金額])</f>
        <v>5531.5999999999995</v>
      </c>
      <c r="D8" s="10">
        <f t="shared" ref="D8:D11" si="6">C8/B8</f>
        <v>0.1212804209603157</v>
      </c>
      <c r="F8" s="8" t="s">
        <v>21</v>
      </c>
      <c r="G8" s="9">
        <f>SUMIF(_2HTRM_IV営業所別[支店],F8,_2HTRM_IV営業所別[予算金額])</f>
        <v>95391.799999999988</v>
      </c>
      <c r="H8" s="9">
        <f>SUMIF(_2HTRM_IV営業所別[支店],F8,_2HTRM_IV営業所別[実績金額])</f>
        <v>34193.599999999999</v>
      </c>
      <c r="I8" s="10">
        <f t="shared" ref="I8:I11" si="7">H8/G8</f>
        <v>0.35845429062036782</v>
      </c>
      <c r="K8" s="8" t="s">
        <v>21</v>
      </c>
      <c r="L8" s="9">
        <f>SUMIF(累積TRM_IV営業所別[支店],K8,累積TRM_IV営業所別[予算金額])</f>
        <v>489135.30000000005</v>
      </c>
      <c r="M8" s="9">
        <f>SUMIF(累積TRM_IV営業所別[支店],K8,累積TRM_IV営業所別[実績金額])</f>
        <v>359469.89999999997</v>
      </c>
      <c r="N8" s="10">
        <f t="shared" ref="N8:N11" si="8">M8/L8</f>
        <v>0.73490893010584168</v>
      </c>
    </row>
    <row r="9" spans="1:14" x14ac:dyDescent="0.35">
      <c r="A9" s="8" t="s">
        <v>22</v>
      </c>
      <c r="B9" s="9">
        <f>SUMIF(当月TRM_IV営業所別[支店],A9,当月TRM_IV営業所別[予算金額])</f>
        <v>32580.699999999997</v>
      </c>
      <c r="C9" s="9">
        <f>SUMIF(当月TRM_IV営業所別[支店],A9,当月TRM_IV営業所別[実績金額])</f>
        <v>6286.0999999999995</v>
      </c>
      <c r="D9" s="10">
        <f t="shared" si="6"/>
        <v>0.19293937822084853</v>
      </c>
      <c r="F9" s="8" t="s">
        <v>22</v>
      </c>
      <c r="G9" s="9">
        <f>SUMIF(_2HTRM_IV営業所別[支店],F9,_2HTRM_IV営業所別[予算金額])</f>
        <v>68141.100000000006</v>
      </c>
      <c r="H9" s="9">
        <f>SUMIF(_2HTRM_IV営業所別[支店],F9,_2HTRM_IV営業所別[実績金額])</f>
        <v>30173.599999999995</v>
      </c>
      <c r="I9" s="10">
        <f t="shared" si="7"/>
        <v>0.44281057981159672</v>
      </c>
      <c r="K9" s="8" t="s">
        <v>22</v>
      </c>
      <c r="L9" s="9">
        <f>SUMIF(累積TRM_IV営業所別[支店],K9,累積TRM_IV営業所別[予算金額])</f>
        <v>349402.8</v>
      </c>
      <c r="M9" s="9">
        <f>SUMIF(累積TRM_IV営業所別[支店],K9,累積TRM_IV営業所別[実績金額])</f>
        <v>215368.60000000003</v>
      </c>
      <c r="N9" s="10">
        <f t="shared" si="8"/>
        <v>0.61639059561056764</v>
      </c>
    </row>
    <row r="10" spans="1:14" x14ac:dyDescent="0.35">
      <c r="A10" s="8" t="s">
        <v>23</v>
      </c>
      <c r="B10" s="9">
        <f>SUMIF(当月TRM_IV営業所別[支店],A10,当月TRM_IV営業所別[予算金額])</f>
        <v>40709.299999999996</v>
      </c>
      <c r="C10" s="9">
        <f>SUMIF(当月TRM_IV営業所別[支店],A10,当月TRM_IV営業所別[実績金額])</f>
        <v>6537.5</v>
      </c>
      <c r="D10" s="10">
        <f t="shared" si="6"/>
        <v>0.16058984065066215</v>
      </c>
      <c r="F10" s="8" t="s">
        <v>23</v>
      </c>
      <c r="G10" s="9">
        <f>SUMIF(_2HTRM_IV営業所別[支店],F10,_2HTRM_IV営業所別[予算金額])</f>
        <v>85142.3</v>
      </c>
      <c r="H10" s="9">
        <f>SUMIF(_2HTRM_IV営業所別[支店],F10,_2HTRM_IV営業所別[実績金額])</f>
        <v>26150.7</v>
      </c>
      <c r="I10" s="10">
        <f t="shared" si="7"/>
        <v>0.30714110377567905</v>
      </c>
      <c r="K10" s="8" t="s">
        <v>23</v>
      </c>
      <c r="L10" s="9">
        <f>SUMIF(累積TRM_IV営業所別[支店],K10,累積TRM_IV営業所別[予算金額])</f>
        <v>436578.1</v>
      </c>
      <c r="M10" s="9">
        <f>SUMIF(累積TRM_IV営業所別[支店],K10,累積TRM_IV営業所別[実績金額])</f>
        <v>250054.9</v>
      </c>
      <c r="N10" s="10">
        <f t="shared" si="8"/>
        <v>0.5727609790779703</v>
      </c>
    </row>
    <row r="11" spans="1:14" x14ac:dyDescent="0.35">
      <c r="A11" s="8" t="s">
        <v>24</v>
      </c>
      <c r="B11" s="9">
        <f t="shared" ref="B11:C11" si="9">SUM(B8:B10)</f>
        <v>118900</v>
      </c>
      <c r="C11" s="9">
        <f t="shared" si="9"/>
        <v>18355.199999999997</v>
      </c>
      <c r="D11" s="10">
        <f t="shared" si="6"/>
        <v>0.15437510513036162</v>
      </c>
      <c r="F11" s="8" t="s">
        <v>24</v>
      </c>
      <c r="G11" s="9">
        <f t="shared" ref="G11:H11" si="10">SUM(G8:G10)</f>
        <v>248675.20000000001</v>
      </c>
      <c r="H11" s="9">
        <f t="shared" si="10"/>
        <v>90517.9</v>
      </c>
      <c r="I11" s="10">
        <f t="shared" si="7"/>
        <v>0.36400051151059692</v>
      </c>
      <c r="K11" s="8" t="s">
        <v>24</v>
      </c>
      <c r="L11" s="9">
        <f t="shared" ref="L11:M11" si="11">SUM(L8:L10)</f>
        <v>1275116.2000000002</v>
      </c>
      <c r="M11" s="9">
        <f t="shared" si="11"/>
        <v>824893.4</v>
      </c>
      <c r="N11" s="10">
        <f t="shared" si="8"/>
        <v>0.64691625751441317</v>
      </c>
    </row>
    <row r="12" spans="1:14" ht="16" x14ac:dyDescent="0.35">
      <c r="A12" s="11" t="s">
        <v>26</v>
      </c>
      <c r="B12" s="12" t="str" cm="1">
        <f t="array" aca="1" ref="B12" ca="1">MONTH(INDEX(当年営業日一覧!$C:$C, MATCH(TODAY(), 当年営業日一覧!$C:$C, 1) - 1))&amp;"月"</f>
        <v>8月</v>
      </c>
      <c r="C12" s="12"/>
      <c r="D12" s="13"/>
      <c r="F12" s="11" t="s">
        <v>26</v>
      </c>
      <c r="G12" s="12" t="str" cm="1">
        <f t="array" aca="1" ref="G12" ca="1">"2026年7-"&amp;MONTH(INDEX(当年営業日一覧!$C:$C, MATCH(TODAY(), 当年営業日一覧!$C:$C, 1) - 1))&amp;"月"</f>
        <v>2026年7-8月</v>
      </c>
      <c r="H12" s="12"/>
      <c r="I12" s="13"/>
      <c r="K12" s="11" t="s">
        <v>26</v>
      </c>
      <c r="L12" s="12" t="str" cm="1">
        <f t="array" aca="1" ref="L12" ca="1">"2026年1-"&amp;MONTH(INDEX(当年営業日一覧!$C:$C, MATCH(TODAY(), 当年営業日一覧!$C:$C, 1) - 1))&amp;"月"</f>
        <v>2026年1-8月</v>
      </c>
      <c r="M12" s="12"/>
      <c r="N12" s="13"/>
    </row>
    <row r="13" spans="1:14" x14ac:dyDescent="0.35">
      <c r="A13" s="34" t="s">
        <v>21</v>
      </c>
      <c r="B13" s="35">
        <f>SUMIF(当月TRM_SC200営業所別[支店],A13,当月TRM_SC200営業所別[予算金額])</f>
        <v>552249</v>
      </c>
      <c r="C13" s="35">
        <f>SUMIF(当月TRM_SC200営業所別[支店],A13,当月TRM_SC200営業所別[実績金額])</f>
        <v>244618.60000000003</v>
      </c>
      <c r="D13" s="36">
        <f t="shared" ref="D13:D16" si="12">C13/B13</f>
        <v>0.44294982879099831</v>
      </c>
      <c r="F13" s="34" t="s">
        <v>21</v>
      </c>
      <c r="G13" s="35">
        <f>SUMIF(_2HTRM_SC200営業所別[支店],ExWS支店!F13,_2HTRM_SC200営業所別[予算金額])</f>
        <v>1129278.3</v>
      </c>
      <c r="H13" s="35">
        <f>SUMIF(_2HTRM_SC200営業所別[支店],ExWS支店!F13,_2HTRM_SC200営業所別[実績金額])</f>
        <v>1175244</v>
      </c>
      <c r="I13" s="36">
        <f t="shared" ref="I13:I16" si="13">H13/G13</f>
        <v>1.0407036068965463</v>
      </c>
      <c r="K13" s="34" t="s">
        <v>21</v>
      </c>
      <c r="L13" s="35">
        <f>SUMIF(累積TRM_SC200営業所別[支店],ExWS支店!K13,累積TRM_SC200営業所別[予算金額])</f>
        <v>2626324.8000000003</v>
      </c>
      <c r="M13" s="35">
        <f>SUMIF(累積TRM_SC200営業所別[支店],ExWS支店!K13,累積TRM_SC200営業所別[実績金額])</f>
        <v>4031645.5</v>
      </c>
      <c r="N13" s="36">
        <f t="shared" ref="N13:N16" si="14">M13/L13</f>
        <v>1.5350902142796654</v>
      </c>
    </row>
    <row r="14" spans="1:14" x14ac:dyDescent="0.35">
      <c r="A14" s="34" t="s">
        <v>22</v>
      </c>
      <c r="B14" s="35">
        <f>SUMIF(当月TRM_SC200営業所別[支店],A14,当月TRM_SC200営業所別[予算金額])</f>
        <v>293694</v>
      </c>
      <c r="C14" s="35">
        <f>SUMIF(当月TRM_SC200営業所別[支店],A14,当月TRM_SC200営業所別[実績金額])</f>
        <v>113320.8</v>
      </c>
      <c r="D14" s="36">
        <f t="shared" si="12"/>
        <v>0.38584649328893339</v>
      </c>
      <c r="F14" s="34" t="s">
        <v>22</v>
      </c>
      <c r="G14" s="35">
        <f>SUMIF(_2HTRM_SC200営業所別[支店],ExWS支店!F14,_2HTRM_SC200営業所別[予算金額])</f>
        <v>600566.60000000009</v>
      </c>
      <c r="H14" s="35">
        <f>SUMIF(_2HTRM_SC200営業所別[支店],ExWS支店!F14,_2HTRM_SC200営業所別[実績金額])</f>
        <v>576129.9</v>
      </c>
      <c r="I14" s="36">
        <f t="shared" si="13"/>
        <v>0.95931059103186878</v>
      </c>
      <c r="K14" s="34" t="s">
        <v>22</v>
      </c>
      <c r="L14" s="35">
        <f>SUMIF(累積TRM_SC200営業所別[支店],ExWS支店!K14,累積TRM_SC200営業所別[予算金額])</f>
        <v>1456004.9</v>
      </c>
      <c r="M14" s="35">
        <f>SUMIF(累積TRM_SC200営業所別[支店],ExWS支店!K14,累積TRM_SC200営業所別[実績金額])</f>
        <v>1926150.4</v>
      </c>
      <c r="N14" s="36">
        <f t="shared" si="14"/>
        <v>1.3229010424346785</v>
      </c>
    </row>
    <row r="15" spans="1:14" x14ac:dyDescent="0.35">
      <c r="A15" s="34" t="s">
        <v>23</v>
      </c>
      <c r="B15" s="35">
        <f>SUMIF(当月TRM_SC200営業所別[支店],A15,当月TRM_SC200営業所別[予算金額])</f>
        <v>356193.10000000003</v>
      </c>
      <c r="C15" s="35">
        <f>SUMIF(当月TRM_SC200営業所別[支店],A15,当月TRM_SC200営業所別[実績金額])</f>
        <v>142489.79999999999</v>
      </c>
      <c r="D15" s="36">
        <f t="shared" si="12"/>
        <v>0.40003526177233634</v>
      </c>
      <c r="F15" s="34" t="s">
        <v>23</v>
      </c>
      <c r="G15" s="35">
        <f>SUMIF(_2HTRM_SC200営業所別[支店],ExWS支店!F15,_2HTRM_SC200営業所別[予算金額])</f>
        <v>728369.2</v>
      </c>
      <c r="H15" s="35">
        <f>SUMIF(_2HTRM_SC200営業所別[支店],ExWS支店!F15,_2HTRM_SC200営業所別[実績金額])</f>
        <v>709425.59999999986</v>
      </c>
      <c r="I15" s="36">
        <f t="shared" si="13"/>
        <v>0.97399176132104415</v>
      </c>
      <c r="K15" s="34" t="s">
        <v>23</v>
      </c>
      <c r="L15" s="35">
        <f>SUMIF(累積TRM_SC200営業所別[支店],ExWS支店!K15,累積TRM_SC200営業所別[予算金額])</f>
        <v>1755012.1</v>
      </c>
      <c r="M15" s="35">
        <f>SUMIF(累積TRM_SC200営業所別[支店],ExWS支店!K15,累積TRM_SC200営業所別[実績金額])</f>
        <v>2293897.5000000005</v>
      </c>
      <c r="N15" s="36">
        <f t="shared" si="14"/>
        <v>1.307055090959202</v>
      </c>
    </row>
    <row r="16" spans="1:14" x14ac:dyDescent="0.35">
      <c r="A16" s="34" t="s">
        <v>24</v>
      </c>
      <c r="B16" s="35">
        <f t="shared" ref="B16:C16" si="15">SUM(B13:B15)</f>
        <v>1202136.1000000001</v>
      </c>
      <c r="C16" s="35">
        <f t="shared" si="15"/>
        <v>500429.2</v>
      </c>
      <c r="D16" s="36">
        <f t="shared" si="12"/>
        <v>0.41628331434352561</v>
      </c>
      <c r="F16" s="34" t="s">
        <v>24</v>
      </c>
      <c r="G16" s="35">
        <f>SUM(G13:G15)</f>
        <v>2458214.1</v>
      </c>
      <c r="H16" s="35">
        <f t="shared" ref="H16" si="16">SUM(H13:H15)</f>
        <v>2460799.5</v>
      </c>
      <c r="I16" s="36">
        <f t="shared" si="13"/>
        <v>1.0010517391467244</v>
      </c>
      <c r="K16" s="34" t="s">
        <v>24</v>
      </c>
      <c r="L16" s="35">
        <f>SUM(L13:L15)</f>
        <v>5837341.8000000007</v>
      </c>
      <c r="M16" s="35">
        <f t="shared" ref="M16" si="17">SUM(M13:M15)</f>
        <v>8251693.4000000004</v>
      </c>
      <c r="N16" s="36">
        <f t="shared" si="14"/>
        <v>1.413604630792735</v>
      </c>
    </row>
    <row r="18" spans="1:2" x14ac:dyDescent="0.35">
      <c r="A18" s="4" t="str" cm="1">
        <f t="array" aca="1" ref="A18" ca="1">INDEX(当年営業日一覧!$B:$B, MATCH(TODAY(), 当年営業日一覧!$C:$C, 1) - 1)</f>
        <v>20260813</v>
      </c>
    </row>
    <row r="19" spans="1:2" x14ac:dyDescent="0.35">
      <c r="A19" s="4" t="s">
        <v>27</v>
      </c>
      <c r="B19" s="15" cm="1">
        <f t="array" aca="1" ref="B19" ca="1">INDEX(当年営業日一覧!$D:$D, MATCH(TODAY(), 当年営業日一覧!$C:$C, 1) - 1)</f>
        <v>8</v>
      </c>
    </row>
    <row r="20" spans="1:2" x14ac:dyDescent="0.35">
      <c r="A20" s="4" t="s">
        <v>28</v>
      </c>
      <c r="B20" s="15" cm="1">
        <f t="array" aca="1" ref="B20" ca="1">_xlfn.XLOOKUP(INDEX(当年営業日一覧!$C:$C, MATCH(TODAY(), 当年営業日一覧!$C:$C, 1) - 1),当年営業日一覧!A:A,当年営業日一覧!D:D,,-1,-1)</f>
        <v>20</v>
      </c>
    </row>
    <row r="21" spans="1:2" x14ac:dyDescent="0.35">
      <c r="A21" s="4" t="s">
        <v>29</v>
      </c>
      <c r="B21" s="16">
        <f ca="1">B19/B20</f>
        <v>0.4</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3D40-5384-4E72-BEE0-AF14D9CB6BB2}">
  <sheetPr codeName="Sheet2">
    <tabColor rgb="FFC00000"/>
  </sheetPr>
  <dimension ref="A1:FC23"/>
  <sheetViews>
    <sheetView showGridLines="0" topLeftCell="BA1" zoomScaleNormal="100" workbookViewId="0">
      <selection activeCell="BC3" sqref="BC3"/>
    </sheetView>
  </sheetViews>
  <sheetFormatPr defaultColWidth="8" defaultRowHeight="15" outlineLevelCol="1" x14ac:dyDescent="0.35"/>
  <cols>
    <col min="1" max="1" width="2.83203125" style="4" customWidth="1"/>
    <col min="2" max="2" width="3.58203125" style="14" customWidth="1"/>
    <col min="3" max="3" width="5" style="4" customWidth="1"/>
    <col min="4" max="4" width="10.83203125" style="4" bestFit="1" customWidth="1"/>
    <col min="5" max="5" width="18.08203125" style="4" bestFit="1" customWidth="1"/>
    <col min="6" max="7" width="9.58203125" style="17" bestFit="1" customWidth="1"/>
    <col min="8" max="8" width="10.58203125" style="18" bestFit="1" customWidth="1"/>
    <col min="9" max="9" width="1.58203125" style="4" customWidth="1"/>
    <col min="10" max="10" width="2.83203125" style="4" customWidth="1"/>
    <col min="11" max="11" width="3.58203125" style="14" customWidth="1"/>
    <col min="12" max="12" width="5" style="4" customWidth="1"/>
    <col min="13" max="13" width="10.83203125" style="4" bestFit="1" customWidth="1"/>
    <col min="14" max="14" width="18.08203125" style="4" bestFit="1" customWidth="1"/>
    <col min="15" max="16" width="9.58203125" style="17" bestFit="1" customWidth="1"/>
    <col min="17" max="17" width="10.58203125" style="18" bestFit="1" customWidth="1"/>
    <col min="18" max="18" width="1.58203125" style="4" customWidth="1"/>
    <col min="19" max="19" width="2.83203125" style="4" customWidth="1"/>
    <col min="20" max="20" width="3.58203125" style="14" customWidth="1"/>
    <col min="21" max="21" width="5" style="4" customWidth="1"/>
    <col min="22" max="22" width="10.83203125" style="4" bestFit="1" customWidth="1"/>
    <col min="23" max="23" width="18.08203125" style="4" bestFit="1" customWidth="1"/>
    <col min="24" max="25" width="9.58203125" style="17" bestFit="1" customWidth="1"/>
    <col min="26" max="26" width="10.58203125" style="18" bestFit="1" customWidth="1"/>
    <col min="27" max="27" width="1.58203125" style="4" customWidth="1"/>
    <col min="28" max="28" width="2.83203125" style="4" customWidth="1"/>
    <col min="29" max="29" width="3.58203125" style="14" customWidth="1"/>
    <col min="30" max="30" width="5" style="4" customWidth="1"/>
    <col min="31" max="31" width="10.83203125" style="4" customWidth="1"/>
    <col min="32" max="32" width="18.08203125" style="4" customWidth="1"/>
    <col min="33" max="34" width="9.58203125" style="17" customWidth="1"/>
    <col min="35" max="35" width="10.58203125" style="18" customWidth="1"/>
    <col min="36" max="36" width="1.58203125" style="4" customWidth="1"/>
    <col min="37" max="37" width="2.83203125" style="4" customWidth="1"/>
    <col min="38" max="38" width="3.58203125" style="14" customWidth="1"/>
    <col min="39" max="39" width="5" style="4" customWidth="1"/>
    <col min="40" max="40" width="10.83203125" style="4" customWidth="1"/>
    <col min="41" max="41" width="18.08203125" style="4" customWidth="1"/>
    <col min="42" max="43" width="9.58203125" style="17" customWidth="1"/>
    <col min="44" max="44" width="10.58203125" style="18" customWidth="1"/>
    <col min="45" max="45" width="1.58203125" style="4" customWidth="1"/>
    <col min="46" max="46" width="2.83203125" style="4" customWidth="1"/>
    <col min="47" max="47" width="3.58203125" style="14" customWidth="1"/>
    <col min="48" max="48" width="5" style="4" customWidth="1"/>
    <col min="49" max="49" width="10.83203125" style="4" customWidth="1"/>
    <col min="50" max="50" width="18.08203125" style="4" customWidth="1"/>
    <col min="51" max="51" width="10.33203125" style="17" customWidth="1"/>
    <col min="52" max="52" width="9.58203125" style="17" customWidth="1"/>
    <col min="53" max="53" width="10.58203125" style="18" customWidth="1"/>
    <col min="54" max="54" width="1.58203125" style="18" customWidth="1"/>
    <col min="55" max="55" width="2.83203125" style="4" customWidth="1"/>
    <col min="56" max="56" width="3.58203125" style="14" customWidth="1"/>
    <col min="57" max="57" width="5" style="4" customWidth="1"/>
    <col min="58" max="58" width="10.83203125" style="4" customWidth="1"/>
    <col min="59" max="59" width="18.08203125" style="4" customWidth="1"/>
    <col min="60" max="61" width="9.58203125" style="17" customWidth="1"/>
    <col min="62" max="62" width="10.58203125" style="18" customWidth="1"/>
    <col min="63" max="63" width="1.58203125" style="4" customWidth="1"/>
    <col min="64" max="64" width="2.83203125" style="4" customWidth="1"/>
    <col min="65" max="65" width="3.58203125" style="14" customWidth="1"/>
    <col min="66" max="66" width="5" style="4" customWidth="1"/>
    <col min="67" max="67" width="10.83203125" style="4" customWidth="1"/>
    <col min="68" max="68" width="18.08203125" style="4" customWidth="1"/>
    <col min="69" max="70" width="9.58203125" style="17" customWidth="1"/>
    <col min="71" max="71" width="10.58203125" style="18" customWidth="1"/>
    <col min="72" max="72" width="1.58203125" style="4" customWidth="1"/>
    <col min="73" max="73" width="2.83203125" style="4" customWidth="1"/>
    <col min="74" max="74" width="3.58203125" style="14" customWidth="1"/>
    <col min="75" max="75" width="5" style="4" customWidth="1"/>
    <col min="76" max="76" width="10.83203125" style="4" customWidth="1"/>
    <col min="77" max="77" width="18.08203125" style="4" customWidth="1"/>
    <col min="78" max="78" width="10.33203125" style="17" customWidth="1"/>
    <col min="79" max="79" width="9.58203125" style="17" customWidth="1"/>
    <col min="80" max="80" width="10.58203125" style="18" customWidth="1"/>
    <col min="81" max="81" width="10.58203125" style="18" customWidth="1" outlineLevel="1"/>
    <col min="82" max="82" width="8.08203125" style="14" customWidth="1" outlineLevel="1"/>
    <col min="83" max="84" width="8" style="14" customWidth="1" outlineLevel="1"/>
    <col min="85" max="87" width="8.08203125" style="14" customWidth="1" outlineLevel="1"/>
    <col min="88" max="90" width="8" style="14" customWidth="1" outlineLevel="1"/>
    <col min="91" max="91" width="8.08203125" style="14" customWidth="1" outlineLevel="1"/>
    <col min="92" max="93" width="8" style="14" customWidth="1" outlineLevel="1"/>
    <col min="94" max="96" width="8.08203125" style="14" customWidth="1" outlineLevel="1"/>
    <col min="97" max="99" width="8" style="14" customWidth="1" outlineLevel="1"/>
    <col min="100" max="100" width="8.08203125" style="14" customWidth="1" outlineLevel="1"/>
    <col min="101" max="102" width="8" style="14" customWidth="1" outlineLevel="1"/>
    <col min="103" max="105" width="8.08203125" style="14" customWidth="1" outlineLevel="1"/>
    <col min="106" max="108" width="8" style="14" customWidth="1" outlineLevel="1"/>
    <col min="109" max="109" width="8.08203125" style="14" customWidth="1" outlineLevel="1"/>
    <col min="110" max="111" width="8" style="14" customWidth="1" outlineLevel="1"/>
    <col min="112" max="112" width="8.08203125" style="14" customWidth="1" outlineLevel="1"/>
    <col min="113" max="113" width="10.75" style="14" customWidth="1" outlineLevel="1"/>
    <col min="114" max="114" width="8.08203125" style="14" customWidth="1" outlineLevel="1"/>
    <col min="115" max="117" width="8" style="14" customWidth="1" outlineLevel="1"/>
    <col min="118" max="118" width="8.08203125" style="14" customWidth="1" outlineLevel="1"/>
    <col min="119" max="120" width="8" style="14" customWidth="1" outlineLevel="1"/>
    <col min="121" max="123" width="8.08203125" style="14" customWidth="1" outlineLevel="1"/>
    <col min="124" max="126" width="8" style="14" customWidth="1" outlineLevel="1"/>
    <col min="127" max="127" width="8.08203125" style="14" customWidth="1" outlineLevel="1"/>
    <col min="128" max="129" width="8" style="14" customWidth="1" outlineLevel="1"/>
    <col min="130" max="132" width="8.08203125" style="14" customWidth="1" outlineLevel="1"/>
    <col min="133" max="159" width="8" style="4" customWidth="1" outlineLevel="1"/>
    <col min="160" max="16384" width="8" style="4"/>
  </cols>
  <sheetData>
    <row r="1" spans="1:159" s="19" customFormat="1" ht="16" x14ac:dyDescent="0.35">
      <c r="A1" s="127"/>
      <c r="B1" s="128"/>
      <c r="C1" s="129" t="s">
        <v>16</v>
      </c>
      <c r="D1" s="129"/>
      <c r="E1" s="129" t="str" cm="1">
        <f t="array" aca="1" ref="E1" ca="1">MONTH(INDEX(当年営業日一覧!$C:$C, MATCH(TODAY(), 当年営業日一覧!$C:$C, 1) - 1))&amp;"月"</f>
        <v>8月</v>
      </c>
      <c r="F1" s="130"/>
      <c r="G1" s="130"/>
      <c r="H1" s="131"/>
      <c r="I1" s="127"/>
      <c r="J1" s="127"/>
      <c r="K1" s="128"/>
      <c r="L1" s="132" t="s">
        <v>25</v>
      </c>
      <c r="M1" s="132"/>
      <c r="N1" s="132" t="str" cm="1">
        <f t="array" aca="1" ref="N1" ca="1">MONTH(INDEX(当年営業日一覧!$C:$C, MATCH(TODAY(), 当年営業日一覧!$C:$C, 1) - 1))&amp;"月"</f>
        <v>8月</v>
      </c>
      <c r="O1" s="133"/>
      <c r="P1" s="133"/>
      <c r="Q1" s="134"/>
      <c r="R1" s="127"/>
      <c r="S1" s="127"/>
      <c r="T1" s="128"/>
      <c r="U1" s="135" t="s">
        <v>26</v>
      </c>
      <c r="V1" s="135"/>
      <c r="W1" s="135" t="str" cm="1">
        <f t="array" aca="1" ref="W1" ca="1">MONTH(INDEX(当年営業日一覧!$C:$C, MATCH(TODAY(), 当年営業日一覧!$C:$C, 1) - 1))&amp;"月"</f>
        <v>8月</v>
      </c>
      <c r="X1" s="136"/>
      <c r="Y1" s="136"/>
      <c r="Z1" s="137"/>
      <c r="AA1" s="127"/>
      <c r="AB1" s="127"/>
      <c r="AC1" s="128"/>
      <c r="AD1" s="129" t="s">
        <v>16</v>
      </c>
      <c r="AE1" s="129"/>
      <c r="AF1" s="129" t="str" cm="1">
        <f t="array" aca="1" ref="AF1" ca="1">"2026年7-"&amp;MONTH(INDEX(当年営業日一覧!$C:$C, MATCH(TODAY(), 当年営業日一覧!$C:$C, 1) - 1))&amp;"月"</f>
        <v>2026年7-8月</v>
      </c>
      <c r="AG1" s="130"/>
      <c r="AH1" s="130"/>
      <c r="AI1" s="131"/>
      <c r="AJ1" s="127"/>
      <c r="AK1" s="127"/>
      <c r="AL1" s="128"/>
      <c r="AM1" s="132" t="s">
        <v>25</v>
      </c>
      <c r="AN1" s="132"/>
      <c r="AO1" s="132" t="str" cm="1">
        <f t="array" aca="1" ref="AO1" ca="1">"2026年7-"&amp;MONTH(INDEX(当年営業日一覧!$C:$C, MATCH(TODAY(), 当年営業日一覧!$C:$C, 1) - 1))&amp;"月"</f>
        <v>2026年7-8月</v>
      </c>
      <c r="AP1" s="133"/>
      <c r="AQ1" s="133"/>
      <c r="AR1" s="134"/>
      <c r="AS1" s="127"/>
      <c r="AT1" s="127"/>
      <c r="AU1" s="128"/>
      <c r="AV1" s="135" t="s">
        <v>26</v>
      </c>
      <c r="AW1" s="135"/>
      <c r="AX1" s="135" t="str" cm="1">
        <f t="array" aca="1" ref="AX1" ca="1">"2026年7-"&amp;MONTH(INDEX(当年営業日一覧!$C:$C, MATCH(TODAY(), 当年営業日一覧!$C:$C, 1) - 1))&amp;"月"</f>
        <v>2026年7-8月</v>
      </c>
      <c r="AY1" s="136"/>
      <c r="AZ1" s="136"/>
      <c r="BA1" s="137"/>
      <c r="BB1" s="138"/>
      <c r="BC1" s="127"/>
      <c r="BD1" s="128"/>
      <c r="BE1" s="129" t="s">
        <v>16</v>
      </c>
      <c r="BF1" s="129"/>
      <c r="BG1" s="129" t="str" cm="1">
        <f t="array" aca="1" ref="BG1" ca="1">"2026年1-"&amp;MONTH(INDEX(当年営業日一覧!$C:$C, MATCH(TODAY(), 当年営業日一覧!$C:$C, 1) - 1))&amp;"月"</f>
        <v>2026年1-8月</v>
      </c>
      <c r="BH1" s="130"/>
      <c r="BI1" s="130"/>
      <c r="BJ1" s="131"/>
      <c r="BK1" s="127"/>
      <c r="BL1" s="127"/>
      <c r="BM1" s="128"/>
      <c r="BN1" s="132" t="s">
        <v>25</v>
      </c>
      <c r="BO1" s="132"/>
      <c r="BP1" s="132" t="str" cm="1">
        <f t="array" aca="1" ref="BP1" ca="1">"2026年1-"&amp;MONTH(INDEX(当年営業日一覧!$C:$C, MATCH(TODAY(), 当年営業日一覧!$C:$C, 1) - 1))&amp;"月"</f>
        <v>2026年1-8月</v>
      </c>
      <c r="BQ1" s="133"/>
      <c r="BR1" s="133"/>
      <c r="BS1" s="134"/>
      <c r="BT1" s="127"/>
      <c r="BU1" s="127"/>
      <c r="BV1" s="128"/>
      <c r="BW1" s="135" t="s">
        <v>26</v>
      </c>
      <c r="BX1" s="135"/>
      <c r="BY1" s="135" t="str" cm="1">
        <f t="array" aca="1" ref="BY1" ca="1">"2026年1-"&amp;MONTH(INDEX(当年営業日一覧!$C:$C, MATCH(TODAY(), 当年営業日一覧!$C:$C, 1) - 1))&amp;"月"</f>
        <v>2026年1-8月</v>
      </c>
      <c r="BZ1" s="136"/>
      <c r="CA1" s="136"/>
      <c r="CB1" s="137"/>
      <c r="CC1" s="138"/>
      <c r="CD1" s="128" t="s">
        <v>30</v>
      </c>
      <c r="CE1" s="128"/>
      <c r="CF1" s="128"/>
      <c r="CG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7"/>
      <c r="ED1" s="127"/>
      <c r="EE1" s="127"/>
      <c r="EF1" s="127"/>
      <c r="EG1" s="127"/>
      <c r="EH1" s="127"/>
      <c r="EI1" s="127"/>
      <c r="EJ1" s="127"/>
      <c r="EK1" s="127"/>
      <c r="EL1" s="127"/>
      <c r="EM1" s="127"/>
      <c r="EN1" s="127"/>
      <c r="EO1" s="127"/>
      <c r="EP1" s="127"/>
      <c r="EQ1" s="127"/>
      <c r="ER1" s="127"/>
      <c r="ES1" s="127"/>
      <c r="ET1" s="127"/>
      <c r="EU1" s="127"/>
      <c r="EV1" s="127"/>
      <c r="EW1" s="127"/>
      <c r="EX1" s="127"/>
      <c r="EY1" s="127"/>
      <c r="EZ1" s="127"/>
      <c r="FA1" s="127"/>
      <c r="FB1" s="127"/>
      <c r="FC1" s="127"/>
    </row>
    <row r="2" spans="1:159" s="20" customFormat="1" x14ac:dyDescent="0.35">
      <c r="A2" s="139"/>
      <c r="B2" s="140" t="s">
        <v>31</v>
      </c>
      <c r="C2" s="141" t="s">
        <v>32</v>
      </c>
      <c r="D2" s="141" t="s">
        <v>17</v>
      </c>
      <c r="E2" s="141" t="s">
        <v>33</v>
      </c>
      <c r="F2" s="142" t="s">
        <v>18</v>
      </c>
      <c r="G2" s="142" t="s">
        <v>19</v>
      </c>
      <c r="H2" s="143" t="s">
        <v>20</v>
      </c>
      <c r="I2" s="139"/>
      <c r="J2" s="139"/>
      <c r="K2" s="140" t="s">
        <v>31</v>
      </c>
      <c r="L2" s="144" t="s">
        <v>32</v>
      </c>
      <c r="M2" s="144" t="s">
        <v>17</v>
      </c>
      <c r="N2" s="144" t="s">
        <v>33</v>
      </c>
      <c r="O2" s="145" t="s">
        <v>18</v>
      </c>
      <c r="P2" s="145" t="s">
        <v>19</v>
      </c>
      <c r="Q2" s="146" t="s">
        <v>20</v>
      </c>
      <c r="R2" s="139"/>
      <c r="S2" s="139"/>
      <c r="T2" s="140" t="s">
        <v>31</v>
      </c>
      <c r="U2" s="147" t="s">
        <v>32</v>
      </c>
      <c r="V2" s="147" t="s">
        <v>17</v>
      </c>
      <c r="W2" s="147" t="s">
        <v>33</v>
      </c>
      <c r="X2" s="148" t="s">
        <v>18</v>
      </c>
      <c r="Y2" s="148" t="s">
        <v>19</v>
      </c>
      <c r="Z2" s="149" t="s">
        <v>20</v>
      </c>
      <c r="AA2" s="139"/>
      <c r="AB2" s="139"/>
      <c r="AC2" s="140" t="s">
        <v>31</v>
      </c>
      <c r="AD2" s="141" t="s">
        <v>32</v>
      </c>
      <c r="AE2" s="141" t="s">
        <v>17</v>
      </c>
      <c r="AF2" s="141" t="s">
        <v>33</v>
      </c>
      <c r="AG2" s="142" t="s">
        <v>18</v>
      </c>
      <c r="AH2" s="142" t="s">
        <v>19</v>
      </c>
      <c r="AI2" s="143" t="s">
        <v>20</v>
      </c>
      <c r="AJ2" s="139"/>
      <c r="AK2" s="139"/>
      <c r="AL2" s="140" t="s">
        <v>31</v>
      </c>
      <c r="AM2" s="144" t="s">
        <v>32</v>
      </c>
      <c r="AN2" s="144" t="s">
        <v>17</v>
      </c>
      <c r="AO2" s="144" t="s">
        <v>33</v>
      </c>
      <c r="AP2" s="145" t="s">
        <v>18</v>
      </c>
      <c r="AQ2" s="145" t="s">
        <v>19</v>
      </c>
      <c r="AR2" s="146" t="s">
        <v>20</v>
      </c>
      <c r="AS2" s="139"/>
      <c r="AT2" s="139"/>
      <c r="AU2" s="140" t="s">
        <v>31</v>
      </c>
      <c r="AV2" s="147" t="s">
        <v>32</v>
      </c>
      <c r="AW2" s="147" t="s">
        <v>17</v>
      </c>
      <c r="AX2" s="147" t="s">
        <v>33</v>
      </c>
      <c r="AY2" s="148" t="s">
        <v>18</v>
      </c>
      <c r="AZ2" s="148" t="s">
        <v>19</v>
      </c>
      <c r="BA2" s="149" t="s">
        <v>20</v>
      </c>
      <c r="BB2" s="150"/>
      <c r="BC2" s="139"/>
      <c r="BD2" s="140" t="s">
        <v>31</v>
      </c>
      <c r="BE2" s="141" t="s">
        <v>32</v>
      </c>
      <c r="BF2" s="141" t="s">
        <v>17</v>
      </c>
      <c r="BG2" s="141" t="s">
        <v>33</v>
      </c>
      <c r="BH2" s="142" t="s">
        <v>18</v>
      </c>
      <c r="BI2" s="142" t="s">
        <v>19</v>
      </c>
      <c r="BJ2" s="143" t="s">
        <v>20</v>
      </c>
      <c r="BK2" s="139"/>
      <c r="BL2" s="139"/>
      <c r="BM2" s="140" t="s">
        <v>31</v>
      </c>
      <c r="BN2" s="144" t="s">
        <v>32</v>
      </c>
      <c r="BO2" s="144" t="s">
        <v>17</v>
      </c>
      <c r="BP2" s="144" t="s">
        <v>33</v>
      </c>
      <c r="BQ2" s="145" t="s">
        <v>18</v>
      </c>
      <c r="BR2" s="145" t="s">
        <v>19</v>
      </c>
      <c r="BS2" s="146" t="s">
        <v>20</v>
      </c>
      <c r="BT2" s="139"/>
      <c r="BU2" s="139"/>
      <c r="BV2" s="140" t="s">
        <v>31</v>
      </c>
      <c r="BW2" s="147" t="s">
        <v>32</v>
      </c>
      <c r="BX2" s="147" t="s">
        <v>17</v>
      </c>
      <c r="BY2" s="147" t="s">
        <v>33</v>
      </c>
      <c r="BZ2" s="148" t="s">
        <v>18</v>
      </c>
      <c r="CA2" s="148" t="s">
        <v>19</v>
      </c>
      <c r="CB2" s="149" t="s">
        <v>20</v>
      </c>
      <c r="CC2" s="150"/>
      <c r="CD2" s="140" t="s">
        <v>34</v>
      </c>
      <c r="CE2" s="140"/>
      <c r="CF2" s="140" t="s">
        <v>35</v>
      </c>
      <c r="CG2" s="140"/>
      <c r="CH2" s="140"/>
      <c r="CI2" s="140"/>
      <c r="CJ2" s="140"/>
      <c r="CK2" s="140"/>
      <c r="CL2" s="140"/>
      <c r="CM2" s="140" t="s">
        <v>36</v>
      </c>
      <c r="CN2" s="140"/>
      <c r="CO2" s="140" t="s">
        <v>35</v>
      </c>
      <c r="CP2" s="140"/>
      <c r="CQ2" s="140"/>
      <c r="CR2" s="140"/>
      <c r="CS2" s="140"/>
      <c r="CT2" s="140"/>
      <c r="CU2" s="140"/>
      <c r="CV2" s="140" t="s">
        <v>37</v>
      </c>
      <c r="CW2" s="140"/>
      <c r="CX2" s="140" t="s">
        <v>35</v>
      </c>
      <c r="CY2" s="140"/>
      <c r="CZ2" s="140"/>
      <c r="DA2" s="140"/>
      <c r="DB2" s="140"/>
      <c r="DC2" s="140"/>
      <c r="DD2" s="140"/>
      <c r="DE2" s="140" t="s">
        <v>34</v>
      </c>
      <c r="DF2" s="140"/>
      <c r="DG2" s="140" t="s">
        <v>38</v>
      </c>
      <c r="DH2" s="140"/>
      <c r="DI2" s="140"/>
      <c r="DJ2" s="140"/>
      <c r="DK2" s="140"/>
      <c r="DL2" s="140"/>
      <c r="DM2" s="140"/>
      <c r="DN2" s="140" t="s">
        <v>36</v>
      </c>
      <c r="DO2" s="140"/>
      <c r="DP2" s="140" t="s">
        <v>38</v>
      </c>
      <c r="DQ2" s="140"/>
      <c r="DR2" s="140"/>
      <c r="DS2" s="140"/>
      <c r="DT2" s="140"/>
      <c r="DU2" s="140"/>
      <c r="DV2" s="140"/>
      <c r="DW2" s="140" t="s">
        <v>37</v>
      </c>
      <c r="DX2" s="140"/>
      <c r="DY2" s="140" t="s">
        <v>38</v>
      </c>
      <c r="DZ2" s="140"/>
      <c r="EA2" s="140"/>
      <c r="EB2" s="140"/>
      <c r="EC2" s="139"/>
      <c r="ED2" s="140"/>
      <c r="EE2" s="140"/>
      <c r="EF2" s="140" t="s">
        <v>16</v>
      </c>
      <c r="EG2" s="140"/>
      <c r="EH2" s="140" t="s">
        <v>39</v>
      </c>
      <c r="EI2" s="140"/>
      <c r="EJ2" s="140"/>
      <c r="EK2" s="140"/>
      <c r="EL2" s="140"/>
      <c r="EM2" s="140"/>
      <c r="EN2" s="140"/>
      <c r="EO2" s="140" t="s">
        <v>25</v>
      </c>
      <c r="EP2" s="140"/>
      <c r="EQ2" s="140" t="s">
        <v>39</v>
      </c>
      <c r="ER2" s="140"/>
      <c r="ES2" s="140"/>
      <c r="ET2" s="140"/>
      <c r="EU2" s="140"/>
      <c r="EV2" s="140"/>
      <c r="EW2" s="140"/>
      <c r="EX2" s="140" t="s">
        <v>26</v>
      </c>
      <c r="EY2" s="140"/>
      <c r="EZ2" s="140" t="s">
        <v>39</v>
      </c>
      <c r="FA2" s="140"/>
      <c r="FB2" s="140"/>
      <c r="FC2" s="140"/>
    </row>
    <row r="3" spans="1:159" x14ac:dyDescent="0.35">
      <c r="A3" s="139">
        <f>B3</f>
        <v>0</v>
      </c>
      <c r="B3" s="140">
        <f>SUMIF(CF:CF,E3,CD:CD)-C3</f>
        <v>0</v>
      </c>
      <c r="C3" s="151">
        <f>RANK(H3,H$3:H$22,0)</f>
        <v>1</v>
      </c>
      <c r="D3" s="151" t="str" cm="1">
        <f t="array" ref="D3:H22">当月全IBD営業所別[[支店]:[達成率]]</f>
        <v>IBD 東日本</v>
      </c>
      <c r="E3" s="151" t="str">
        <v>IBD栃木・群馬・新潟</v>
      </c>
      <c r="F3" s="152">
        <v>66930.3</v>
      </c>
      <c r="G3" s="152">
        <v>35524</v>
      </c>
      <c r="H3" s="153">
        <v>0.53069999999999995</v>
      </c>
      <c r="I3" s="154"/>
      <c r="J3" s="139">
        <f>K3</f>
        <v>0</v>
      </c>
      <c r="K3" s="140">
        <f>SUMIF(CO:CO,N3,CM:CM)-L3</f>
        <v>0</v>
      </c>
      <c r="L3" s="155">
        <f>RANK(Q3,Q$3:Q$22,0)</f>
        <v>1</v>
      </c>
      <c r="M3" s="155" t="str" cm="1">
        <f t="array" ref="M3:Q22">当月TRM_IV営業所別[[支店]:[達成率]]</f>
        <v>IBD 西日本</v>
      </c>
      <c r="N3" s="155" t="str">
        <v>IBD九州2</v>
      </c>
      <c r="O3" s="156">
        <v>6614.3</v>
      </c>
      <c r="P3" s="156">
        <v>2765.9</v>
      </c>
      <c r="Q3" s="157">
        <v>0.41810000000000003</v>
      </c>
      <c r="R3" s="154"/>
      <c r="S3" s="139">
        <f>T3</f>
        <v>0</v>
      </c>
      <c r="T3" s="140">
        <f>SUMIF(CX:CX,W3,CV:CV)-U3</f>
        <v>0</v>
      </c>
      <c r="U3" s="158">
        <f>RANK(Z3,Z$3:Z$22,0)</f>
        <v>1</v>
      </c>
      <c r="V3" s="158" t="str" cm="1">
        <f t="array" ref="V3:Z22">当月TRM_SC200営業所別[[支店]:[達成率]]</f>
        <v>IBD 東日本</v>
      </c>
      <c r="W3" s="158" t="str">
        <v>IBD栃木・群馬・新潟</v>
      </c>
      <c r="X3" s="159">
        <v>61423</v>
      </c>
      <c r="Y3" s="159">
        <v>34266.800000000003</v>
      </c>
      <c r="Z3" s="160">
        <v>0.55779999999999996</v>
      </c>
      <c r="AA3" s="154"/>
      <c r="AB3" s="139">
        <f>AC3</f>
        <v>2</v>
      </c>
      <c r="AC3" s="140">
        <f>SUMIF(DG:DG,AF3,DE:DE)-AD3</f>
        <v>2</v>
      </c>
      <c r="AD3" s="151">
        <f>RANK(AI3,AI$3:AI$22,0)</f>
        <v>1</v>
      </c>
      <c r="AE3" s="151" t="str" cm="1">
        <f t="array" ref="AE3:AI22">_2H全IBD営業所別[[支店]:[達成率]]</f>
        <v>IBD 西日本</v>
      </c>
      <c r="AF3" s="151" t="str">
        <v>IBD中四国1</v>
      </c>
      <c r="AG3" s="152">
        <v>94246.9</v>
      </c>
      <c r="AH3" s="152">
        <v>106151.6</v>
      </c>
      <c r="AI3" s="153">
        <v>1.1263000000000001</v>
      </c>
      <c r="AJ3" s="154"/>
      <c r="AK3" s="139">
        <f>AL3</f>
        <v>1</v>
      </c>
      <c r="AL3" s="140">
        <f>SUMIF(DP:DP,AO3,DN:DN)-AM3</f>
        <v>1</v>
      </c>
      <c r="AM3" s="155">
        <f>RANK(AR3,AR$3:AR$22,0)</f>
        <v>1</v>
      </c>
      <c r="AN3" s="155" t="str" cm="1">
        <f t="array" ref="AN3:AR22">_2HTRM_IV営業所別[[支店]:[達成率]]</f>
        <v>IBD 中日本</v>
      </c>
      <c r="AO3" s="155" t="str">
        <v>IBD神奈川</v>
      </c>
      <c r="AP3" s="156">
        <v>16794.3</v>
      </c>
      <c r="AQ3" s="156">
        <v>10057.9</v>
      </c>
      <c r="AR3" s="157">
        <v>0.5988</v>
      </c>
      <c r="AS3" s="154"/>
      <c r="AT3" s="139">
        <f>AU3</f>
        <v>0</v>
      </c>
      <c r="AU3" s="140">
        <f>SUMIF(DY:DY,AX3,DW:DW)-AV3</f>
        <v>0</v>
      </c>
      <c r="AV3" s="158">
        <f>RANK(BA3,BA$3:BA$22,0)</f>
        <v>1</v>
      </c>
      <c r="AW3" s="158" t="str" cm="1">
        <f t="array" ref="AW3:BA22">_2HTRM_SC200営業所別[[支店]:[達成率]]</f>
        <v>IBD 西日本</v>
      </c>
      <c r="AX3" s="158" t="str">
        <v>IBD中四国1</v>
      </c>
      <c r="AY3" s="159">
        <v>84235.5</v>
      </c>
      <c r="AZ3" s="159">
        <v>103134.3</v>
      </c>
      <c r="BA3" s="160">
        <v>1.2242999999999999</v>
      </c>
      <c r="BB3" s="161"/>
      <c r="BC3" s="139">
        <f t="shared" ref="BC3:BC22" si="0">BD3</f>
        <v>0</v>
      </c>
      <c r="BD3" s="140">
        <f>SUMIF(EH:EH,BG3,EF:EF)-BE3</f>
        <v>0</v>
      </c>
      <c r="BE3" s="151">
        <f t="shared" ref="BE3:BE22" si="1">RANK(BJ3,BJ$3:BJ$22,0)</f>
        <v>1</v>
      </c>
      <c r="BF3" s="151" t="str" cm="1">
        <f t="array" ref="BF3:BJ22">累積全IBD営業所別[[支店]:[達成率]]</f>
        <v>IBD 中日本</v>
      </c>
      <c r="BG3" s="151" t="str">
        <v>IBD東海1</v>
      </c>
      <c r="BH3" s="152">
        <v>312877.2</v>
      </c>
      <c r="BI3" s="152">
        <v>492824.3</v>
      </c>
      <c r="BJ3" s="153">
        <v>1.5750999999999999</v>
      </c>
      <c r="BK3" s="154"/>
      <c r="BL3" s="139">
        <f t="shared" ref="BL3:BL22" si="2">BM3</f>
        <v>0</v>
      </c>
      <c r="BM3" s="140">
        <f t="shared" ref="BM3:BM22" si="3">SUMIF(EQ:EQ,BP3,EO:EO)-BN3</f>
        <v>0</v>
      </c>
      <c r="BN3" s="155">
        <f t="shared" ref="BN3:BN22" si="4">RANK(BS3,BS$3:BS$22,0)</f>
        <v>1</v>
      </c>
      <c r="BO3" s="155" t="str" cm="1">
        <f t="array" ref="BO3:BS22">累積TRM_IV営業所別[[支店]:[達成率]]</f>
        <v>IBD 東日本</v>
      </c>
      <c r="BP3" s="155" t="str">
        <v>IBD東京2</v>
      </c>
      <c r="BQ3" s="156">
        <v>66732.399999999994</v>
      </c>
      <c r="BR3" s="156">
        <v>65620.7</v>
      </c>
      <c r="BS3" s="157">
        <v>0.98329999999999995</v>
      </c>
      <c r="BT3" s="154"/>
      <c r="BU3" s="139">
        <f>BV3</f>
        <v>0</v>
      </c>
      <c r="BV3" s="140">
        <f t="shared" ref="BV3:BV22" si="5">SUMIF(EZ:EZ,BY3,EX:EX)-BW3</f>
        <v>0</v>
      </c>
      <c r="BW3" s="158">
        <f t="shared" ref="BW3:BW22" si="6">RANK(CB3,CB$3:CB$22,0)</f>
        <v>1</v>
      </c>
      <c r="BX3" s="158" t="str" cm="1">
        <f t="array" ref="BX3:CB22">累積TRM_SC200営業所別[[支店]:[達成率]]</f>
        <v>IBD 中日本</v>
      </c>
      <c r="BY3" s="158" t="str">
        <v>IBD東海1</v>
      </c>
      <c r="BZ3" s="159">
        <v>249421.1</v>
      </c>
      <c r="CA3" s="159">
        <v>448437</v>
      </c>
      <c r="CB3" s="160">
        <v>1.7979000000000001</v>
      </c>
      <c r="CC3" s="161"/>
      <c r="CD3" s="162" t="s">
        <v>40</v>
      </c>
      <c r="CE3" s="162" t="s">
        <v>41</v>
      </c>
      <c r="CF3" s="162" t="s">
        <v>42</v>
      </c>
      <c r="CG3" s="162" t="s">
        <v>43</v>
      </c>
      <c r="CH3" s="162" t="s">
        <v>44</v>
      </c>
      <c r="CI3" s="162" t="s">
        <v>45</v>
      </c>
      <c r="CJ3" s="140"/>
      <c r="CK3" s="140"/>
      <c r="CL3" s="140" t="s">
        <v>46</v>
      </c>
      <c r="CM3" s="162" t="s">
        <v>40</v>
      </c>
      <c r="CN3" s="162" t="s">
        <v>41</v>
      </c>
      <c r="CO3" s="162" t="s">
        <v>42</v>
      </c>
      <c r="CP3" s="162" t="s">
        <v>43</v>
      </c>
      <c r="CQ3" s="162" t="s">
        <v>44</v>
      </c>
      <c r="CR3" s="162" t="s">
        <v>45</v>
      </c>
      <c r="CS3" s="140"/>
      <c r="CT3" s="140"/>
      <c r="CU3" s="140" t="s">
        <v>46</v>
      </c>
      <c r="CV3" s="162" t="s">
        <v>40</v>
      </c>
      <c r="CW3" s="162" t="s">
        <v>41</v>
      </c>
      <c r="CX3" s="162" t="s">
        <v>42</v>
      </c>
      <c r="CY3" s="162" t="s">
        <v>43</v>
      </c>
      <c r="CZ3" s="162" t="s">
        <v>44</v>
      </c>
      <c r="DA3" s="162" t="s">
        <v>45</v>
      </c>
      <c r="DB3" s="140"/>
      <c r="DC3" s="140"/>
      <c r="DD3" s="140" t="s">
        <v>46</v>
      </c>
      <c r="DE3" s="162" t="s">
        <v>40</v>
      </c>
      <c r="DF3" s="162" t="s">
        <v>41</v>
      </c>
      <c r="DG3" s="162" t="s">
        <v>42</v>
      </c>
      <c r="DH3" s="162" t="s">
        <v>43</v>
      </c>
      <c r="DI3" s="162" t="s">
        <v>44</v>
      </c>
      <c r="DJ3" s="162" t="s">
        <v>45</v>
      </c>
      <c r="DK3" s="140"/>
      <c r="DL3" s="140"/>
      <c r="DM3" s="140" t="s">
        <v>46</v>
      </c>
      <c r="DN3" s="162" t="s">
        <v>40</v>
      </c>
      <c r="DO3" s="162" t="s">
        <v>41</v>
      </c>
      <c r="DP3" s="162" t="s">
        <v>42</v>
      </c>
      <c r="DQ3" s="162" t="s">
        <v>43</v>
      </c>
      <c r="DR3" s="162" t="s">
        <v>44</v>
      </c>
      <c r="DS3" s="162" t="s">
        <v>45</v>
      </c>
      <c r="DT3" s="140"/>
      <c r="DU3" s="140"/>
      <c r="DV3" s="140" t="s">
        <v>46</v>
      </c>
      <c r="DW3" s="162" t="s">
        <v>40</v>
      </c>
      <c r="DX3" s="162" t="s">
        <v>41</v>
      </c>
      <c r="DY3" s="162" t="s">
        <v>42</v>
      </c>
      <c r="DZ3" s="162" t="s">
        <v>43</v>
      </c>
      <c r="EA3" s="162" t="s">
        <v>44</v>
      </c>
      <c r="EB3" s="162" t="s">
        <v>45</v>
      </c>
      <c r="EC3" s="154"/>
      <c r="ED3" s="140"/>
      <c r="EE3" s="140" t="s">
        <v>31</v>
      </c>
      <c r="EF3" s="162" t="s">
        <v>32</v>
      </c>
      <c r="EG3" s="162" t="s">
        <v>17</v>
      </c>
      <c r="EH3" s="162" t="s">
        <v>33</v>
      </c>
      <c r="EI3" s="162" t="s">
        <v>18</v>
      </c>
      <c r="EJ3" s="162" t="s">
        <v>19</v>
      </c>
      <c r="EK3" s="162" t="s">
        <v>20</v>
      </c>
      <c r="EL3" s="140"/>
      <c r="EM3" s="140"/>
      <c r="EN3" s="140" t="s">
        <v>31</v>
      </c>
      <c r="EO3" s="162" t="s">
        <v>32</v>
      </c>
      <c r="EP3" s="162" t="s">
        <v>17</v>
      </c>
      <c r="EQ3" s="162" t="s">
        <v>33</v>
      </c>
      <c r="ER3" s="162" t="s">
        <v>18</v>
      </c>
      <c r="ES3" s="162" t="s">
        <v>19</v>
      </c>
      <c r="ET3" s="162" t="s">
        <v>20</v>
      </c>
      <c r="EU3" s="140"/>
      <c r="EV3" s="140"/>
      <c r="EW3" s="140" t="s">
        <v>31</v>
      </c>
      <c r="EX3" s="162" t="s">
        <v>32</v>
      </c>
      <c r="EY3" s="162" t="s">
        <v>17</v>
      </c>
      <c r="EZ3" s="162" t="s">
        <v>33</v>
      </c>
      <c r="FA3" s="162" t="s">
        <v>18</v>
      </c>
      <c r="FB3" s="162" t="s">
        <v>19</v>
      </c>
      <c r="FC3" s="162" t="s">
        <v>20</v>
      </c>
    </row>
    <row r="4" spans="1:159" x14ac:dyDescent="0.35">
      <c r="A4" s="139">
        <f>B4</f>
        <v>4</v>
      </c>
      <c r="B4" s="140">
        <f>SUMIF(CF:CF,E4,CD:CD)-C4</f>
        <v>4</v>
      </c>
      <c r="C4" s="151">
        <f t="shared" ref="C4:C22" si="7">RANK(H4,H$3:H$22,0)</f>
        <v>2</v>
      </c>
      <c r="D4" s="151" t="str">
        <v>IBD 中日本</v>
      </c>
      <c r="E4" s="151" t="str">
        <v>IBD長野・山梨・静岡</v>
      </c>
      <c r="F4" s="152">
        <v>55576</v>
      </c>
      <c r="G4" s="152">
        <v>27117.200000000001</v>
      </c>
      <c r="H4" s="153">
        <v>0.4879</v>
      </c>
      <c r="I4" s="154"/>
      <c r="J4" s="139">
        <f t="shared" ref="J4:J22" si="8">K4</f>
        <v>1</v>
      </c>
      <c r="K4" s="140">
        <f t="shared" ref="K4:K22" si="9">SUMIF(CO:CO,N4,CM:CM)-L4</f>
        <v>1</v>
      </c>
      <c r="L4" s="155">
        <f t="shared" ref="L4:L22" si="10">RANK(Q4,Q$3:Q$22,0)</f>
        <v>2</v>
      </c>
      <c r="M4" s="155" t="str">
        <v>IBD 中日本</v>
      </c>
      <c r="N4" s="155" t="str">
        <v>IBD長野・山梨・静岡</v>
      </c>
      <c r="O4" s="156">
        <v>5881.9</v>
      </c>
      <c r="P4" s="156">
        <v>2011.6</v>
      </c>
      <c r="Q4" s="157">
        <v>0.34189999999999998</v>
      </c>
      <c r="R4" s="154"/>
      <c r="S4" s="139">
        <f t="shared" ref="S4:S22" si="11">T4</f>
        <v>5</v>
      </c>
      <c r="T4" s="140">
        <f t="shared" ref="T4:T22" si="12">SUMIF(CX:CX,W4,CV:CV)-U4</f>
        <v>5</v>
      </c>
      <c r="U4" s="158">
        <f t="shared" ref="U4:U22" si="13">RANK(Z4,Z$3:Z$22,0)</f>
        <v>2</v>
      </c>
      <c r="V4" s="158" t="str">
        <v>IBD 西日本</v>
      </c>
      <c r="W4" s="158" t="str">
        <v>IBD大阪1</v>
      </c>
      <c r="X4" s="159">
        <v>40153.800000000003</v>
      </c>
      <c r="Y4" s="159">
        <v>20355.2</v>
      </c>
      <c r="Z4" s="160">
        <v>0.50690000000000002</v>
      </c>
      <c r="AA4" s="154"/>
      <c r="AB4" s="139">
        <f t="shared" ref="AB4:AB22" si="14">AC4</f>
        <v>-1</v>
      </c>
      <c r="AC4" s="140">
        <f t="shared" ref="AC4:AC22" si="15">SUMIF(DG:DG,AF4,DE:DE)-AD4</f>
        <v>-1</v>
      </c>
      <c r="AD4" s="151">
        <f t="shared" ref="AD4:AD22" si="16">RANK(AI4,AI$3:AI$22,0)</f>
        <v>2</v>
      </c>
      <c r="AE4" s="151" t="str">
        <v>IBD 東日本</v>
      </c>
      <c r="AF4" s="151" t="str">
        <v>IBD東京2</v>
      </c>
      <c r="AG4" s="152">
        <v>156754.20000000001</v>
      </c>
      <c r="AH4" s="152">
        <v>174155.4</v>
      </c>
      <c r="AI4" s="153">
        <v>1.111</v>
      </c>
      <c r="AJ4" s="154"/>
      <c r="AK4" s="139">
        <f t="shared" ref="AK4:AK22" si="17">AL4</f>
        <v>-1</v>
      </c>
      <c r="AL4" s="140">
        <f t="shared" ref="AL4:AL22" si="18">SUMIF(DP:DP,AO4,DN:DN)-AM4</f>
        <v>-1</v>
      </c>
      <c r="AM4" s="155">
        <f t="shared" ref="AM4:AM22" si="19">RANK(AR4,AR$3:AR$22,0)</f>
        <v>2</v>
      </c>
      <c r="AN4" s="155" t="str">
        <v>IBD 西日本</v>
      </c>
      <c r="AO4" s="155" t="str">
        <v>IBD九州2</v>
      </c>
      <c r="AP4" s="156">
        <v>13833.5</v>
      </c>
      <c r="AQ4" s="156">
        <v>7794.9</v>
      </c>
      <c r="AR4" s="157">
        <v>0.56340000000000001</v>
      </c>
      <c r="AS4" s="154"/>
      <c r="AT4" s="139">
        <f t="shared" ref="AT4:AT22" si="20">AU4</f>
        <v>0</v>
      </c>
      <c r="AU4" s="140">
        <f t="shared" ref="AU4:AU22" si="21">SUMIF(DY:DY,AX4,DW:DW)-AV4</f>
        <v>0</v>
      </c>
      <c r="AV4" s="158">
        <f t="shared" ref="AV4:AV22" si="22">RANK(BA4,BA$3:BA$22,0)</f>
        <v>2</v>
      </c>
      <c r="AW4" s="158" t="str">
        <v>IBD 東日本</v>
      </c>
      <c r="AX4" s="158" t="str">
        <v>IBD東京2</v>
      </c>
      <c r="AY4" s="159">
        <v>143691</v>
      </c>
      <c r="AZ4" s="159">
        <v>168623.5</v>
      </c>
      <c r="BA4" s="160">
        <v>1.1735</v>
      </c>
      <c r="BB4" s="161"/>
      <c r="BC4" s="139">
        <f t="shared" si="0"/>
        <v>1</v>
      </c>
      <c r="BD4" s="140">
        <f t="shared" ref="BD4:BD22" si="23">SUMIF(EH:EH,BG4,EF:EF)-BE4</f>
        <v>1</v>
      </c>
      <c r="BE4" s="151">
        <f t="shared" si="1"/>
        <v>2</v>
      </c>
      <c r="BF4" s="151" t="str">
        <v>IBD 西日本</v>
      </c>
      <c r="BG4" s="151" t="str">
        <v>IBD兵庫</v>
      </c>
      <c r="BH4" s="152">
        <v>347714.5</v>
      </c>
      <c r="BI4" s="152">
        <v>526562.1</v>
      </c>
      <c r="BJ4" s="153">
        <v>1.5143</v>
      </c>
      <c r="BK4" s="154"/>
      <c r="BL4" s="139">
        <f t="shared" si="2"/>
        <v>0</v>
      </c>
      <c r="BM4" s="140">
        <f t="shared" si="3"/>
        <v>0</v>
      </c>
      <c r="BN4" s="155">
        <f t="shared" si="4"/>
        <v>2</v>
      </c>
      <c r="BO4" s="155" t="str">
        <v>IBD 東日本</v>
      </c>
      <c r="BP4" s="155" t="str">
        <v>IBD北海道</v>
      </c>
      <c r="BQ4" s="156">
        <v>51063.4</v>
      </c>
      <c r="BR4" s="156">
        <v>48975.7</v>
      </c>
      <c r="BS4" s="157">
        <v>0.95909999999999995</v>
      </c>
      <c r="BT4" s="154"/>
      <c r="BU4" s="139">
        <f t="shared" ref="BU4:BU22" si="24">BV4</f>
        <v>1</v>
      </c>
      <c r="BV4" s="140">
        <f t="shared" si="5"/>
        <v>1</v>
      </c>
      <c r="BW4" s="158">
        <f t="shared" si="6"/>
        <v>2</v>
      </c>
      <c r="BX4" s="158" t="str">
        <v>IBD 西日本</v>
      </c>
      <c r="BY4" s="158" t="str">
        <v>IBD兵庫</v>
      </c>
      <c r="BZ4" s="159">
        <v>283970.8</v>
      </c>
      <c r="CA4" s="159">
        <v>496516.9</v>
      </c>
      <c r="CB4" s="160">
        <v>1.7484</v>
      </c>
      <c r="CC4" s="161"/>
      <c r="CD4" s="162">
        <v>1</v>
      </c>
      <c r="CE4" s="162" t="s">
        <v>47</v>
      </c>
      <c r="CF4" s="162" t="s">
        <v>48</v>
      </c>
      <c r="CG4" s="162">
        <v>66930.3</v>
      </c>
      <c r="CH4" s="162">
        <v>29756.7</v>
      </c>
      <c r="CI4" s="162">
        <v>0.44450000000000001</v>
      </c>
      <c r="CJ4" s="140"/>
      <c r="CK4" s="140">
        <v>14</v>
      </c>
      <c r="CL4" s="140">
        <v>14</v>
      </c>
      <c r="CM4" s="162">
        <v>1</v>
      </c>
      <c r="CN4" s="162" t="s">
        <v>49</v>
      </c>
      <c r="CO4" s="162" t="s">
        <v>50</v>
      </c>
      <c r="CP4" s="162">
        <v>6614.3</v>
      </c>
      <c r="CQ4" s="162">
        <v>2765.9</v>
      </c>
      <c r="CR4" s="162">
        <v>0.41810000000000003</v>
      </c>
      <c r="CS4" s="140"/>
      <c r="CT4" s="140">
        <v>3</v>
      </c>
      <c r="CU4" s="140">
        <v>3</v>
      </c>
      <c r="CV4" s="162">
        <v>1</v>
      </c>
      <c r="CW4" s="162" t="s">
        <v>47</v>
      </c>
      <c r="CX4" s="162" t="s">
        <v>48</v>
      </c>
      <c r="CY4" s="162">
        <v>61423</v>
      </c>
      <c r="CZ4" s="162">
        <v>28499.5</v>
      </c>
      <c r="DA4" s="162">
        <v>0.46389999999999998</v>
      </c>
      <c r="DB4" s="140"/>
      <c r="DC4" s="140">
        <v>0</v>
      </c>
      <c r="DD4" s="140">
        <v>0</v>
      </c>
      <c r="DE4" s="162">
        <v>1</v>
      </c>
      <c r="DF4" s="162" t="s">
        <v>47</v>
      </c>
      <c r="DG4" s="162" t="s">
        <v>51</v>
      </c>
      <c r="DH4" s="162">
        <v>156754.20000000001</v>
      </c>
      <c r="DI4" s="162">
        <v>169493.6</v>
      </c>
      <c r="DJ4" s="162">
        <v>1.0811999999999999</v>
      </c>
      <c r="DK4" s="140"/>
      <c r="DL4" s="140">
        <v>6</v>
      </c>
      <c r="DM4" s="140">
        <v>6</v>
      </c>
      <c r="DN4" s="162">
        <v>1</v>
      </c>
      <c r="DO4" s="162" t="s">
        <v>49</v>
      </c>
      <c r="DP4" s="162" t="s">
        <v>50</v>
      </c>
      <c r="DQ4" s="162">
        <v>13833.5</v>
      </c>
      <c r="DR4" s="162">
        <v>7794.9</v>
      </c>
      <c r="DS4" s="162">
        <v>0.56340000000000001</v>
      </c>
      <c r="DT4" s="140"/>
      <c r="DU4" s="140">
        <v>2</v>
      </c>
      <c r="DV4" s="140">
        <v>2</v>
      </c>
      <c r="DW4" s="162">
        <v>1</v>
      </c>
      <c r="DX4" s="162" t="s">
        <v>49</v>
      </c>
      <c r="DY4" s="162" t="s">
        <v>52</v>
      </c>
      <c r="DZ4" s="162">
        <v>84235.5</v>
      </c>
      <c r="EA4" s="162">
        <v>98384.7</v>
      </c>
      <c r="EB4" s="162">
        <v>1.1678999999999999</v>
      </c>
      <c r="EC4" s="154"/>
      <c r="ED4" s="140">
        <v>0</v>
      </c>
      <c r="EE4" s="140">
        <v>0</v>
      </c>
      <c r="EF4" s="162">
        <v>1</v>
      </c>
      <c r="EG4" s="162" t="s">
        <v>22</v>
      </c>
      <c r="EH4" s="162" t="s">
        <v>53</v>
      </c>
      <c r="EI4" s="162">
        <v>178419.5</v>
      </c>
      <c r="EJ4" s="162">
        <v>352409.8</v>
      </c>
      <c r="EK4" s="162">
        <v>1.9751000000000001</v>
      </c>
      <c r="EL4" s="140"/>
      <c r="EM4" s="140">
        <v>0</v>
      </c>
      <c r="EN4" s="140">
        <v>0</v>
      </c>
      <c r="EO4" s="162">
        <v>1</v>
      </c>
      <c r="EP4" s="162" t="s">
        <v>21</v>
      </c>
      <c r="EQ4" s="162" t="s">
        <v>54</v>
      </c>
      <c r="ER4" s="162">
        <v>53669.2</v>
      </c>
      <c r="ES4" s="162">
        <v>58077.3</v>
      </c>
      <c r="ET4" s="162">
        <v>1.0821000000000001</v>
      </c>
      <c r="EU4" s="140"/>
      <c r="EV4" s="140">
        <v>0</v>
      </c>
      <c r="EW4" s="140">
        <v>0</v>
      </c>
      <c r="EX4" s="162">
        <v>1</v>
      </c>
      <c r="EY4" s="162" t="s">
        <v>22</v>
      </c>
      <c r="EZ4" s="162" t="s">
        <v>53</v>
      </c>
      <c r="FA4" s="162">
        <v>127338.5</v>
      </c>
      <c r="FB4" s="162">
        <v>315063</v>
      </c>
      <c r="FC4" s="162">
        <v>2.4742000000000002</v>
      </c>
    </row>
    <row r="5" spans="1:159" x14ac:dyDescent="0.35">
      <c r="A5" s="139">
        <f t="shared" ref="A5:A22" si="25">B5</f>
        <v>-1</v>
      </c>
      <c r="B5" s="140">
        <f t="shared" ref="B5:B22" si="26">SUMIF(CF:CF,E5,CD:CD)-C5</f>
        <v>-1</v>
      </c>
      <c r="C5" s="151">
        <f t="shared" si="7"/>
        <v>3</v>
      </c>
      <c r="D5" s="151" t="str">
        <v>IBD 東日本</v>
      </c>
      <c r="E5" s="151" t="str">
        <v>IBD東京2</v>
      </c>
      <c r="F5" s="152">
        <v>76514.899999999994</v>
      </c>
      <c r="G5" s="152">
        <v>35701.9</v>
      </c>
      <c r="H5" s="153">
        <v>0.46660000000000001</v>
      </c>
      <c r="I5" s="154"/>
      <c r="J5" s="139">
        <f t="shared" si="8"/>
        <v>1</v>
      </c>
      <c r="K5" s="140">
        <f t="shared" si="9"/>
        <v>1</v>
      </c>
      <c r="L5" s="155">
        <f t="shared" si="10"/>
        <v>3</v>
      </c>
      <c r="M5" s="155" t="str">
        <v>IBD 中日本</v>
      </c>
      <c r="N5" s="155" t="str">
        <v>IBD神奈川</v>
      </c>
      <c r="O5" s="156">
        <v>8029.9</v>
      </c>
      <c r="P5" s="156">
        <v>2263</v>
      </c>
      <c r="Q5" s="157">
        <v>0.28179999999999999</v>
      </c>
      <c r="R5" s="154"/>
      <c r="S5" s="139">
        <f t="shared" si="11"/>
        <v>3</v>
      </c>
      <c r="T5" s="140">
        <f t="shared" si="12"/>
        <v>3</v>
      </c>
      <c r="U5" s="158">
        <f t="shared" si="13"/>
        <v>3</v>
      </c>
      <c r="V5" s="158" t="str">
        <v>IBD 中日本</v>
      </c>
      <c r="W5" s="158" t="str">
        <v>IBD長野・山梨・静岡</v>
      </c>
      <c r="X5" s="159">
        <v>49694.1</v>
      </c>
      <c r="Y5" s="159">
        <v>25105.599999999999</v>
      </c>
      <c r="Z5" s="160">
        <v>0.50519999999999998</v>
      </c>
      <c r="AA5" s="154"/>
      <c r="AB5" s="139">
        <f t="shared" si="14"/>
        <v>-1</v>
      </c>
      <c r="AC5" s="140">
        <f t="shared" si="15"/>
        <v>-1</v>
      </c>
      <c r="AD5" s="151">
        <f t="shared" si="16"/>
        <v>3</v>
      </c>
      <c r="AE5" s="151" t="str">
        <v>IBD 東日本</v>
      </c>
      <c r="AF5" s="151" t="str">
        <v>IBD東京1</v>
      </c>
      <c r="AG5" s="152">
        <v>242941.8</v>
      </c>
      <c r="AH5" s="152">
        <v>268030.8</v>
      </c>
      <c r="AI5" s="153">
        <v>1.1032</v>
      </c>
      <c r="AJ5" s="154"/>
      <c r="AK5" s="139">
        <f t="shared" si="17"/>
        <v>0</v>
      </c>
      <c r="AL5" s="140">
        <f t="shared" si="18"/>
        <v>0</v>
      </c>
      <c r="AM5" s="155">
        <f t="shared" si="19"/>
        <v>3</v>
      </c>
      <c r="AN5" s="155" t="str">
        <v>IBD 中日本</v>
      </c>
      <c r="AO5" s="155" t="str">
        <v>IBD長野・山梨・静岡</v>
      </c>
      <c r="AP5" s="156">
        <v>12301.7</v>
      </c>
      <c r="AQ5" s="156">
        <v>6537.6</v>
      </c>
      <c r="AR5" s="157">
        <v>0.53139999999999998</v>
      </c>
      <c r="AS5" s="154"/>
      <c r="AT5" s="139">
        <f t="shared" si="20"/>
        <v>0</v>
      </c>
      <c r="AU5" s="140">
        <f t="shared" si="21"/>
        <v>0</v>
      </c>
      <c r="AV5" s="158">
        <f t="shared" si="22"/>
        <v>3</v>
      </c>
      <c r="AW5" s="158" t="str">
        <v>IBD 東日本</v>
      </c>
      <c r="AX5" s="158" t="str">
        <v>IBD東京1</v>
      </c>
      <c r="AY5" s="159">
        <v>224842.7</v>
      </c>
      <c r="AZ5" s="159">
        <v>262247.5</v>
      </c>
      <c r="BA5" s="160">
        <v>1.1662999999999999</v>
      </c>
      <c r="BB5" s="161"/>
      <c r="BC5" s="139">
        <f t="shared" si="0"/>
        <v>1</v>
      </c>
      <c r="BD5" s="140">
        <f t="shared" si="23"/>
        <v>1</v>
      </c>
      <c r="BE5" s="151">
        <f t="shared" si="1"/>
        <v>3</v>
      </c>
      <c r="BF5" s="151" t="str">
        <v>IBD 東日本</v>
      </c>
      <c r="BG5" s="151" t="str">
        <v>IBD東北</v>
      </c>
      <c r="BH5" s="152">
        <v>584689.4</v>
      </c>
      <c r="BI5" s="152">
        <v>858583.9</v>
      </c>
      <c r="BJ5" s="153">
        <v>1.4683999999999999</v>
      </c>
      <c r="BK5" s="154"/>
      <c r="BL5" s="139">
        <f t="shared" si="2"/>
        <v>0</v>
      </c>
      <c r="BM5" s="140">
        <f t="shared" si="3"/>
        <v>0</v>
      </c>
      <c r="BN5" s="155">
        <f t="shared" si="4"/>
        <v>3</v>
      </c>
      <c r="BO5" s="155" t="str">
        <v>IBD 東日本</v>
      </c>
      <c r="BP5" s="155" t="str">
        <v>IBD東北</v>
      </c>
      <c r="BQ5" s="156">
        <v>86864.6</v>
      </c>
      <c r="BR5" s="156">
        <v>69185.7</v>
      </c>
      <c r="BS5" s="157">
        <v>0.7964</v>
      </c>
      <c r="BT5" s="154"/>
      <c r="BU5" s="139">
        <f t="shared" si="24"/>
        <v>-1</v>
      </c>
      <c r="BV5" s="140">
        <f t="shared" si="5"/>
        <v>-1</v>
      </c>
      <c r="BW5" s="158">
        <f t="shared" si="6"/>
        <v>3</v>
      </c>
      <c r="BX5" s="158" t="str">
        <v>IBD 東日本</v>
      </c>
      <c r="BY5" s="158" t="str">
        <v>IBD千葉・茨城</v>
      </c>
      <c r="BZ5" s="159">
        <v>365497.9</v>
      </c>
      <c r="CA5" s="159">
        <v>607168.9</v>
      </c>
      <c r="CB5" s="160">
        <v>1.6612</v>
      </c>
      <c r="CC5" s="161"/>
      <c r="CD5" s="162">
        <v>2</v>
      </c>
      <c r="CE5" s="162" t="s">
        <v>47</v>
      </c>
      <c r="CF5" s="162" t="s">
        <v>51</v>
      </c>
      <c r="CG5" s="162">
        <v>76514.899999999994</v>
      </c>
      <c r="CH5" s="162">
        <v>31040.1</v>
      </c>
      <c r="CI5" s="162">
        <v>0.40560000000000002</v>
      </c>
      <c r="CJ5" s="140"/>
      <c r="CK5" s="140">
        <v>-1</v>
      </c>
      <c r="CL5" s="140">
        <v>-1</v>
      </c>
      <c r="CM5" s="162">
        <v>2</v>
      </c>
      <c r="CN5" s="162" t="s">
        <v>47</v>
      </c>
      <c r="CO5" s="162" t="s">
        <v>48</v>
      </c>
      <c r="CP5" s="162">
        <v>5507.3</v>
      </c>
      <c r="CQ5" s="162">
        <v>1257.2</v>
      </c>
      <c r="CR5" s="162">
        <v>0.22819999999999999</v>
      </c>
      <c r="CS5" s="140"/>
      <c r="CT5" s="140">
        <v>0</v>
      </c>
      <c r="CU5" s="140">
        <v>0</v>
      </c>
      <c r="CV5" s="162">
        <v>2</v>
      </c>
      <c r="CW5" s="162" t="s">
        <v>49</v>
      </c>
      <c r="CX5" s="162" t="s">
        <v>55</v>
      </c>
      <c r="CY5" s="162">
        <v>43395</v>
      </c>
      <c r="CZ5" s="162">
        <v>18998.599999999999</v>
      </c>
      <c r="DA5" s="162">
        <v>0.43780000000000002</v>
      </c>
      <c r="DB5" s="140"/>
      <c r="DC5" s="140">
        <v>0</v>
      </c>
      <c r="DD5" s="140">
        <v>0</v>
      </c>
      <c r="DE5" s="162">
        <v>2</v>
      </c>
      <c r="DF5" s="162" t="s">
        <v>47</v>
      </c>
      <c r="DG5" s="162" t="s">
        <v>56</v>
      </c>
      <c r="DH5" s="162">
        <v>242941.8</v>
      </c>
      <c r="DI5" s="162">
        <v>261509.1</v>
      </c>
      <c r="DJ5" s="162">
        <v>1.0764</v>
      </c>
      <c r="DK5" s="140"/>
      <c r="DL5" s="140">
        <v>-1</v>
      </c>
      <c r="DM5" s="140">
        <v>-1</v>
      </c>
      <c r="DN5" s="162">
        <v>2</v>
      </c>
      <c r="DO5" s="162" t="s">
        <v>57</v>
      </c>
      <c r="DP5" s="162" t="s">
        <v>58</v>
      </c>
      <c r="DQ5" s="162">
        <v>16794.3</v>
      </c>
      <c r="DR5" s="162">
        <v>9303.5</v>
      </c>
      <c r="DS5" s="162">
        <v>0.55389999999999995</v>
      </c>
      <c r="DT5" s="140"/>
      <c r="DU5" s="140">
        <v>-1</v>
      </c>
      <c r="DV5" s="140">
        <v>-1</v>
      </c>
      <c r="DW5" s="162">
        <v>2</v>
      </c>
      <c r="DX5" s="162" t="s">
        <v>47</v>
      </c>
      <c r="DY5" s="162" t="s">
        <v>51</v>
      </c>
      <c r="DZ5" s="162">
        <v>143691</v>
      </c>
      <c r="EA5" s="162">
        <v>164213.20000000001</v>
      </c>
      <c r="EB5" s="162">
        <v>1.1428</v>
      </c>
      <c r="EC5" s="154"/>
      <c r="ED5" s="140">
        <v>0</v>
      </c>
      <c r="EE5" s="140">
        <v>0</v>
      </c>
      <c r="EF5" s="162">
        <v>2</v>
      </c>
      <c r="EG5" s="162" t="s">
        <v>21</v>
      </c>
      <c r="EH5" s="162" t="s">
        <v>59</v>
      </c>
      <c r="EI5" s="162">
        <v>246670.9</v>
      </c>
      <c r="EJ5" s="162">
        <v>468332.4</v>
      </c>
      <c r="EK5" s="162">
        <v>1.8986000000000001</v>
      </c>
      <c r="EL5" s="140"/>
      <c r="EM5" s="140">
        <v>0</v>
      </c>
      <c r="EN5" s="140">
        <v>0</v>
      </c>
      <c r="EO5" s="162">
        <v>2</v>
      </c>
      <c r="EP5" s="162" t="s">
        <v>21</v>
      </c>
      <c r="EQ5" s="162" t="s">
        <v>60</v>
      </c>
      <c r="ER5" s="162">
        <v>41104.699999999997</v>
      </c>
      <c r="ES5" s="162">
        <v>44199.8</v>
      </c>
      <c r="ET5" s="162">
        <v>1.0751999999999999</v>
      </c>
      <c r="EU5" s="140"/>
      <c r="EV5" s="140">
        <v>0</v>
      </c>
      <c r="EW5" s="140">
        <v>0</v>
      </c>
      <c r="EX5" s="162">
        <v>2</v>
      </c>
      <c r="EY5" s="162" t="s">
        <v>21</v>
      </c>
      <c r="EZ5" s="162" t="s">
        <v>59</v>
      </c>
      <c r="FA5" s="162">
        <v>182466.3</v>
      </c>
      <c r="FB5" s="162">
        <v>432438.3</v>
      </c>
      <c r="FC5" s="162">
        <v>2.3698999999999999</v>
      </c>
    </row>
    <row r="6" spans="1:159" x14ac:dyDescent="0.35">
      <c r="A6" s="139">
        <f t="shared" si="25"/>
        <v>5</v>
      </c>
      <c r="B6" s="140">
        <f t="shared" si="26"/>
        <v>5</v>
      </c>
      <c r="C6" s="151">
        <f t="shared" si="7"/>
        <v>4</v>
      </c>
      <c r="D6" s="151" t="str">
        <v>IBD 西日本</v>
      </c>
      <c r="E6" s="151" t="str">
        <v>IBD大阪1</v>
      </c>
      <c r="F6" s="152">
        <v>45317.3</v>
      </c>
      <c r="G6" s="152">
        <v>20858.099999999999</v>
      </c>
      <c r="H6" s="153">
        <v>0.4602</v>
      </c>
      <c r="I6" s="154"/>
      <c r="J6" s="139">
        <f t="shared" si="8"/>
        <v>-2</v>
      </c>
      <c r="K6" s="140">
        <f t="shared" si="9"/>
        <v>-2</v>
      </c>
      <c r="L6" s="155">
        <f t="shared" si="10"/>
        <v>4</v>
      </c>
      <c r="M6" s="155" t="str">
        <v>IBD 東日本</v>
      </c>
      <c r="N6" s="155" t="str">
        <v>IBD栃木・群馬・新潟</v>
      </c>
      <c r="O6" s="156">
        <v>5507.3</v>
      </c>
      <c r="P6" s="156">
        <v>1257.2</v>
      </c>
      <c r="Q6" s="157">
        <v>0.22819999999999999</v>
      </c>
      <c r="R6" s="154"/>
      <c r="S6" s="139">
        <f t="shared" si="11"/>
        <v>0</v>
      </c>
      <c r="T6" s="140">
        <f t="shared" si="12"/>
        <v>0</v>
      </c>
      <c r="U6" s="158">
        <f t="shared" si="13"/>
        <v>4</v>
      </c>
      <c r="V6" s="158" t="str">
        <v>IBD 東日本</v>
      </c>
      <c r="W6" s="158" t="str">
        <v>IBD東京2</v>
      </c>
      <c r="X6" s="159">
        <v>70269</v>
      </c>
      <c r="Y6" s="159">
        <v>34947.5</v>
      </c>
      <c r="Z6" s="160">
        <v>0.49730000000000002</v>
      </c>
      <c r="AA6" s="154"/>
      <c r="AB6" s="139">
        <f t="shared" si="14"/>
        <v>0</v>
      </c>
      <c r="AC6" s="140">
        <f t="shared" si="15"/>
        <v>0</v>
      </c>
      <c r="AD6" s="151">
        <f t="shared" si="16"/>
        <v>4</v>
      </c>
      <c r="AE6" s="151" t="str">
        <v>IBD 中日本</v>
      </c>
      <c r="AF6" s="151" t="str">
        <v>IBD長野・山梨・静岡</v>
      </c>
      <c r="AG6" s="152">
        <v>113919.8</v>
      </c>
      <c r="AH6" s="152">
        <v>123251</v>
      </c>
      <c r="AI6" s="153">
        <v>1.0819000000000001</v>
      </c>
      <c r="AJ6" s="154"/>
      <c r="AK6" s="139">
        <f t="shared" si="17"/>
        <v>0</v>
      </c>
      <c r="AL6" s="140">
        <f t="shared" si="18"/>
        <v>0</v>
      </c>
      <c r="AM6" s="155">
        <f t="shared" si="19"/>
        <v>4</v>
      </c>
      <c r="AN6" s="155" t="str">
        <v>IBD 東日本</v>
      </c>
      <c r="AO6" s="155" t="str">
        <v>IBD北海道</v>
      </c>
      <c r="AP6" s="156">
        <v>9958.7000000000007</v>
      </c>
      <c r="AQ6" s="156">
        <v>4273</v>
      </c>
      <c r="AR6" s="157">
        <v>0.42899999999999999</v>
      </c>
      <c r="AS6" s="154"/>
      <c r="AT6" s="139">
        <f t="shared" si="20"/>
        <v>1</v>
      </c>
      <c r="AU6" s="140">
        <f t="shared" si="21"/>
        <v>1</v>
      </c>
      <c r="AV6" s="158">
        <f t="shared" si="22"/>
        <v>4</v>
      </c>
      <c r="AW6" s="158" t="str">
        <v>IBD 中日本</v>
      </c>
      <c r="AX6" s="158" t="str">
        <v>IBD長野・山梨・静岡</v>
      </c>
      <c r="AY6" s="159">
        <v>101618.1</v>
      </c>
      <c r="AZ6" s="159">
        <v>116713.3</v>
      </c>
      <c r="BA6" s="160">
        <v>1.1485000000000001</v>
      </c>
      <c r="BB6" s="161"/>
      <c r="BC6" s="139">
        <f t="shared" si="0"/>
        <v>-2</v>
      </c>
      <c r="BD6" s="140">
        <f t="shared" si="23"/>
        <v>-2</v>
      </c>
      <c r="BE6" s="151">
        <f t="shared" si="1"/>
        <v>4</v>
      </c>
      <c r="BF6" s="151" t="str">
        <v>IBD 東日本</v>
      </c>
      <c r="BG6" s="151" t="str">
        <v>IBD千葉・茨城</v>
      </c>
      <c r="BH6" s="152">
        <v>445257.3</v>
      </c>
      <c r="BI6" s="152">
        <v>648343.30000000005</v>
      </c>
      <c r="BJ6" s="153">
        <v>1.4560999999999999</v>
      </c>
      <c r="BK6" s="154"/>
      <c r="BL6" s="139">
        <f t="shared" si="2"/>
        <v>0</v>
      </c>
      <c r="BM6" s="140">
        <f t="shared" si="3"/>
        <v>0</v>
      </c>
      <c r="BN6" s="155">
        <f t="shared" si="4"/>
        <v>4</v>
      </c>
      <c r="BO6" s="155" t="str">
        <v>IBD 東日本</v>
      </c>
      <c r="BP6" s="155" t="str">
        <v>IBD埼玉</v>
      </c>
      <c r="BQ6" s="156">
        <v>52597</v>
      </c>
      <c r="BR6" s="156">
        <v>41142.5</v>
      </c>
      <c r="BS6" s="157">
        <v>0.78220000000000001</v>
      </c>
      <c r="BT6" s="154"/>
      <c r="BU6" s="139">
        <f t="shared" si="24"/>
        <v>2</v>
      </c>
      <c r="BV6" s="140">
        <f t="shared" si="5"/>
        <v>2</v>
      </c>
      <c r="BW6" s="158">
        <f t="shared" si="6"/>
        <v>4</v>
      </c>
      <c r="BX6" s="158" t="str">
        <v>IBD 東日本</v>
      </c>
      <c r="BY6" s="158" t="str">
        <v>IBD東京1</v>
      </c>
      <c r="BZ6" s="159">
        <v>546352.1</v>
      </c>
      <c r="CA6" s="159">
        <v>868523.5</v>
      </c>
      <c r="CB6" s="160">
        <v>1.5895999999999999</v>
      </c>
      <c r="CC6" s="161"/>
      <c r="CD6" s="162">
        <v>3</v>
      </c>
      <c r="CE6" s="162" t="s">
        <v>49</v>
      </c>
      <c r="CF6" s="162" t="s">
        <v>55</v>
      </c>
      <c r="CG6" s="162">
        <v>48592.5</v>
      </c>
      <c r="CH6" s="162">
        <v>19501.5</v>
      </c>
      <c r="CI6" s="162">
        <v>0.40129999999999999</v>
      </c>
      <c r="CJ6" s="140"/>
      <c r="CK6" s="140">
        <v>3</v>
      </c>
      <c r="CL6" s="140">
        <v>3</v>
      </c>
      <c r="CM6" s="162">
        <v>3</v>
      </c>
      <c r="CN6" s="162" t="s">
        <v>57</v>
      </c>
      <c r="CO6" s="162" t="s">
        <v>61</v>
      </c>
      <c r="CP6" s="162">
        <v>5881.9</v>
      </c>
      <c r="CQ6" s="162">
        <v>1257.2</v>
      </c>
      <c r="CR6" s="162">
        <v>0.2137</v>
      </c>
      <c r="CS6" s="140"/>
      <c r="CT6" s="140">
        <v>2</v>
      </c>
      <c r="CU6" s="140">
        <v>2</v>
      </c>
      <c r="CV6" s="162">
        <v>3</v>
      </c>
      <c r="CW6" s="162" t="s">
        <v>47</v>
      </c>
      <c r="CX6" s="162" t="s">
        <v>62</v>
      </c>
      <c r="CY6" s="162">
        <v>52798.400000000001</v>
      </c>
      <c r="CZ6" s="162">
        <v>23073.7</v>
      </c>
      <c r="DA6" s="162">
        <v>0.437</v>
      </c>
      <c r="DB6" s="140"/>
      <c r="DC6" s="140">
        <v>0</v>
      </c>
      <c r="DD6" s="140">
        <v>0</v>
      </c>
      <c r="DE6" s="162">
        <v>3</v>
      </c>
      <c r="DF6" s="162" t="s">
        <v>49</v>
      </c>
      <c r="DG6" s="162" t="s">
        <v>52</v>
      </c>
      <c r="DH6" s="162">
        <v>94246.9</v>
      </c>
      <c r="DI6" s="162">
        <v>101150.6</v>
      </c>
      <c r="DJ6" s="162">
        <v>1.0731999999999999</v>
      </c>
      <c r="DK6" s="140"/>
      <c r="DL6" s="140">
        <v>1</v>
      </c>
      <c r="DM6" s="140">
        <v>1</v>
      </c>
      <c r="DN6" s="162">
        <v>3</v>
      </c>
      <c r="DO6" s="162" t="s">
        <v>57</v>
      </c>
      <c r="DP6" s="162" t="s">
        <v>61</v>
      </c>
      <c r="DQ6" s="162">
        <v>12301.7</v>
      </c>
      <c r="DR6" s="162">
        <v>5783.3</v>
      </c>
      <c r="DS6" s="162">
        <v>0.47010000000000002</v>
      </c>
      <c r="DT6" s="140"/>
      <c r="DU6" s="140">
        <v>-1</v>
      </c>
      <c r="DV6" s="140">
        <v>-1</v>
      </c>
      <c r="DW6" s="162">
        <v>3</v>
      </c>
      <c r="DX6" s="162" t="s">
        <v>47</v>
      </c>
      <c r="DY6" s="162" t="s">
        <v>56</v>
      </c>
      <c r="DZ6" s="162">
        <v>224842.7</v>
      </c>
      <c r="EA6" s="162">
        <v>256480.2</v>
      </c>
      <c r="EB6" s="162">
        <v>1.1407</v>
      </c>
      <c r="EC6" s="154"/>
      <c r="ED6" s="140">
        <v>0</v>
      </c>
      <c r="EE6" s="140">
        <v>0</v>
      </c>
      <c r="EF6" s="162">
        <v>3</v>
      </c>
      <c r="EG6" s="162" t="s">
        <v>23</v>
      </c>
      <c r="EH6" s="162" t="s">
        <v>63</v>
      </c>
      <c r="EI6" s="162">
        <v>213295.9</v>
      </c>
      <c r="EJ6" s="162">
        <v>368406.4</v>
      </c>
      <c r="EK6" s="162">
        <v>1.7272000000000001</v>
      </c>
      <c r="EL6" s="140"/>
      <c r="EM6" s="140">
        <v>0</v>
      </c>
      <c r="EN6" s="140">
        <v>0</v>
      </c>
      <c r="EO6" s="162">
        <v>3</v>
      </c>
      <c r="EP6" s="162" t="s">
        <v>21</v>
      </c>
      <c r="EQ6" s="162" t="s">
        <v>64</v>
      </c>
      <c r="ER6" s="162">
        <v>69924.2</v>
      </c>
      <c r="ES6" s="162">
        <v>63152.6</v>
      </c>
      <c r="ET6" s="162">
        <v>0.90310000000000001</v>
      </c>
      <c r="EU6" s="140"/>
      <c r="EV6" s="140">
        <v>0</v>
      </c>
      <c r="EW6" s="140">
        <v>0</v>
      </c>
      <c r="EX6" s="162">
        <v>3</v>
      </c>
      <c r="EY6" s="162" t="s">
        <v>23</v>
      </c>
      <c r="EZ6" s="162" t="s">
        <v>63</v>
      </c>
      <c r="FA6" s="162">
        <v>162017.1</v>
      </c>
      <c r="FB6" s="162">
        <v>340121.3</v>
      </c>
      <c r="FC6" s="162">
        <v>2.0992000000000002</v>
      </c>
    </row>
    <row r="7" spans="1:159" x14ac:dyDescent="0.35">
      <c r="A7" s="139">
        <f t="shared" si="25"/>
        <v>2</v>
      </c>
      <c r="B7" s="140">
        <f t="shared" si="26"/>
        <v>2</v>
      </c>
      <c r="C7" s="151">
        <f t="shared" si="7"/>
        <v>5</v>
      </c>
      <c r="D7" s="151" t="str">
        <v>IBD 東日本</v>
      </c>
      <c r="E7" s="151" t="str">
        <v>IBD東北</v>
      </c>
      <c r="F7" s="152">
        <v>116352.7</v>
      </c>
      <c r="G7" s="152">
        <v>53503.1</v>
      </c>
      <c r="H7" s="153">
        <v>0.45979999999999999</v>
      </c>
      <c r="I7" s="154"/>
      <c r="J7" s="139">
        <f t="shared" si="8"/>
        <v>0</v>
      </c>
      <c r="K7" s="140">
        <f t="shared" si="9"/>
        <v>0</v>
      </c>
      <c r="L7" s="155">
        <f t="shared" si="10"/>
        <v>5</v>
      </c>
      <c r="M7" s="155" t="str">
        <v>IBD 西日本</v>
      </c>
      <c r="N7" s="155" t="str">
        <v>IBD九州1</v>
      </c>
      <c r="O7" s="156">
        <v>7123.5</v>
      </c>
      <c r="P7" s="156">
        <v>1257.2</v>
      </c>
      <c r="Q7" s="157">
        <v>0.1764</v>
      </c>
      <c r="R7" s="154"/>
      <c r="S7" s="139">
        <f t="shared" si="11"/>
        <v>-2</v>
      </c>
      <c r="T7" s="140">
        <f t="shared" si="12"/>
        <v>-2</v>
      </c>
      <c r="U7" s="158">
        <f t="shared" si="13"/>
        <v>5</v>
      </c>
      <c r="V7" s="158" t="str">
        <v>IBD 東日本</v>
      </c>
      <c r="W7" s="158" t="str">
        <v>IBD埼玉</v>
      </c>
      <c r="X7" s="159">
        <v>52798.400000000001</v>
      </c>
      <c r="Y7" s="159">
        <v>26127.9</v>
      </c>
      <c r="Z7" s="160">
        <v>0.49480000000000002</v>
      </c>
      <c r="AA7" s="154"/>
      <c r="AB7" s="139">
        <f t="shared" si="14"/>
        <v>0</v>
      </c>
      <c r="AC7" s="140">
        <f t="shared" si="15"/>
        <v>0</v>
      </c>
      <c r="AD7" s="151">
        <f t="shared" si="16"/>
        <v>5</v>
      </c>
      <c r="AE7" s="151" t="str">
        <v>IBD 西日本</v>
      </c>
      <c r="AF7" s="151" t="str">
        <v>IBD兵庫</v>
      </c>
      <c r="AG7" s="152">
        <v>143126.1</v>
      </c>
      <c r="AH7" s="152">
        <v>150447</v>
      </c>
      <c r="AI7" s="153">
        <v>1.0510999999999999</v>
      </c>
      <c r="AJ7" s="154"/>
      <c r="AK7" s="139">
        <f t="shared" si="17"/>
        <v>0</v>
      </c>
      <c r="AL7" s="140">
        <f t="shared" si="18"/>
        <v>0</v>
      </c>
      <c r="AM7" s="155">
        <f t="shared" si="19"/>
        <v>5</v>
      </c>
      <c r="AN7" s="155" t="str">
        <v>IBD 中日本</v>
      </c>
      <c r="AO7" s="155" t="str">
        <v>IBD京滋</v>
      </c>
      <c r="AP7" s="156">
        <v>7709.3</v>
      </c>
      <c r="AQ7" s="156">
        <v>3268.8</v>
      </c>
      <c r="AR7" s="157">
        <v>0.42399999999999999</v>
      </c>
      <c r="AS7" s="154"/>
      <c r="AT7" s="139">
        <f t="shared" si="20"/>
        <v>-1</v>
      </c>
      <c r="AU7" s="140">
        <f t="shared" si="21"/>
        <v>-1</v>
      </c>
      <c r="AV7" s="158">
        <f t="shared" si="22"/>
        <v>5</v>
      </c>
      <c r="AW7" s="158" t="str">
        <v>IBD 西日本</v>
      </c>
      <c r="AX7" s="158" t="str">
        <v>IBD兵庫</v>
      </c>
      <c r="AY7" s="159">
        <v>130661.1</v>
      </c>
      <c r="AZ7" s="159">
        <v>148938.29999999999</v>
      </c>
      <c r="BA7" s="160">
        <v>1.1397999999999999</v>
      </c>
      <c r="BB7" s="161"/>
      <c r="BC7" s="139">
        <f t="shared" si="0"/>
        <v>0</v>
      </c>
      <c r="BD7" s="140">
        <f t="shared" si="23"/>
        <v>0</v>
      </c>
      <c r="BE7" s="151">
        <f t="shared" si="1"/>
        <v>5</v>
      </c>
      <c r="BF7" s="151" t="str">
        <v>IBD 東日本</v>
      </c>
      <c r="BG7" s="151" t="str">
        <v>IBD東京1</v>
      </c>
      <c r="BH7" s="152">
        <v>639409.19999999995</v>
      </c>
      <c r="BI7" s="152">
        <v>930854.6</v>
      </c>
      <c r="BJ7" s="153">
        <v>1.4558</v>
      </c>
      <c r="BK7" s="154"/>
      <c r="BL7" s="139">
        <f t="shared" si="2"/>
        <v>0</v>
      </c>
      <c r="BM7" s="140">
        <f t="shared" si="3"/>
        <v>0</v>
      </c>
      <c r="BN7" s="155">
        <f t="shared" si="4"/>
        <v>5</v>
      </c>
      <c r="BO7" s="155" t="str">
        <v>IBD 西日本</v>
      </c>
      <c r="BP7" s="155" t="str">
        <v>IBD大阪2</v>
      </c>
      <c r="BQ7" s="156">
        <v>55401.599999999999</v>
      </c>
      <c r="BR7" s="156">
        <v>41901.599999999999</v>
      </c>
      <c r="BS7" s="157">
        <v>0.75629999999999997</v>
      </c>
      <c r="BT7" s="154"/>
      <c r="BU7" s="139">
        <f t="shared" si="24"/>
        <v>0</v>
      </c>
      <c r="BV7" s="140">
        <f t="shared" si="5"/>
        <v>0</v>
      </c>
      <c r="BW7" s="158">
        <f t="shared" si="6"/>
        <v>5</v>
      </c>
      <c r="BX7" s="158" t="str">
        <v>IBD 東日本</v>
      </c>
      <c r="BY7" s="158" t="str">
        <v>IBD東北</v>
      </c>
      <c r="BZ7" s="159">
        <v>497824.8</v>
      </c>
      <c r="CA7" s="159">
        <v>789398.2</v>
      </c>
      <c r="CB7" s="160">
        <v>1.5855999999999999</v>
      </c>
      <c r="CC7" s="161"/>
      <c r="CD7" s="162">
        <v>4</v>
      </c>
      <c r="CE7" s="162" t="s">
        <v>47</v>
      </c>
      <c r="CF7" s="162" t="s">
        <v>56</v>
      </c>
      <c r="CG7" s="162">
        <v>118608.2</v>
      </c>
      <c r="CH7" s="162">
        <v>47496.800000000003</v>
      </c>
      <c r="CI7" s="162">
        <v>0.40039999999999998</v>
      </c>
      <c r="CJ7" s="140"/>
      <c r="CK7" s="140">
        <v>-1</v>
      </c>
      <c r="CL7" s="140">
        <v>-1</v>
      </c>
      <c r="CM7" s="162">
        <v>4</v>
      </c>
      <c r="CN7" s="162" t="s">
        <v>57</v>
      </c>
      <c r="CO7" s="162" t="s">
        <v>58</v>
      </c>
      <c r="CP7" s="162">
        <v>8029.9</v>
      </c>
      <c r="CQ7" s="162">
        <v>1508.7</v>
      </c>
      <c r="CR7" s="162">
        <v>0.18779999999999999</v>
      </c>
      <c r="CS7" s="140"/>
      <c r="CT7" s="140">
        <v>-3</v>
      </c>
      <c r="CU7" s="140">
        <v>-3</v>
      </c>
      <c r="CV7" s="162">
        <v>4</v>
      </c>
      <c r="CW7" s="162" t="s">
        <v>47</v>
      </c>
      <c r="CX7" s="162" t="s">
        <v>51</v>
      </c>
      <c r="CY7" s="162">
        <v>70269</v>
      </c>
      <c r="CZ7" s="162">
        <v>30537.3</v>
      </c>
      <c r="DA7" s="162">
        <v>0.4345</v>
      </c>
      <c r="DB7" s="140"/>
      <c r="DC7" s="140">
        <v>0</v>
      </c>
      <c r="DD7" s="140">
        <v>0</v>
      </c>
      <c r="DE7" s="162">
        <v>4</v>
      </c>
      <c r="DF7" s="162" t="s">
        <v>57</v>
      </c>
      <c r="DG7" s="162" t="s">
        <v>61</v>
      </c>
      <c r="DH7" s="162">
        <v>113919.8</v>
      </c>
      <c r="DI7" s="162">
        <v>117068.1</v>
      </c>
      <c r="DJ7" s="162">
        <v>1.0276000000000001</v>
      </c>
      <c r="DK7" s="140"/>
      <c r="DL7" s="140">
        <v>-2</v>
      </c>
      <c r="DM7" s="140">
        <v>-2</v>
      </c>
      <c r="DN7" s="162">
        <v>4</v>
      </c>
      <c r="DO7" s="162" t="s">
        <v>47</v>
      </c>
      <c r="DP7" s="162" t="s">
        <v>65</v>
      </c>
      <c r="DQ7" s="162">
        <v>9958.7000000000007</v>
      </c>
      <c r="DR7" s="162">
        <v>4273</v>
      </c>
      <c r="DS7" s="162">
        <v>0.42899999999999999</v>
      </c>
      <c r="DT7" s="140"/>
      <c r="DU7" s="140">
        <v>0</v>
      </c>
      <c r="DV7" s="140">
        <v>0</v>
      </c>
      <c r="DW7" s="162">
        <v>4</v>
      </c>
      <c r="DX7" s="162" t="s">
        <v>49</v>
      </c>
      <c r="DY7" s="162" t="s">
        <v>66</v>
      </c>
      <c r="DZ7" s="162">
        <v>130661.1</v>
      </c>
      <c r="EA7" s="162">
        <v>144866.9</v>
      </c>
      <c r="EB7" s="162">
        <v>1.1087</v>
      </c>
      <c r="EC7" s="154"/>
      <c r="ED7" s="140">
        <v>0</v>
      </c>
      <c r="EE7" s="140">
        <v>0</v>
      </c>
      <c r="EF7" s="162">
        <v>4</v>
      </c>
      <c r="EG7" s="162" t="s">
        <v>21</v>
      </c>
      <c r="EH7" s="162" t="s">
        <v>64</v>
      </c>
      <c r="EI7" s="162">
        <v>346385.6</v>
      </c>
      <c r="EJ7" s="162">
        <v>592337.5</v>
      </c>
      <c r="EK7" s="162">
        <v>1.71</v>
      </c>
      <c r="EL7" s="140"/>
      <c r="EM7" s="140">
        <v>0</v>
      </c>
      <c r="EN7" s="140">
        <v>0</v>
      </c>
      <c r="EO7" s="162">
        <v>4</v>
      </c>
      <c r="EP7" s="162" t="s">
        <v>21</v>
      </c>
      <c r="EQ7" s="162" t="s">
        <v>67</v>
      </c>
      <c r="ER7" s="162">
        <v>42339.6</v>
      </c>
      <c r="ES7" s="162">
        <v>36616.400000000001</v>
      </c>
      <c r="ET7" s="162">
        <v>0.86480000000000001</v>
      </c>
      <c r="EU7" s="140"/>
      <c r="EV7" s="140">
        <v>0</v>
      </c>
      <c r="EW7" s="140">
        <v>0</v>
      </c>
      <c r="EX7" s="162">
        <v>4</v>
      </c>
      <c r="EY7" s="162" t="s">
        <v>21</v>
      </c>
      <c r="EZ7" s="162" t="s">
        <v>68</v>
      </c>
      <c r="FA7" s="162">
        <v>129064.6</v>
      </c>
      <c r="FB7" s="162">
        <v>251188.7</v>
      </c>
      <c r="FC7" s="162">
        <v>1.9461999999999999</v>
      </c>
    </row>
    <row r="8" spans="1:159" x14ac:dyDescent="0.35">
      <c r="A8" s="139">
        <f t="shared" si="25"/>
        <v>2</v>
      </c>
      <c r="B8" s="140">
        <f t="shared" si="26"/>
        <v>2</v>
      </c>
      <c r="C8" s="151">
        <f t="shared" si="7"/>
        <v>6</v>
      </c>
      <c r="D8" s="151" t="str">
        <v>IBD 西日本</v>
      </c>
      <c r="E8" s="151" t="str">
        <v>IBD中四国1</v>
      </c>
      <c r="F8" s="152">
        <v>45980.3</v>
      </c>
      <c r="G8" s="152">
        <v>21110</v>
      </c>
      <c r="H8" s="153">
        <v>0.45910000000000001</v>
      </c>
      <c r="I8" s="154"/>
      <c r="J8" s="139">
        <f t="shared" si="8"/>
        <v>3</v>
      </c>
      <c r="K8" s="140">
        <f t="shared" si="9"/>
        <v>3</v>
      </c>
      <c r="L8" s="155">
        <f t="shared" si="10"/>
        <v>6</v>
      </c>
      <c r="M8" s="155" t="str">
        <v>IBD 西日本</v>
      </c>
      <c r="N8" s="155" t="str">
        <v>IBD中四国1</v>
      </c>
      <c r="O8" s="156">
        <v>4786.8</v>
      </c>
      <c r="P8" s="156">
        <v>754.3</v>
      </c>
      <c r="Q8" s="157">
        <v>0.1575</v>
      </c>
      <c r="R8" s="154"/>
      <c r="S8" s="139">
        <f t="shared" si="11"/>
        <v>2</v>
      </c>
      <c r="T8" s="140">
        <f t="shared" si="12"/>
        <v>2</v>
      </c>
      <c r="U8" s="158">
        <f t="shared" si="13"/>
        <v>6</v>
      </c>
      <c r="V8" s="158" t="str">
        <v>IBD 西日本</v>
      </c>
      <c r="W8" s="158" t="str">
        <v>IBD中四国1</v>
      </c>
      <c r="X8" s="159">
        <v>41193.5</v>
      </c>
      <c r="Y8" s="159">
        <v>20355.599999999999</v>
      </c>
      <c r="Z8" s="160">
        <v>0.49409999999999998</v>
      </c>
      <c r="AA8" s="154"/>
      <c r="AB8" s="139">
        <f t="shared" si="14"/>
        <v>0</v>
      </c>
      <c r="AC8" s="140">
        <f t="shared" si="15"/>
        <v>0</v>
      </c>
      <c r="AD8" s="151">
        <f t="shared" si="16"/>
        <v>6</v>
      </c>
      <c r="AE8" s="151" t="str">
        <v>IBD 東日本</v>
      </c>
      <c r="AF8" s="151" t="str">
        <v>IBD栃木・群馬・新潟</v>
      </c>
      <c r="AG8" s="152">
        <v>137120.4</v>
      </c>
      <c r="AH8" s="152">
        <v>139646</v>
      </c>
      <c r="AI8" s="153">
        <v>1.0184</v>
      </c>
      <c r="AJ8" s="154"/>
      <c r="AK8" s="139">
        <f t="shared" si="17"/>
        <v>0</v>
      </c>
      <c r="AL8" s="140">
        <f t="shared" si="18"/>
        <v>0</v>
      </c>
      <c r="AM8" s="155">
        <f t="shared" si="19"/>
        <v>6</v>
      </c>
      <c r="AN8" s="155" t="str">
        <v>IBD 東日本</v>
      </c>
      <c r="AO8" s="155" t="str">
        <v>IBD東京2</v>
      </c>
      <c r="AP8" s="156">
        <v>13063.2</v>
      </c>
      <c r="AQ8" s="156">
        <v>5531.8</v>
      </c>
      <c r="AR8" s="157">
        <v>0.4234</v>
      </c>
      <c r="AS8" s="154"/>
      <c r="AT8" s="139">
        <f t="shared" si="20"/>
        <v>0</v>
      </c>
      <c r="AU8" s="140">
        <f t="shared" si="21"/>
        <v>0</v>
      </c>
      <c r="AV8" s="158">
        <f t="shared" si="22"/>
        <v>6</v>
      </c>
      <c r="AW8" s="158" t="str">
        <v>IBD 東日本</v>
      </c>
      <c r="AX8" s="158" t="str">
        <v>IBD栃木・群馬・新潟</v>
      </c>
      <c r="AY8" s="159">
        <v>125602.1</v>
      </c>
      <c r="AZ8" s="159">
        <v>135371.4</v>
      </c>
      <c r="BA8" s="160">
        <v>1.0777000000000001</v>
      </c>
      <c r="BB8" s="161"/>
      <c r="BC8" s="139">
        <f t="shared" si="0"/>
        <v>2</v>
      </c>
      <c r="BD8" s="140">
        <f t="shared" si="23"/>
        <v>2</v>
      </c>
      <c r="BE8" s="151">
        <f t="shared" si="1"/>
        <v>6</v>
      </c>
      <c r="BF8" s="151" t="str">
        <v>IBD 東日本</v>
      </c>
      <c r="BG8" s="151" t="str">
        <v>IBD東京2</v>
      </c>
      <c r="BH8" s="152">
        <v>421519.5</v>
      </c>
      <c r="BI8" s="152">
        <v>580812.19999999995</v>
      </c>
      <c r="BJ8" s="153">
        <v>1.3778999999999999</v>
      </c>
      <c r="BK8" s="154"/>
      <c r="BL8" s="139">
        <f t="shared" si="2"/>
        <v>2</v>
      </c>
      <c r="BM8" s="140">
        <f t="shared" si="3"/>
        <v>2</v>
      </c>
      <c r="BN8" s="155">
        <f t="shared" si="4"/>
        <v>6</v>
      </c>
      <c r="BO8" s="155" t="str">
        <v>IBD 中日本</v>
      </c>
      <c r="BP8" s="155" t="str">
        <v>IBD神奈川</v>
      </c>
      <c r="BQ8" s="156">
        <v>86116.1</v>
      </c>
      <c r="BR8" s="156">
        <v>62520.3</v>
      </c>
      <c r="BS8" s="157">
        <v>0.72589999999999999</v>
      </c>
      <c r="BT8" s="154"/>
      <c r="BU8" s="139">
        <f t="shared" si="24"/>
        <v>-2</v>
      </c>
      <c r="BV8" s="140">
        <f t="shared" si="5"/>
        <v>-2</v>
      </c>
      <c r="BW8" s="158">
        <f t="shared" si="6"/>
        <v>6</v>
      </c>
      <c r="BX8" s="158" t="str">
        <v>IBD 東日本</v>
      </c>
      <c r="BY8" s="158" t="str">
        <v>IBD栃木・群馬・新潟</v>
      </c>
      <c r="BZ8" s="159">
        <v>254666.7</v>
      </c>
      <c r="CA8" s="159">
        <v>399113.7</v>
      </c>
      <c r="CB8" s="160">
        <v>1.5671999999999999</v>
      </c>
      <c r="CC8" s="161"/>
      <c r="CD8" s="162">
        <v>5</v>
      </c>
      <c r="CE8" s="162" t="s">
        <v>47</v>
      </c>
      <c r="CF8" s="162" t="s">
        <v>62</v>
      </c>
      <c r="CG8" s="162">
        <v>57702.8</v>
      </c>
      <c r="CH8" s="162">
        <v>23073.7</v>
      </c>
      <c r="CI8" s="162">
        <v>0.39979999999999999</v>
      </c>
      <c r="CJ8" s="140"/>
      <c r="CK8" s="140">
        <v>3</v>
      </c>
      <c r="CL8" s="140">
        <v>3</v>
      </c>
      <c r="CM8" s="162">
        <v>5</v>
      </c>
      <c r="CN8" s="162" t="s">
        <v>49</v>
      </c>
      <c r="CO8" s="162" t="s">
        <v>69</v>
      </c>
      <c r="CP8" s="162">
        <v>7123.5</v>
      </c>
      <c r="CQ8" s="162">
        <v>1257.2</v>
      </c>
      <c r="CR8" s="162">
        <v>0.1764</v>
      </c>
      <c r="CS8" s="140"/>
      <c r="CT8" s="140">
        <v>-2</v>
      </c>
      <c r="CU8" s="140">
        <v>-2</v>
      </c>
      <c r="CV8" s="162">
        <v>5</v>
      </c>
      <c r="CW8" s="162" t="s">
        <v>47</v>
      </c>
      <c r="CX8" s="162" t="s">
        <v>56</v>
      </c>
      <c r="CY8" s="162">
        <v>109954.4</v>
      </c>
      <c r="CZ8" s="162">
        <v>47496.800000000003</v>
      </c>
      <c r="DA8" s="162">
        <v>0.43190000000000001</v>
      </c>
      <c r="DB8" s="140"/>
      <c r="DC8" s="140">
        <v>0</v>
      </c>
      <c r="DD8" s="140">
        <v>0</v>
      </c>
      <c r="DE8" s="162">
        <v>5</v>
      </c>
      <c r="DF8" s="162" t="s">
        <v>49</v>
      </c>
      <c r="DG8" s="162" t="s">
        <v>66</v>
      </c>
      <c r="DH8" s="162">
        <v>143126.1</v>
      </c>
      <c r="DI8" s="162">
        <v>146375.5</v>
      </c>
      <c r="DJ8" s="162">
        <v>1.0226999999999999</v>
      </c>
      <c r="DK8" s="140"/>
      <c r="DL8" s="140">
        <v>-2</v>
      </c>
      <c r="DM8" s="140">
        <v>-2</v>
      </c>
      <c r="DN8" s="162">
        <v>5</v>
      </c>
      <c r="DO8" s="162" t="s">
        <v>57</v>
      </c>
      <c r="DP8" s="162" t="s">
        <v>70</v>
      </c>
      <c r="DQ8" s="162">
        <v>7709.3</v>
      </c>
      <c r="DR8" s="162">
        <v>3268.8</v>
      </c>
      <c r="DS8" s="162">
        <v>0.42399999999999999</v>
      </c>
      <c r="DT8" s="140"/>
      <c r="DU8" s="140">
        <v>0</v>
      </c>
      <c r="DV8" s="140">
        <v>0</v>
      </c>
      <c r="DW8" s="162">
        <v>5</v>
      </c>
      <c r="DX8" s="162" t="s">
        <v>57</v>
      </c>
      <c r="DY8" s="162" t="s">
        <v>61</v>
      </c>
      <c r="DZ8" s="162">
        <v>101618.1</v>
      </c>
      <c r="EA8" s="162">
        <v>111284.8</v>
      </c>
      <c r="EB8" s="162">
        <v>1.0951</v>
      </c>
      <c r="EC8" s="154"/>
      <c r="ED8" s="140">
        <v>0</v>
      </c>
      <c r="EE8" s="140">
        <v>0</v>
      </c>
      <c r="EF8" s="162">
        <v>5</v>
      </c>
      <c r="EG8" s="162" t="s">
        <v>21</v>
      </c>
      <c r="EH8" s="162" t="s">
        <v>71</v>
      </c>
      <c r="EI8" s="162">
        <v>396467.4</v>
      </c>
      <c r="EJ8" s="162">
        <v>637390.5</v>
      </c>
      <c r="EK8" s="162">
        <v>1.6075999999999999</v>
      </c>
      <c r="EL8" s="140"/>
      <c r="EM8" s="140">
        <v>0</v>
      </c>
      <c r="EN8" s="140">
        <v>0</v>
      </c>
      <c r="EO8" s="162">
        <v>5</v>
      </c>
      <c r="EP8" s="162" t="s">
        <v>23</v>
      </c>
      <c r="EQ8" s="162" t="s">
        <v>72</v>
      </c>
      <c r="ER8" s="162">
        <v>44531.199999999997</v>
      </c>
      <c r="ES8" s="162">
        <v>37124.1</v>
      </c>
      <c r="ET8" s="162">
        <v>0.83360000000000001</v>
      </c>
      <c r="EU8" s="140"/>
      <c r="EV8" s="140">
        <v>0</v>
      </c>
      <c r="EW8" s="140">
        <v>0</v>
      </c>
      <c r="EX8" s="162">
        <v>5</v>
      </c>
      <c r="EY8" s="162" t="s">
        <v>21</v>
      </c>
      <c r="EZ8" s="162" t="s">
        <v>64</v>
      </c>
      <c r="FA8" s="162">
        <v>276461.5</v>
      </c>
      <c r="FB8" s="162">
        <v>529184.9</v>
      </c>
      <c r="FC8" s="162">
        <v>1.9140999999999999</v>
      </c>
    </row>
    <row r="9" spans="1:159" x14ac:dyDescent="0.35">
      <c r="A9" s="139">
        <f t="shared" si="25"/>
        <v>-2</v>
      </c>
      <c r="B9" s="140">
        <f t="shared" si="26"/>
        <v>-2</v>
      </c>
      <c r="C9" s="151">
        <f t="shared" si="7"/>
        <v>7</v>
      </c>
      <c r="D9" s="151" t="str">
        <v>IBD 東日本</v>
      </c>
      <c r="E9" s="151" t="str">
        <v>IBD埼玉</v>
      </c>
      <c r="F9" s="152">
        <v>57702.8</v>
      </c>
      <c r="G9" s="152">
        <v>26379.3</v>
      </c>
      <c r="H9" s="153">
        <v>0.45710000000000001</v>
      </c>
      <c r="I9" s="154"/>
      <c r="J9" s="139">
        <f t="shared" si="8"/>
        <v>0</v>
      </c>
      <c r="K9" s="140">
        <f t="shared" si="9"/>
        <v>0</v>
      </c>
      <c r="L9" s="155">
        <f t="shared" si="10"/>
        <v>7</v>
      </c>
      <c r="M9" s="155" t="str">
        <v>IBD 東日本</v>
      </c>
      <c r="N9" s="155" t="str">
        <v>IBD東北</v>
      </c>
      <c r="O9" s="156">
        <v>8099.8</v>
      </c>
      <c r="P9" s="156">
        <v>1257.2</v>
      </c>
      <c r="Q9" s="157">
        <v>0.1552</v>
      </c>
      <c r="R9" s="154"/>
      <c r="S9" s="139">
        <f t="shared" si="11"/>
        <v>-2</v>
      </c>
      <c r="T9" s="140">
        <f t="shared" si="12"/>
        <v>-2</v>
      </c>
      <c r="U9" s="158">
        <f t="shared" si="13"/>
        <v>7</v>
      </c>
      <c r="V9" s="158" t="str">
        <v>IBD 東日本</v>
      </c>
      <c r="W9" s="158" t="str">
        <v>IBD東京1</v>
      </c>
      <c r="X9" s="159">
        <v>109954.4</v>
      </c>
      <c r="Y9" s="159">
        <v>53264.1</v>
      </c>
      <c r="Z9" s="160">
        <v>0.4844</v>
      </c>
      <c r="AA9" s="154"/>
      <c r="AB9" s="139">
        <f t="shared" si="14"/>
        <v>0</v>
      </c>
      <c r="AC9" s="140">
        <f t="shared" si="15"/>
        <v>0</v>
      </c>
      <c r="AD9" s="151">
        <f t="shared" si="16"/>
        <v>7</v>
      </c>
      <c r="AE9" s="151" t="str">
        <v>IBD 東日本</v>
      </c>
      <c r="AF9" s="151" t="str">
        <v>IBD東北</v>
      </c>
      <c r="AG9" s="152">
        <v>238303.8</v>
      </c>
      <c r="AH9" s="152">
        <v>233601.9</v>
      </c>
      <c r="AI9" s="153">
        <v>0.98019999999999996</v>
      </c>
      <c r="AJ9" s="154"/>
      <c r="AK9" s="139">
        <f t="shared" si="17"/>
        <v>0</v>
      </c>
      <c r="AL9" s="140">
        <f t="shared" si="18"/>
        <v>0</v>
      </c>
      <c r="AM9" s="155">
        <f t="shared" si="19"/>
        <v>7</v>
      </c>
      <c r="AN9" s="155" t="str">
        <v>IBD 中日本</v>
      </c>
      <c r="AO9" s="155" t="str">
        <v>IBD東海1</v>
      </c>
      <c r="AP9" s="156">
        <v>12375.1</v>
      </c>
      <c r="AQ9" s="156">
        <v>5028.8999999999996</v>
      </c>
      <c r="AR9" s="157">
        <v>0.40629999999999999</v>
      </c>
      <c r="AS9" s="154"/>
      <c r="AT9" s="139">
        <f t="shared" si="20"/>
        <v>2</v>
      </c>
      <c r="AU9" s="140">
        <f t="shared" si="21"/>
        <v>2</v>
      </c>
      <c r="AV9" s="158">
        <f t="shared" si="22"/>
        <v>7</v>
      </c>
      <c r="AW9" s="158" t="str">
        <v>IBD 中日本</v>
      </c>
      <c r="AX9" s="158" t="str">
        <v>IBD北陸・岐阜</v>
      </c>
      <c r="AY9" s="159">
        <v>92547</v>
      </c>
      <c r="AZ9" s="159">
        <v>95684.1</v>
      </c>
      <c r="BA9" s="160">
        <v>1.0338000000000001</v>
      </c>
      <c r="BB9" s="161"/>
      <c r="BC9" s="139">
        <f t="shared" si="0"/>
        <v>-1</v>
      </c>
      <c r="BD9" s="140">
        <f t="shared" si="23"/>
        <v>-1</v>
      </c>
      <c r="BE9" s="151">
        <f t="shared" si="1"/>
        <v>7</v>
      </c>
      <c r="BF9" s="151" t="str">
        <v>IBD 東日本</v>
      </c>
      <c r="BG9" s="151" t="str">
        <v>IBD栃木・群馬・新潟</v>
      </c>
      <c r="BH9" s="152">
        <v>313728</v>
      </c>
      <c r="BI9" s="152">
        <v>430153.6</v>
      </c>
      <c r="BJ9" s="153">
        <v>1.3711</v>
      </c>
      <c r="BK9" s="154"/>
      <c r="BL9" s="139">
        <f t="shared" si="2"/>
        <v>2</v>
      </c>
      <c r="BM9" s="140">
        <f t="shared" si="3"/>
        <v>2</v>
      </c>
      <c r="BN9" s="155">
        <f t="shared" si="4"/>
        <v>7</v>
      </c>
      <c r="BO9" s="155" t="str">
        <v>IBD 中日本</v>
      </c>
      <c r="BP9" s="155" t="str">
        <v>IBD東海1</v>
      </c>
      <c r="BQ9" s="156">
        <v>63456.1</v>
      </c>
      <c r="BR9" s="156">
        <v>44387.3</v>
      </c>
      <c r="BS9" s="157">
        <v>0.69940000000000002</v>
      </c>
      <c r="BT9" s="154"/>
      <c r="BU9" s="139">
        <f t="shared" si="24"/>
        <v>2</v>
      </c>
      <c r="BV9" s="140">
        <f t="shared" si="5"/>
        <v>2</v>
      </c>
      <c r="BW9" s="158">
        <f t="shared" si="6"/>
        <v>7</v>
      </c>
      <c r="BX9" s="158" t="str">
        <v>IBD 西日本</v>
      </c>
      <c r="BY9" s="158" t="str">
        <v>IBD中四国1</v>
      </c>
      <c r="BZ9" s="159">
        <v>201475.7</v>
      </c>
      <c r="CA9" s="159">
        <v>308131.7</v>
      </c>
      <c r="CB9" s="160">
        <v>1.5293000000000001</v>
      </c>
      <c r="CC9" s="161"/>
      <c r="CD9" s="162">
        <v>6</v>
      </c>
      <c r="CE9" s="162" t="s">
        <v>57</v>
      </c>
      <c r="CF9" s="162" t="s">
        <v>61</v>
      </c>
      <c r="CG9" s="162">
        <v>55576</v>
      </c>
      <c r="CH9" s="162">
        <v>20934.400000000001</v>
      </c>
      <c r="CI9" s="162">
        <v>0.37659999999999999</v>
      </c>
      <c r="CJ9" s="140"/>
      <c r="CK9" s="140">
        <v>-4</v>
      </c>
      <c r="CL9" s="140">
        <v>-4</v>
      </c>
      <c r="CM9" s="162">
        <v>6</v>
      </c>
      <c r="CN9" s="162" t="s">
        <v>57</v>
      </c>
      <c r="CO9" s="162" t="s">
        <v>70</v>
      </c>
      <c r="CP9" s="162">
        <v>3686.1</v>
      </c>
      <c r="CQ9" s="162">
        <v>502.9</v>
      </c>
      <c r="CR9" s="162">
        <v>0.13639999999999999</v>
      </c>
      <c r="CS9" s="140"/>
      <c r="CT9" s="140">
        <v>0</v>
      </c>
      <c r="CU9" s="140">
        <v>0</v>
      </c>
      <c r="CV9" s="162">
        <v>6</v>
      </c>
      <c r="CW9" s="162" t="s">
        <v>57</v>
      </c>
      <c r="CX9" s="162" t="s">
        <v>61</v>
      </c>
      <c r="CY9" s="162">
        <v>49694.1</v>
      </c>
      <c r="CZ9" s="162">
        <v>19677.099999999999</v>
      </c>
      <c r="DA9" s="162">
        <v>0.39589999999999997</v>
      </c>
      <c r="DB9" s="140"/>
      <c r="DC9" s="140">
        <v>0</v>
      </c>
      <c r="DD9" s="140">
        <v>0</v>
      </c>
      <c r="DE9" s="162">
        <v>6</v>
      </c>
      <c r="DF9" s="162" t="s">
        <v>47</v>
      </c>
      <c r="DG9" s="162" t="s">
        <v>48</v>
      </c>
      <c r="DH9" s="162">
        <v>137120.4</v>
      </c>
      <c r="DI9" s="162">
        <v>133878.70000000001</v>
      </c>
      <c r="DJ9" s="162">
        <v>0.97629999999999995</v>
      </c>
      <c r="DK9" s="140"/>
      <c r="DL9" s="140">
        <v>-1</v>
      </c>
      <c r="DM9" s="140">
        <v>-1</v>
      </c>
      <c r="DN9" s="162">
        <v>6</v>
      </c>
      <c r="DO9" s="162" t="s">
        <v>47</v>
      </c>
      <c r="DP9" s="162" t="s">
        <v>51</v>
      </c>
      <c r="DQ9" s="162">
        <v>13063.2</v>
      </c>
      <c r="DR9" s="162">
        <v>5280.4</v>
      </c>
      <c r="DS9" s="162">
        <v>0.4042</v>
      </c>
      <c r="DT9" s="140"/>
      <c r="DU9" s="140">
        <v>0</v>
      </c>
      <c r="DV9" s="140">
        <v>0</v>
      </c>
      <c r="DW9" s="162">
        <v>6</v>
      </c>
      <c r="DX9" s="162" t="s">
        <v>47</v>
      </c>
      <c r="DY9" s="162" t="s">
        <v>48</v>
      </c>
      <c r="DZ9" s="162">
        <v>125602.1</v>
      </c>
      <c r="EA9" s="162">
        <v>129604.1</v>
      </c>
      <c r="EB9" s="162">
        <v>1.0318000000000001</v>
      </c>
      <c r="EC9" s="154"/>
      <c r="ED9" s="140">
        <v>0</v>
      </c>
      <c r="EE9" s="140">
        <v>0</v>
      </c>
      <c r="EF9" s="162">
        <v>6</v>
      </c>
      <c r="EG9" s="162" t="s">
        <v>21</v>
      </c>
      <c r="EH9" s="162" t="s">
        <v>68</v>
      </c>
      <c r="EI9" s="162">
        <v>176607.7</v>
      </c>
      <c r="EJ9" s="162">
        <v>277702.5</v>
      </c>
      <c r="EK9" s="162">
        <v>1.5724</v>
      </c>
      <c r="EL9" s="140"/>
      <c r="EM9" s="140">
        <v>0</v>
      </c>
      <c r="EN9" s="140">
        <v>0</v>
      </c>
      <c r="EO9" s="162">
        <v>6</v>
      </c>
      <c r="EP9" s="162" t="s">
        <v>23</v>
      </c>
      <c r="EQ9" s="162" t="s">
        <v>73</v>
      </c>
      <c r="ER9" s="162">
        <v>61031.199999999997</v>
      </c>
      <c r="ES9" s="162">
        <v>46959.3</v>
      </c>
      <c r="ET9" s="162">
        <v>0.76939999999999997</v>
      </c>
      <c r="EU9" s="140"/>
      <c r="EV9" s="140">
        <v>0</v>
      </c>
      <c r="EW9" s="140">
        <v>0</v>
      </c>
      <c r="EX9" s="162">
        <v>6</v>
      </c>
      <c r="EY9" s="162" t="s">
        <v>21</v>
      </c>
      <c r="EZ9" s="162" t="s">
        <v>71</v>
      </c>
      <c r="FA9" s="162">
        <v>321509.40000000002</v>
      </c>
      <c r="FB9" s="162">
        <v>581848.4</v>
      </c>
      <c r="FC9" s="162">
        <v>1.8097000000000001</v>
      </c>
    </row>
    <row r="10" spans="1:159" x14ac:dyDescent="0.35">
      <c r="A10" s="139">
        <f t="shared" si="25"/>
        <v>-4</v>
      </c>
      <c r="B10" s="140">
        <f t="shared" si="26"/>
        <v>-4</v>
      </c>
      <c r="C10" s="151">
        <f t="shared" si="7"/>
        <v>8</v>
      </c>
      <c r="D10" s="151" t="str">
        <v>IBD 東日本</v>
      </c>
      <c r="E10" s="151" t="str">
        <v>IBD東京1</v>
      </c>
      <c r="F10" s="152">
        <v>118608.2</v>
      </c>
      <c r="G10" s="152">
        <v>54018.400000000001</v>
      </c>
      <c r="H10" s="153">
        <v>0.45540000000000003</v>
      </c>
      <c r="I10" s="154"/>
      <c r="J10" s="139">
        <f t="shared" si="8"/>
        <v>3</v>
      </c>
      <c r="K10" s="140">
        <f t="shared" si="9"/>
        <v>3</v>
      </c>
      <c r="L10" s="155">
        <f t="shared" si="10"/>
        <v>8</v>
      </c>
      <c r="M10" s="155" t="str">
        <v>IBD 中日本</v>
      </c>
      <c r="N10" s="155" t="str">
        <v>IBD北陸・岐阜</v>
      </c>
      <c r="O10" s="156">
        <v>5042.2</v>
      </c>
      <c r="P10" s="156">
        <v>754.3</v>
      </c>
      <c r="Q10" s="157">
        <v>0.14960000000000001</v>
      </c>
      <c r="R10" s="154"/>
      <c r="S10" s="139">
        <f t="shared" si="11"/>
        <v>1</v>
      </c>
      <c r="T10" s="140">
        <f t="shared" si="12"/>
        <v>1</v>
      </c>
      <c r="U10" s="158">
        <f t="shared" si="13"/>
        <v>8</v>
      </c>
      <c r="V10" s="158" t="str">
        <v>IBD 東日本</v>
      </c>
      <c r="W10" s="158" t="str">
        <v>IBD東北</v>
      </c>
      <c r="X10" s="159">
        <v>108252.9</v>
      </c>
      <c r="Y10" s="159">
        <v>52245.9</v>
      </c>
      <c r="Z10" s="160">
        <v>0.48259999999999997</v>
      </c>
      <c r="AA10" s="154"/>
      <c r="AB10" s="139">
        <f t="shared" si="14"/>
        <v>1</v>
      </c>
      <c r="AC10" s="140">
        <f t="shared" si="15"/>
        <v>1</v>
      </c>
      <c r="AD10" s="151">
        <f t="shared" si="16"/>
        <v>8</v>
      </c>
      <c r="AE10" s="151" t="str">
        <v>IBD 中日本</v>
      </c>
      <c r="AF10" s="151" t="str">
        <v>IBD北陸・岐阜</v>
      </c>
      <c r="AG10" s="152">
        <v>103092.5</v>
      </c>
      <c r="AH10" s="152">
        <v>99958.7</v>
      </c>
      <c r="AI10" s="153">
        <v>0.96960000000000002</v>
      </c>
      <c r="AJ10" s="154"/>
      <c r="AK10" s="139">
        <f t="shared" si="17"/>
        <v>0</v>
      </c>
      <c r="AL10" s="140">
        <f t="shared" si="18"/>
        <v>0</v>
      </c>
      <c r="AM10" s="155">
        <f t="shared" si="19"/>
        <v>8</v>
      </c>
      <c r="AN10" s="155" t="str">
        <v>IBD 中日本</v>
      </c>
      <c r="AO10" s="155" t="str">
        <v>IBD北陸・岐阜</v>
      </c>
      <c r="AP10" s="156">
        <v>10545.5</v>
      </c>
      <c r="AQ10" s="156">
        <v>4274.6000000000004</v>
      </c>
      <c r="AR10" s="157">
        <v>0.40529999999999999</v>
      </c>
      <c r="AS10" s="154"/>
      <c r="AT10" s="139">
        <f t="shared" si="20"/>
        <v>0</v>
      </c>
      <c r="AU10" s="140">
        <f t="shared" si="21"/>
        <v>0</v>
      </c>
      <c r="AV10" s="158">
        <f t="shared" si="22"/>
        <v>8</v>
      </c>
      <c r="AW10" s="158" t="str">
        <v>IBD 東日本</v>
      </c>
      <c r="AX10" s="158" t="str">
        <v>IBD東北</v>
      </c>
      <c r="AY10" s="159">
        <v>221363.4</v>
      </c>
      <c r="AZ10" s="159">
        <v>228323.1</v>
      </c>
      <c r="BA10" s="160">
        <v>1.0314000000000001</v>
      </c>
      <c r="BB10" s="161"/>
      <c r="BC10" s="139">
        <f t="shared" si="0"/>
        <v>-1</v>
      </c>
      <c r="BD10" s="140">
        <f t="shared" si="23"/>
        <v>-1</v>
      </c>
      <c r="BE10" s="151">
        <f t="shared" si="1"/>
        <v>8</v>
      </c>
      <c r="BF10" s="151" t="str">
        <v>IBD 東日本</v>
      </c>
      <c r="BG10" s="151" t="str">
        <v>IBD北海道</v>
      </c>
      <c r="BH10" s="152">
        <v>383023.5</v>
      </c>
      <c r="BI10" s="152">
        <v>521416.4</v>
      </c>
      <c r="BJ10" s="153">
        <v>1.3613</v>
      </c>
      <c r="BK10" s="154"/>
      <c r="BL10" s="139">
        <f t="shared" si="2"/>
        <v>-2</v>
      </c>
      <c r="BM10" s="140">
        <f t="shared" si="3"/>
        <v>-2</v>
      </c>
      <c r="BN10" s="155">
        <f t="shared" si="4"/>
        <v>8</v>
      </c>
      <c r="BO10" s="155" t="str">
        <v>IBD 西日本</v>
      </c>
      <c r="BP10" s="155" t="str">
        <v>IBD九州1</v>
      </c>
      <c r="BQ10" s="156">
        <v>75929.7</v>
      </c>
      <c r="BR10" s="156">
        <v>52742.6</v>
      </c>
      <c r="BS10" s="157">
        <v>0.6946</v>
      </c>
      <c r="BT10" s="154"/>
      <c r="BU10" s="139">
        <f t="shared" si="24"/>
        <v>-1</v>
      </c>
      <c r="BV10" s="140">
        <f t="shared" si="5"/>
        <v>-1</v>
      </c>
      <c r="BW10" s="158">
        <f t="shared" si="6"/>
        <v>8</v>
      </c>
      <c r="BX10" s="158" t="str">
        <v>IBD 中日本</v>
      </c>
      <c r="BY10" s="158" t="str">
        <v>IBD北陸・岐阜</v>
      </c>
      <c r="BZ10" s="159">
        <v>210855.9</v>
      </c>
      <c r="CA10" s="159">
        <v>314972.3</v>
      </c>
      <c r="CB10" s="160">
        <v>1.4937</v>
      </c>
      <c r="CC10" s="161"/>
      <c r="CD10" s="162">
        <v>7</v>
      </c>
      <c r="CE10" s="162" t="s">
        <v>47</v>
      </c>
      <c r="CF10" s="162" t="s">
        <v>74</v>
      </c>
      <c r="CG10" s="162">
        <v>116352.7</v>
      </c>
      <c r="CH10" s="162">
        <v>41717</v>
      </c>
      <c r="CI10" s="162">
        <v>0.35849999999999999</v>
      </c>
      <c r="CJ10" s="140"/>
      <c r="CK10" s="140">
        <v>3</v>
      </c>
      <c r="CL10" s="140">
        <v>3</v>
      </c>
      <c r="CM10" s="162">
        <v>7</v>
      </c>
      <c r="CN10" s="162" t="s">
        <v>47</v>
      </c>
      <c r="CO10" s="162" t="s">
        <v>74</v>
      </c>
      <c r="CP10" s="162">
        <v>8099.8</v>
      </c>
      <c r="CQ10" s="162">
        <v>1005.8</v>
      </c>
      <c r="CR10" s="162">
        <v>0.1241</v>
      </c>
      <c r="CS10" s="140"/>
      <c r="CT10" s="140">
        <v>1</v>
      </c>
      <c r="CU10" s="140">
        <v>1</v>
      </c>
      <c r="CV10" s="162">
        <v>7</v>
      </c>
      <c r="CW10" s="162" t="s">
        <v>49</v>
      </c>
      <c r="CX10" s="162" t="s">
        <v>75</v>
      </c>
      <c r="CY10" s="162">
        <v>40153.800000000003</v>
      </c>
      <c r="CZ10" s="162">
        <v>15266.4</v>
      </c>
      <c r="DA10" s="162">
        <v>0.38009999999999999</v>
      </c>
      <c r="DB10" s="140"/>
      <c r="DC10" s="140">
        <v>0</v>
      </c>
      <c r="DD10" s="140">
        <v>0</v>
      </c>
      <c r="DE10" s="162">
        <v>7</v>
      </c>
      <c r="DF10" s="162" t="s">
        <v>47</v>
      </c>
      <c r="DG10" s="162" t="s">
        <v>74</v>
      </c>
      <c r="DH10" s="162">
        <v>238303.8</v>
      </c>
      <c r="DI10" s="162">
        <v>221815.8</v>
      </c>
      <c r="DJ10" s="162">
        <v>0.93079999999999996</v>
      </c>
      <c r="DK10" s="140"/>
      <c r="DL10" s="140">
        <v>-1</v>
      </c>
      <c r="DM10" s="140">
        <v>-1</v>
      </c>
      <c r="DN10" s="162">
        <v>7</v>
      </c>
      <c r="DO10" s="162" t="s">
        <v>57</v>
      </c>
      <c r="DP10" s="162" t="s">
        <v>76</v>
      </c>
      <c r="DQ10" s="162">
        <v>12375.1</v>
      </c>
      <c r="DR10" s="162">
        <v>4777.5</v>
      </c>
      <c r="DS10" s="162">
        <v>0.38600000000000001</v>
      </c>
      <c r="DT10" s="140"/>
      <c r="DU10" s="140">
        <v>2</v>
      </c>
      <c r="DV10" s="140">
        <v>2</v>
      </c>
      <c r="DW10" s="162">
        <v>7</v>
      </c>
      <c r="DX10" s="162" t="s">
        <v>47</v>
      </c>
      <c r="DY10" s="162" t="s">
        <v>62</v>
      </c>
      <c r="DZ10" s="162">
        <v>107965.9</v>
      </c>
      <c r="EA10" s="162">
        <v>106203.7</v>
      </c>
      <c r="EB10" s="162">
        <v>0.98360000000000003</v>
      </c>
      <c r="EC10" s="154"/>
      <c r="ED10" s="140">
        <v>0</v>
      </c>
      <c r="EE10" s="140">
        <v>0</v>
      </c>
      <c r="EF10" s="162">
        <v>7</v>
      </c>
      <c r="EG10" s="162" t="s">
        <v>21</v>
      </c>
      <c r="EH10" s="162" t="s">
        <v>60</v>
      </c>
      <c r="EI10" s="162">
        <v>250283.3</v>
      </c>
      <c r="EJ10" s="162">
        <v>380933.5</v>
      </c>
      <c r="EK10" s="162">
        <v>1.522</v>
      </c>
      <c r="EL10" s="140"/>
      <c r="EM10" s="140">
        <v>0</v>
      </c>
      <c r="EN10" s="140">
        <v>0</v>
      </c>
      <c r="EO10" s="162">
        <v>7</v>
      </c>
      <c r="EP10" s="162" t="s">
        <v>21</v>
      </c>
      <c r="EQ10" s="162" t="s">
        <v>71</v>
      </c>
      <c r="ER10" s="162">
        <v>74958</v>
      </c>
      <c r="ES10" s="162">
        <v>55542.1</v>
      </c>
      <c r="ET10" s="162">
        <v>0.7409</v>
      </c>
      <c r="EU10" s="140"/>
      <c r="EV10" s="140">
        <v>1</v>
      </c>
      <c r="EW10" s="140">
        <v>1</v>
      </c>
      <c r="EX10" s="162">
        <v>7</v>
      </c>
      <c r="EY10" s="162" t="s">
        <v>22</v>
      </c>
      <c r="EZ10" s="162" t="s">
        <v>77</v>
      </c>
      <c r="FA10" s="162">
        <v>118308.9</v>
      </c>
      <c r="FB10" s="162">
        <v>203001.3</v>
      </c>
      <c r="FC10" s="162">
        <v>1.7158</v>
      </c>
    </row>
    <row r="11" spans="1:159" x14ac:dyDescent="0.35">
      <c r="A11" s="139">
        <f t="shared" si="25"/>
        <v>1</v>
      </c>
      <c r="B11" s="140">
        <f t="shared" si="26"/>
        <v>1</v>
      </c>
      <c r="C11" s="151">
        <f t="shared" si="7"/>
        <v>9</v>
      </c>
      <c r="D11" s="151" t="str">
        <v>IBD 西日本</v>
      </c>
      <c r="E11" s="151" t="str">
        <v>IBD九州2</v>
      </c>
      <c r="F11" s="152">
        <v>68669.5</v>
      </c>
      <c r="G11" s="152">
        <v>29566.9</v>
      </c>
      <c r="H11" s="153">
        <v>0.43049999999999999</v>
      </c>
      <c r="I11" s="154"/>
      <c r="J11" s="139">
        <f t="shared" si="8"/>
        <v>-3</v>
      </c>
      <c r="K11" s="140">
        <f t="shared" si="9"/>
        <v>-3</v>
      </c>
      <c r="L11" s="155">
        <f t="shared" si="10"/>
        <v>9</v>
      </c>
      <c r="M11" s="155" t="str">
        <v>IBD 中日本</v>
      </c>
      <c r="N11" s="155" t="str">
        <v>IBD京滋</v>
      </c>
      <c r="O11" s="156">
        <v>3686.1</v>
      </c>
      <c r="P11" s="156">
        <v>502.9</v>
      </c>
      <c r="Q11" s="157">
        <v>0.13639999999999999</v>
      </c>
      <c r="R11" s="154"/>
      <c r="S11" s="139">
        <f t="shared" si="11"/>
        <v>3</v>
      </c>
      <c r="T11" s="140">
        <f t="shared" si="12"/>
        <v>3</v>
      </c>
      <c r="U11" s="158">
        <f t="shared" si="13"/>
        <v>9</v>
      </c>
      <c r="V11" s="158" t="str">
        <v>IBD 中日本</v>
      </c>
      <c r="W11" s="158" t="str">
        <v>IBD北陸・岐阜</v>
      </c>
      <c r="X11" s="159">
        <v>45258.1</v>
      </c>
      <c r="Y11" s="159">
        <v>20356.5</v>
      </c>
      <c r="Z11" s="160">
        <v>0.44969999999999999</v>
      </c>
      <c r="AA11" s="154"/>
      <c r="AB11" s="139">
        <f t="shared" si="14"/>
        <v>-1</v>
      </c>
      <c r="AC11" s="140">
        <f t="shared" si="15"/>
        <v>-1</v>
      </c>
      <c r="AD11" s="151">
        <f t="shared" si="16"/>
        <v>9</v>
      </c>
      <c r="AE11" s="151" t="str">
        <v>IBD 東日本</v>
      </c>
      <c r="AF11" s="151" t="str">
        <v>IBD埼玉</v>
      </c>
      <c r="AG11" s="152">
        <v>118223.3</v>
      </c>
      <c r="AH11" s="152">
        <v>113281</v>
      </c>
      <c r="AI11" s="153">
        <v>0.95809999999999995</v>
      </c>
      <c r="AJ11" s="154"/>
      <c r="AK11" s="139">
        <f t="shared" si="17"/>
        <v>2</v>
      </c>
      <c r="AL11" s="140">
        <f t="shared" si="18"/>
        <v>2</v>
      </c>
      <c r="AM11" s="155">
        <f t="shared" si="19"/>
        <v>9</v>
      </c>
      <c r="AN11" s="155" t="str">
        <v>IBD 東日本</v>
      </c>
      <c r="AO11" s="155" t="str">
        <v>IBD埼玉</v>
      </c>
      <c r="AP11" s="156">
        <v>10257.4</v>
      </c>
      <c r="AQ11" s="156">
        <v>4023.2</v>
      </c>
      <c r="AR11" s="157">
        <v>0.39219999999999999</v>
      </c>
      <c r="AS11" s="154"/>
      <c r="AT11" s="139">
        <f t="shared" si="20"/>
        <v>-2</v>
      </c>
      <c r="AU11" s="140">
        <f t="shared" si="21"/>
        <v>-2</v>
      </c>
      <c r="AV11" s="158">
        <f t="shared" si="22"/>
        <v>9</v>
      </c>
      <c r="AW11" s="158" t="str">
        <v>IBD 東日本</v>
      </c>
      <c r="AX11" s="158" t="str">
        <v>IBD埼玉</v>
      </c>
      <c r="AY11" s="159">
        <v>107965.9</v>
      </c>
      <c r="AZ11" s="159">
        <v>109257.8</v>
      </c>
      <c r="BA11" s="160">
        <v>1.0119</v>
      </c>
      <c r="BB11" s="161"/>
      <c r="BC11" s="139">
        <f t="shared" si="0"/>
        <v>3</v>
      </c>
      <c r="BD11" s="140">
        <f t="shared" si="23"/>
        <v>3</v>
      </c>
      <c r="BE11" s="151">
        <f t="shared" si="1"/>
        <v>9</v>
      </c>
      <c r="BF11" s="151" t="str">
        <v>IBD 西日本</v>
      </c>
      <c r="BG11" s="151" t="str">
        <v>IBD中四国1</v>
      </c>
      <c r="BH11" s="152">
        <v>252499.5</v>
      </c>
      <c r="BI11" s="152">
        <v>333367.5</v>
      </c>
      <c r="BJ11" s="153">
        <v>1.3202</v>
      </c>
      <c r="BK11" s="154"/>
      <c r="BL11" s="139">
        <f t="shared" si="2"/>
        <v>-2</v>
      </c>
      <c r="BM11" s="140">
        <f t="shared" si="3"/>
        <v>-2</v>
      </c>
      <c r="BN11" s="155">
        <f t="shared" si="4"/>
        <v>9</v>
      </c>
      <c r="BO11" s="155" t="str">
        <v>IBD 東日本</v>
      </c>
      <c r="BP11" s="155" t="str">
        <v>IBD東京1</v>
      </c>
      <c r="BQ11" s="156">
        <v>93057.1</v>
      </c>
      <c r="BR11" s="156">
        <v>62331.1</v>
      </c>
      <c r="BS11" s="157">
        <v>0.66979999999999995</v>
      </c>
      <c r="BT11" s="154"/>
      <c r="BU11" s="139">
        <f t="shared" si="24"/>
        <v>3</v>
      </c>
      <c r="BV11" s="140">
        <f t="shared" si="5"/>
        <v>3</v>
      </c>
      <c r="BW11" s="158">
        <f t="shared" si="6"/>
        <v>9</v>
      </c>
      <c r="BX11" s="158" t="str">
        <v>IBD 東日本</v>
      </c>
      <c r="BY11" s="158" t="str">
        <v>IBD東京2</v>
      </c>
      <c r="BZ11" s="159">
        <v>354787.1</v>
      </c>
      <c r="CA11" s="159">
        <v>515191.5</v>
      </c>
      <c r="CB11" s="160">
        <v>1.4520999999999999</v>
      </c>
      <c r="CC11" s="161"/>
      <c r="CD11" s="162">
        <v>8</v>
      </c>
      <c r="CE11" s="162" t="s">
        <v>49</v>
      </c>
      <c r="CF11" s="162" t="s">
        <v>52</v>
      </c>
      <c r="CG11" s="162">
        <v>45980.3</v>
      </c>
      <c r="CH11" s="162">
        <v>16109</v>
      </c>
      <c r="CI11" s="162">
        <v>0.3503</v>
      </c>
      <c r="CJ11" s="140"/>
      <c r="CK11" s="140">
        <v>-4</v>
      </c>
      <c r="CL11" s="140">
        <v>-4</v>
      </c>
      <c r="CM11" s="162">
        <v>8</v>
      </c>
      <c r="CN11" s="162" t="s">
        <v>47</v>
      </c>
      <c r="CO11" s="162" t="s">
        <v>65</v>
      </c>
      <c r="CP11" s="162">
        <v>4761.6000000000004</v>
      </c>
      <c r="CQ11" s="162">
        <v>502.9</v>
      </c>
      <c r="CR11" s="162">
        <v>0.1056</v>
      </c>
      <c r="CS11" s="140"/>
      <c r="CT11" s="140">
        <v>3</v>
      </c>
      <c r="CU11" s="140">
        <v>3</v>
      </c>
      <c r="CV11" s="162">
        <v>8</v>
      </c>
      <c r="CW11" s="162" t="s">
        <v>49</v>
      </c>
      <c r="CX11" s="162" t="s">
        <v>52</v>
      </c>
      <c r="CY11" s="162">
        <v>41193.5</v>
      </c>
      <c r="CZ11" s="162">
        <v>15606.1</v>
      </c>
      <c r="DA11" s="162">
        <v>0.37880000000000003</v>
      </c>
      <c r="DB11" s="140"/>
      <c r="DC11" s="140">
        <v>0</v>
      </c>
      <c r="DD11" s="140">
        <v>0</v>
      </c>
      <c r="DE11" s="162">
        <v>8</v>
      </c>
      <c r="DF11" s="162" t="s">
        <v>47</v>
      </c>
      <c r="DG11" s="162" t="s">
        <v>62</v>
      </c>
      <c r="DH11" s="162">
        <v>118223.3</v>
      </c>
      <c r="DI11" s="162">
        <v>109975.4</v>
      </c>
      <c r="DJ11" s="162">
        <v>0.93020000000000003</v>
      </c>
      <c r="DK11" s="140"/>
      <c r="DL11" s="140">
        <v>2</v>
      </c>
      <c r="DM11" s="140">
        <v>2</v>
      </c>
      <c r="DN11" s="162">
        <v>8</v>
      </c>
      <c r="DO11" s="162" t="s">
        <v>57</v>
      </c>
      <c r="DP11" s="162" t="s">
        <v>78</v>
      </c>
      <c r="DQ11" s="162">
        <v>10545.5</v>
      </c>
      <c r="DR11" s="162">
        <v>4023.2</v>
      </c>
      <c r="DS11" s="162">
        <v>0.38150000000000001</v>
      </c>
      <c r="DT11" s="140"/>
      <c r="DU11" s="140">
        <v>-1</v>
      </c>
      <c r="DV11" s="140">
        <v>-1</v>
      </c>
      <c r="DW11" s="162">
        <v>8</v>
      </c>
      <c r="DX11" s="162" t="s">
        <v>47</v>
      </c>
      <c r="DY11" s="162" t="s">
        <v>74</v>
      </c>
      <c r="DZ11" s="162">
        <v>221363.4</v>
      </c>
      <c r="EA11" s="162">
        <v>216788.5</v>
      </c>
      <c r="EB11" s="162">
        <v>0.97929999999999995</v>
      </c>
      <c r="EC11" s="154"/>
      <c r="ED11" s="140">
        <v>1</v>
      </c>
      <c r="EE11" s="140">
        <v>1</v>
      </c>
      <c r="EF11" s="162">
        <v>8</v>
      </c>
      <c r="EG11" s="162" t="s">
        <v>21</v>
      </c>
      <c r="EH11" s="162" t="s">
        <v>54</v>
      </c>
      <c r="EI11" s="162">
        <v>264765.3</v>
      </c>
      <c r="EJ11" s="162">
        <v>381574.3</v>
      </c>
      <c r="EK11" s="162">
        <v>1.4411</v>
      </c>
      <c r="EL11" s="140"/>
      <c r="EM11" s="140">
        <v>0</v>
      </c>
      <c r="EN11" s="140">
        <v>0</v>
      </c>
      <c r="EO11" s="162">
        <v>8</v>
      </c>
      <c r="EP11" s="162" t="s">
        <v>22</v>
      </c>
      <c r="EQ11" s="162" t="s">
        <v>79</v>
      </c>
      <c r="ER11" s="162">
        <v>69321.8</v>
      </c>
      <c r="ES11" s="162">
        <v>51205.1</v>
      </c>
      <c r="ET11" s="162">
        <v>0.73860000000000003</v>
      </c>
      <c r="EU11" s="140"/>
      <c r="EV11" s="140">
        <v>-1</v>
      </c>
      <c r="EW11" s="140">
        <v>-1</v>
      </c>
      <c r="EX11" s="162">
        <v>8</v>
      </c>
      <c r="EY11" s="162" t="s">
        <v>22</v>
      </c>
      <c r="EZ11" s="162" t="s">
        <v>80</v>
      </c>
      <c r="FA11" s="162">
        <v>102922.5</v>
      </c>
      <c r="FB11" s="162">
        <v>174487.1</v>
      </c>
      <c r="FC11" s="162">
        <v>1.6953</v>
      </c>
    </row>
    <row r="12" spans="1:159" x14ac:dyDescent="0.35">
      <c r="A12" s="139">
        <f t="shared" si="25"/>
        <v>3</v>
      </c>
      <c r="B12" s="140">
        <f t="shared" si="26"/>
        <v>3</v>
      </c>
      <c r="C12" s="151">
        <f t="shared" si="7"/>
        <v>10</v>
      </c>
      <c r="D12" s="151" t="str">
        <v>IBD 中日本</v>
      </c>
      <c r="E12" s="151" t="str">
        <v>IBD北陸・岐阜</v>
      </c>
      <c r="F12" s="152">
        <v>50300.3</v>
      </c>
      <c r="G12" s="152">
        <v>21110.9</v>
      </c>
      <c r="H12" s="153">
        <v>0.41959999999999997</v>
      </c>
      <c r="I12" s="154"/>
      <c r="J12" s="139">
        <f t="shared" si="8"/>
        <v>3</v>
      </c>
      <c r="K12" s="140">
        <f t="shared" si="9"/>
        <v>3</v>
      </c>
      <c r="L12" s="155">
        <f t="shared" si="10"/>
        <v>10</v>
      </c>
      <c r="M12" s="155" t="str">
        <v>IBD 西日本</v>
      </c>
      <c r="N12" s="155" t="str">
        <v>IBD中四国2</v>
      </c>
      <c r="O12" s="156">
        <v>5863.8</v>
      </c>
      <c r="P12" s="156">
        <v>754.3</v>
      </c>
      <c r="Q12" s="157">
        <v>0.12859999999999999</v>
      </c>
      <c r="R12" s="154"/>
      <c r="S12" s="139">
        <f t="shared" si="11"/>
        <v>-8</v>
      </c>
      <c r="T12" s="140">
        <f t="shared" si="12"/>
        <v>-8</v>
      </c>
      <c r="U12" s="158">
        <f t="shared" si="13"/>
        <v>10</v>
      </c>
      <c r="V12" s="158" t="str">
        <v>IBD 西日本</v>
      </c>
      <c r="W12" s="158" t="str">
        <v>IBD大阪2</v>
      </c>
      <c r="X12" s="159">
        <v>43395</v>
      </c>
      <c r="Y12" s="159">
        <v>19337.900000000001</v>
      </c>
      <c r="Z12" s="160">
        <v>0.4456</v>
      </c>
      <c r="AA12" s="154"/>
      <c r="AB12" s="139">
        <f t="shared" si="14"/>
        <v>2</v>
      </c>
      <c r="AC12" s="140">
        <f t="shared" si="15"/>
        <v>2</v>
      </c>
      <c r="AD12" s="151">
        <f t="shared" si="16"/>
        <v>10</v>
      </c>
      <c r="AE12" s="151" t="str">
        <v>IBD 西日本</v>
      </c>
      <c r="AF12" s="151" t="str">
        <v>IBD九州2</v>
      </c>
      <c r="AG12" s="152">
        <v>140728.5</v>
      </c>
      <c r="AH12" s="152">
        <v>126537.4</v>
      </c>
      <c r="AI12" s="153">
        <v>0.89910000000000001</v>
      </c>
      <c r="AJ12" s="154"/>
      <c r="AK12" s="139">
        <f t="shared" si="17"/>
        <v>-1</v>
      </c>
      <c r="AL12" s="140">
        <f t="shared" si="18"/>
        <v>-1</v>
      </c>
      <c r="AM12" s="155">
        <f t="shared" si="19"/>
        <v>10</v>
      </c>
      <c r="AN12" s="155" t="str">
        <v>IBD 東日本</v>
      </c>
      <c r="AO12" s="155" t="str">
        <v>IBD栃木・群馬・新潟</v>
      </c>
      <c r="AP12" s="156">
        <v>11518.3</v>
      </c>
      <c r="AQ12" s="156">
        <v>4274.6000000000004</v>
      </c>
      <c r="AR12" s="157">
        <v>0.37109999999999999</v>
      </c>
      <c r="AS12" s="154"/>
      <c r="AT12" s="139">
        <f t="shared" si="20"/>
        <v>3</v>
      </c>
      <c r="AU12" s="140">
        <f t="shared" si="21"/>
        <v>3</v>
      </c>
      <c r="AV12" s="158">
        <f t="shared" si="22"/>
        <v>10</v>
      </c>
      <c r="AW12" s="158" t="str">
        <v>IBD 中日本</v>
      </c>
      <c r="AX12" s="158" t="str">
        <v>IBD東海1</v>
      </c>
      <c r="AY12" s="159">
        <v>122082.6</v>
      </c>
      <c r="AZ12" s="159">
        <v>114705.60000000001</v>
      </c>
      <c r="BA12" s="160">
        <v>0.9395</v>
      </c>
      <c r="BB12" s="161"/>
      <c r="BC12" s="139">
        <f t="shared" si="0"/>
        <v>0</v>
      </c>
      <c r="BD12" s="140">
        <f t="shared" si="23"/>
        <v>0</v>
      </c>
      <c r="BE12" s="151">
        <f t="shared" si="1"/>
        <v>10</v>
      </c>
      <c r="BF12" s="151" t="str">
        <v>IBD 中日本</v>
      </c>
      <c r="BG12" s="151" t="str">
        <v>IBD北陸・岐阜</v>
      </c>
      <c r="BH12" s="152">
        <v>264928.7</v>
      </c>
      <c r="BI12" s="152">
        <v>347253.4</v>
      </c>
      <c r="BJ12" s="153">
        <v>1.3107</v>
      </c>
      <c r="BK12" s="154"/>
      <c r="BL12" s="139">
        <f t="shared" si="2"/>
        <v>0</v>
      </c>
      <c r="BM12" s="140">
        <f t="shared" si="3"/>
        <v>0</v>
      </c>
      <c r="BN12" s="155">
        <f t="shared" si="4"/>
        <v>10</v>
      </c>
      <c r="BO12" s="155" t="str">
        <v>IBD 西日本</v>
      </c>
      <c r="BP12" s="155" t="str">
        <v>IBD九州2</v>
      </c>
      <c r="BQ12" s="156">
        <v>70502.5</v>
      </c>
      <c r="BR12" s="156">
        <v>44123.1</v>
      </c>
      <c r="BS12" s="157">
        <v>0.62580000000000002</v>
      </c>
      <c r="BT12" s="154"/>
      <c r="BU12" s="139">
        <f t="shared" si="24"/>
        <v>0</v>
      </c>
      <c r="BV12" s="140">
        <f t="shared" si="5"/>
        <v>0</v>
      </c>
      <c r="BW12" s="158">
        <f t="shared" si="6"/>
        <v>10</v>
      </c>
      <c r="BX12" s="158" t="str">
        <v>IBD 東日本</v>
      </c>
      <c r="BY12" s="158" t="str">
        <v>IBD北海道</v>
      </c>
      <c r="BZ12" s="159">
        <v>331960</v>
      </c>
      <c r="CA12" s="159">
        <v>472440.7</v>
      </c>
      <c r="CB12" s="160">
        <v>1.4231</v>
      </c>
      <c r="CC12" s="161"/>
      <c r="CD12" s="162">
        <v>9</v>
      </c>
      <c r="CE12" s="162" t="s">
        <v>49</v>
      </c>
      <c r="CF12" s="162" t="s">
        <v>75</v>
      </c>
      <c r="CG12" s="162">
        <v>45317.3</v>
      </c>
      <c r="CH12" s="162">
        <v>15517.8</v>
      </c>
      <c r="CI12" s="162">
        <v>0.34239999999999998</v>
      </c>
      <c r="CJ12" s="140"/>
      <c r="CK12" s="140">
        <v>7</v>
      </c>
      <c r="CL12" s="140">
        <v>7</v>
      </c>
      <c r="CM12" s="162">
        <v>9</v>
      </c>
      <c r="CN12" s="162" t="s">
        <v>49</v>
      </c>
      <c r="CO12" s="162" t="s">
        <v>52</v>
      </c>
      <c r="CP12" s="162">
        <v>4786.8</v>
      </c>
      <c r="CQ12" s="162">
        <v>502.9</v>
      </c>
      <c r="CR12" s="162">
        <v>0.105</v>
      </c>
      <c r="CS12" s="140"/>
      <c r="CT12" s="140">
        <v>-2</v>
      </c>
      <c r="CU12" s="140">
        <v>-2</v>
      </c>
      <c r="CV12" s="162">
        <v>9</v>
      </c>
      <c r="CW12" s="162" t="s">
        <v>47</v>
      </c>
      <c r="CX12" s="162" t="s">
        <v>74</v>
      </c>
      <c r="CY12" s="162">
        <v>108252.9</v>
      </c>
      <c r="CZ12" s="162">
        <v>40711.300000000003</v>
      </c>
      <c r="DA12" s="162">
        <v>0.376</v>
      </c>
      <c r="DB12" s="140"/>
      <c r="DC12" s="140">
        <v>1</v>
      </c>
      <c r="DD12" s="140">
        <v>1</v>
      </c>
      <c r="DE12" s="162">
        <v>9</v>
      </c>
      <c r="DF12" s="162" t="s">
        <v>57</v>
      </c>
      <c r="DG12" s="162" t="s">
        <v>78</v>
      </c>
      <c r="DH12" s="162">
        <v>103092.5</v>
      </c>
      <c r="DI12" s="162">
        <v>93940</v>
      </c>
      <c r="DJ12" s="162">
        <v>0.91120000000000001</v>
      </c>
      <c r="DK12" s="140"/>
      <c r="DL12" s="140">
        <v>2</v>
      </c>
      <c r="DM12" s="140">
        <v>2</v>
      </c>
      <c r="DN12" s="162">
        <v>9</v>
      </c>
      <c r="DO12" s="162" t="s">
        <v>47</v>
      </c>
      <c r="DP12" s="162" t="s">
        <v>48</v>
      </c>
      <c r="DQ12" s="162">
        <v>11518.3</v>
      </c>
      <c r="DR12" s="162">
        <v>4274.6000000000004</v>
      </c>
      <c r="DS12" s="162">
        <v>0.37109999999999999</v>
      </c>
      <c r="DT12" s="140"/>
      <c r="DU12" s="140">
        <v>-1</v>
      </c>
      <c r="DV12" s="140">
        <v>-1</v>
      </c>
      <c r="DW12" s="162">
        <v>9</v>
      </c>
      <c r="DX12" s="162" t="s">
        <v>57</v>
      </c>
      <c r="DY12" s="162" t="s">
        <v>78</v>
      </c>
      <c r="DZ12" s="162">
        <v>92547</v>
      </c>
      <c r="EA12" s="162">
        <v>89916.800000000003</v>
      </c>
      <c r="EB12" s="162">
        <v>0.97150000000000003</v>
      </c>
      <c r="EC12" s="154"/>
      <c r="ED12" s="140">
        <v>-1</v>
      </c>
      <c r="EE12" s="140">
        <v>-1</v>
      </c>
      <c r="EF12" s="162">
        <v>9</v>
      </c>
      <c r="EG12" s="162" t="s">
        <v>22</v>
      </c>
      <c r="EH12" s="162" t="s">
        <v>80</v>
      </c>
      <c r="EI12" s="162">
        <v>134743.79999999999</v>
      </c>
      <c r="EJ12" s="162">
        <v>193928.4</v>
      </c>
      <c r="EK12" s="162">
        <v>1.4392</v>
      </c>
      <c r="EL12" s="140"/>
      <c r="EM12" s="140">
        <v>0</v>
      </c>
      <c r="EN12" s="140">
        <v>0</v>
      </c>
      <c r="EO12" s="162">
        <v>9</v>
      </c>
      <c r="EP12" s="162" t="s">
        <v>22</v>
      </c>
      <c r="EQ12" s="162" t="s">
        <v>53</v>
      </c>
      <c r="ER12" s="162">
        <v>51081</v>
      </c>
      <c r="ES12" s="162">
        <v>37346.800000000003</v>
      </c>
      <c r="ET12" s="162">
        <v>0.73109999999999997</v>
      </c>
      <c r="EU12" s="140"/>
      <c r="EV12" s="140">
        <v>0</v>
      </c>
      <c r="EW12" s="140">
        <v>0</v>
      </c>
      <c r="EX12" s="162">
        <v>9</v>
      </c>
      <c r="EY12" s="162" t="s">
        <v>23</v>
      </c>
      <c r="EZ12" s="162" t="s">
        <v>81</v>
      </c>
      <c r="FA12" s="162">
        <v>117240.2</v>
      </c>
      <c r="FB12" s="162">
        <v>196176.8</v>
      </c>
      <c r="FC12" s="162">
        <v>1.6732</v>
      </c>
    </row>
    <row r="13" spans="1:159" x14ac:dyDescent="0.35">
      <c r="A13" s="139">
        <f t="shared" si="25"/>
        <v>-8</v>
      </c>
      <c r="B13" s="140">
        <f t="shared" si="26"/>
        <v>-8</v>
      </c>
      <c r="C13" s="151">
        <f t="shared" si="7"/>
        <v>11</v>
      </c>
      <c r="D13" s="151" t="str">
        <v>IBD 西日本</v>
      </c>
      <c r="E13" s="151" t="str">
        <v>IBD大阪2</v>
      </c>
      <c r="F13" s="152">
        <v>48592.5</v>
      </c>
      <c r="G13" s="152">
        <v>19840.8</v>
      </c>
      <c r="H13" s="153">
        <v>0.4083</v>
      </c>
      <c r="I13" s="154"/>
      <c r="J13" s="139">
        <f t="shared" si="8"/>
        <v>3</v>
      </c>
      <c r="K13" s="140">
        <f t="shared" si="9"/>
        <v>3</v>
      </c>
      <c r="L13" s="155">
        <f t="shared" si="10"/>
        <v>11</v>
      </c>
      <c r="M13" s="155" t="str">
        <v>IBD 東日本</v>
      </c>
      <c r="N13" s="155" t="str">
        <v>IBD東京2</v>
      </c>
      <c r="O13" s="156">
        <v>6245.9</v>
      </c>
      <c r="P13" s="156">
        <v>754.3</v>
      </c>
      <c r="Q13" s="157">
        <v>0.1207</v>
      </c>
      <c r="R13" s="154"/>
      <c r="S13" s="139">
        <f t="shared" si="11"/>
        <v>0</v>
      </c>
      <c r="T13" s="140">
        <f t="shared" si="12"/>
        <v>0</v>
      </c>
      <c r="U13" s="158">
        <f t="shared" si="13"/>
        <v>11</v>
      </c>
      <c r="V13" s="158" t="str">
        <v>IBD 西日本</v>
      </c>
      <c r="W13" s="158" t="str">
        <v>IBD九州2</v>
      </c>
      <c r="X13" s="159">
        <v>62055.199999999997</v>
      </c>
      <c r="Y13" s="159">
        <v>26801</v>
      </c>
      <c r="Z13" s="160">
        <v>0.43180000000000002</v>
      </c>
      <c r="AA13" s="154"/>
      <c r="AB13" s="139">
        <f t="shared" si="14"/>
        <v>-1</v>
      </c>
      <c r="AC13" s="140">
        <f t="shared" si="15"/>
        <v>-1</v>
      </c>
      <c r="AD13" s="151">
        <f t="shared" si="16"/>
        <v>11</v>
      </c>
      <c r="AE13" s="151" t="str">
        <v>IBD 東日本</v>
      </c>
      <c r="AF13" s="151" t="str">
        <v>IBD北海道</v>
      </c>
      <c r="AG13" s="152">
        <v>132740.20000000001</v>
      </c>
      <c r="AH13" s="152">
        <v>118946.3</v>
      </c>
      <c r="AI13" s="153">
        <v>0.89600000000000002</v>
      </c>
      <c r="AJ13" s="154"/>
      <c r="AK13" s="139">
        <f t="shared" si="17"/>
        <v>-1</v>
      </c>
      <c r="AL13" s="140">
        <f t="shared" si="18"/>
        <v>-1</v>
      </c>
      <c r="AM13" s="155">
        <f t="shared" si="19"/>
        <v>11</v>
      </c>
      <c r="AN13" s="155" t="str">
        <v>IBD 西日本</v>
      </c>
      <c r="AO13" s="155" t="str">
        <v>IBD大阪2</v>
      </c>
      <c r="AP13" s="156">
        <v>10870.4</v>
      </c>
      <c r="AQ13" s="156">
        <v>4023.2</v>
      </c>
      <c r="AR13" s="157">
        <v>0.37009999999999998</v>
      </c>
      <c r="AS13" s="154"/>
      <c r="AT13" s="139">
        <f t="shared" si="20"/>
        <v>3</v>
      </c>
      <c r="AU13" s="140">
        <f t="shared" si="21"/>
        <v>3</v>
      </c>
      <c r="AV13" s="158">
        <f t="shared" si="22"/>
        <v>11</v>
      </c>
      <c r="AW13" s="158" t="str">
        <v>IBD 西日本</v>
      </c>
      <c r="AX13" s="158" t="str">
        <v>IBD九州2</v>
      </c>
      <c r="AY13" s="159">
        <v>126895</v>
      </c>
      <c r="AZ13" s="159">
        <v>118742.6</v>
      </c>
      <c r="BA13" s="160">
        <v>0.93569999999999998</v>
      </c>
      <c r="BB13" s="161"/>
      <c r="BC13" s="139">
        <f t="shared" si="0"/>
        <v>0</v>
      </c>
      <c r="BD13" s="140">
        <f t="shared" si="23"/>
        <v>0</v>
      </c>
      <c r="BE13" s="151">
        <f t="shared" si="1"/>
        <v>11</v>
      </c>
      <c r="BF13" s="151" t="str">
        <v>IBD 東日本</v>
      </c>
      <c r="BG13" s="151" t="str">
        <v>IBD埼玉</v>
      </c>
      <c r="BH13" s="152">
        <v>327833.3</v>
      </c>
      <c r="BI13" s="152">
        <v>420951.5</v>
      </c>
      <c r="BJ13" s="153">
        <v>1.284</v>
      </c>
      <c r="BK13" s="154"/>
      <c r="BL13" s="139">
        <f t="shared" si="2"/>
        <v>0</v>
      </c>
      <c r="BM13" s="140">
        <f t="shared" si="3"/>
        <v>0</v>
      </c>
      <c r="BN13" s="155">
        <f t="shared" si="4"/>
        <v>11</v>
      </c>
      <c r="BO13" s="155" t="str">
        <v>IBD 中日本</v>
      </c>
      <c r="BP13" s="155" t="str">
        <v>IBD北陸・岐阜</v>
      </c>
      <c r="BQ13" s="156">
        <v>54072.800000000003</v>
      </c>
      <c r="BR13" s="156">
        <v>32281.1</v>
      </c>
      <c r="BS13" s="157">
        <v>0.59689999999999999</v>
      </c>
      <c r="BT13" s="154"/>
      <c r="BU13" s="139">
        <f t="shared" si="24"/>
        <v>0</v>
      </c>
      <c r="BV13" s="140">
        <f t="shared" si="5"/>
        <v>0</v>
      </c>
      <c r="BW13" s="158">
        <f t="shared" si="6"/>
        <v>11</v>
      </c>
      <c r="BX13" s="158" t="str">
        <v>IBD 東日本</v>
      </c>
      <c r="BY13" s="158" t="str">
        <v>IBD埼玉</v>
      </c>
      <c r="BZ13" s="159">
        <v>275236.2</v>
      </c>
      <c r="CA13" s="159">
        <v>379809</v>
      </c>
      <c r="CB13" s="160">
        <v>1.3798999999999999</v>
      </c>
      <c r="CC13" s="161"/>
      <c r="CD13" s="162">
        <v>10</v>
      </c>
      <c r="CE13" s="162" t="s">
        <v>49</v>
      </c>
      <c r="CF13" s="162" t="s">
        <v>50</v>
      </c>
      <c r="CG13" s="162">
        <v>68669.5</v>
      </c>
      <c r="CH13" s="162">
        <v>22781.8</v>
      </c>
      <c r="CI13" s="162">
        <v>0.33169999999999999</v>
      </c>
      <c r="CJ13" s="140"/>
      <c r="CK13" s="140">
        <v>-1</v>
      </c>
      <c r="CL13" s="140">
        <v>-1</v>
      </c>
      <c r="CM13" s="162">
        <v>10</v>
      </c>
      <c r="CN13" s="162" t="s">
        <v>47</v>
      </c>
      <c r="CO13" s="162" t="s">
        <v>82</v>
      </c>
      <c r="CP13" s="162">
        <v>7437.2</v>
      </c>
      <c r="CQ13" s="162">
        <v>754.3</v>
      </c>
      <c r="CR13" s="162">
        <v>0.1014</v>
      </c>
      <c r="CS13" s="140"/>
      <c r="CT13" s="140">
        <v>7</v>
      </c>
      <c r="CU13" s="140">
        <v>7</v>
      </c>
      <c r="CV13" s="162">
        <v>10</v>
      </c>
      <c r="CW13" s="162" t="s">
        <v>49</v>
      </c>
      <c r="CX13" s="162" t="s">
        <v>69</v>
      </c>
      <c r="CY13" s="162">
        <v>59672.2</v>
      </c>
      <c r="CZ13" s="162">
        <v>19338.8</v>
      </c>
      <c r="DA13" s="162">
        <v>0.32400000000000001</v>
      </c>
      <c r="DB13" s="140"/>
      <c r="DC13" s="140">
        <v>-1</v>
      </c>
      <c r="DD13" s="140">
        <v>-1</v>
      </c>
      <c r="DE13" s="162">
        <v>10</v>
      </c>
      <c r="DF13" s="162" t="s">
        <v>47</v>
      </c>
      <c r="DG13" s="162" t="s">
        <v>65</v>
      </c>
      <c r="DH13" s="162">
        <v>132740.20000000001</v>
      </c>
      <c r="DI13" s="162">
        <v>116571.5</v>
      </c>
      <c r="DJ13" s="162">
        <v>0.87809999999999999</v>
      </c>
      <c r="DK13" s="140"/>
      <c r="DL13" s="140">
        <v>-2</v>
      </c>
      <c r="DM13" s="140">
        <v>-2</v>
      </c>
      <c r="DN13" s="162">
        <v>10</v>
      </c>
      <c r="DO13" s="162" t="s">
        <v>49</v>
      </c>
      <c r="DP13" s="162" t="s">
        <v>55</v>
      </c>
      <c r="DQ13" s="162">
        <v>10870.4</v>
      </c>
      <c r="DR13" s="162">
        <v>4023.2</v>
      </c>
      <c r="DS13" s="162">
        <v>0.37009999999999998</v>
      </c>
      <c r="DT13" s="140"/>
      <c r="DU13" s="140">
        <v>1</v>
      </c>
      <c r="DV13" s="140">
        <v>1</v>
      </c>
      <c r="DW13" s="162">
        <v>10</v>
      </c>
      <c r="DX13" s="162" t="s">
        <v>49</v>
      </c>
      <c r="DY13" s="162" t="s">
        <v>55</v>
      </c>
      <c r="DZ13" s="162">
        <v>88737.2</v>
      </c>
      <c r="EA13" s="162">
        <v>82101.899999999994</v>
      </c>
      <c r="EB13" s="162">
        <v>0.92520000000000002</v>
      </c>
      <c r="EC13" s="154"/>
      <c r="ED13" s="140">
        <v>0</v>
      </c>
      <c r="EE13" s="140">
        <v>0</v>
      </c>
      <c r="EF13" s="162">
        <v>10</v>
      </c>
      <c r="EG13" s="162" t="s">
        <v>22</v>
      </c>
      <c r="EH13" s="162" t="s">
        <v>77</v>
      </c>
      <c r="EI13" s="162">
        <v>161836.20000000001</v>
      </c>
      <c r="EJ13" s="162">
        <v>230002</v>
      </c>
      <c r="EK13" s="162">
        <v>1.4212</v>
      </c>
      <c r="EL13" s="140"/>
      <c r="EM13" s="140">
        <v>0</v>
      </c>
      <c r="EN13" s="140">
        <v>0</v>
      </c>
      <c r="EO13" s="162">
        <v>10</v>
      </c>
      <c r="EP13" s="162" t="s">
        <v>23</v>
      </c>
      <c r="EQ13" s="162" t="s">
        <v>83</v>
      </c>
      <c r="ER13" s="162">
        <v>56669</v>
      </c>
      <c r="ES13" s="162">
        <v>35322.400000000001</v>
      </c>
      <c r="ET13" s="162">
        <v>0.62329999999999997</v>
      </c>
      <c r="EU13" s="140"/>
      <c r="EV13" s="140">
        <v>0</v>
      </c>
      <c r="EW13" s="140">
        <v>0</v>
      </c>
      <c r="EX13" s="162">
        <v>10</v>
      </c>
      <c r="EY13" s="162" t="s">
        <v>21</v>
      </c>
      <c r="EZ13" s="162" t="s">
        <v>60</v>
      </c>
      <c r="FA13" s="162">
        <v>209178.5</v>
      </c>
      <c r="FB13" s="162">
        <v>336733.7</v>
      </c>
      <c r="FC13" s="162">
        <v>1.6096999999999999</v>
      </c>
    </row>
    <row r="14" spans="1:159" x14ac:dyDescent="0.35">
      <c r="A14" s="139">
        <f t="shared" si="25"/>
        <v>2</v>
      </c>
      <c r="B14" s="140">
        <f t="shared" si="26"/>
        <v>2</v>
      </c>
      <c r="C14" s="151">
        <f t="shared" si="7"/>
        <v>12</v>
      </c>
      <c r="D14" s="151" t="str">
        <v>IBD 中日本</v>
      </c>
      <c r="E14" s="151" t="str">
        <v>IBD神奈川</v>
      </c>
      <c r="F14" s="152">
        <v>59223.7</v>
      </c>
      <c r="G14" s="152">
        <v>23976.6</v>
      </c>
      <c r="H14" s="153">
        <v>0.40479999999999999</v>
      </c>
      <c r="I14" s="154"/>
      <c r="J14" s="139">
        <f t="shared" si="8"/>
        <v>-4</v>
      </c>
      <c r="K14" s="140">
        <f t="shared" si="9"/>
        <v>-4</v>
      </c>
      <c r="L14" s="155">
        <f t="shared" si="10"/>
        <v>12</v>
      </c>
      <c r="M14" s="155" t="str">
        <v>IBD 東日本</v>
      </c>
      <c r="N14" s="155" t="str">
        <v>IBD北海道</v>
      </c>
      <c r="O14" s="156">
        <v>4761.6000000000004</v>
      </c>
      <c r="P14" s="156">
        <v>502.9</v>
      </c>
      <c r="Q14" s="157">
        <v>0.1056</v>
      </c>
      <c r="R14" s="154"/>
      <c r="S14" s="139">
        <f t="shared" si="11"/>
        <v>2</v>
      </c>
      <c r="T14" s="140">
        <f t="shared" si="12"/>
        <v>2</v>
      </c>
      <c r="U14" s="158">
        <f t="shared" si="13"/>
        <v>12</v>
      </c>
      <c r="V14" s="158" t="str">
        <v>IBD 中日本</v>
      </c>
      <c r="W14" s="158" t="str">
        <v>IBD神奈川</v>
      </c>
      <c r="X14" s="159">
        <v>51193.7</v>
      </c>
      <c r="Y14" s="159">
        <v>21713.5</v>
      </c>
      <c r="Z14" s="160">
        <v>0.42409999999999998</v>
      </c>
      <c r="AA14" s="154"/>
      <c r="AB14" s="139">
        <f t="shared" si="14"/>
        <v>1</v>
      </c>
      <c r="AC14" s="140">
        <f t="shared" si="15"/>
        <v>1</v>
      </c>
      <c r="AD14" s="151">
        <f t="shared" si="16"/>
        <v>12</v>
      </c>
      <c r="AE14" s="151" t="str">
        <v>IBD 中日本</v>
      </c>
      <c r="AF14" s="151" t="str">
        <v>IBD東海1</v>
      </c>
      <c r="AG14" s="152">
        <v>134457.70000000001</v>
      </c>
      <c r="AH14" s="152">
        <v>119734.5</v>
      </c>
      <c r="AI14" s="153">
        <v>0.89039999999999997</v>
      </c>
      <c r="AJ14" s="154"/>
      <c r="AK14" s="139">
        <f t="shared" si="17"/>
        <v>0</v>
      </c>
      <c r="AL14" s="140">
        <f t="shared" si="18"/>
        <v>0</v>
      </c>
      <c r="AM14" s="155">
        <f t="shared" si="19"/>
        <v>12</v>
      </c>
      <c r="AN14" s="155" t="str">
        <v>IBD 東日本</v>
      </c>
      <c r="AO14" s="155" t="str">
        <v>IBD千葉・茨城</v>
      </c>
      <c r="AP14" s="156">
        <v>15554.7</v>
      </c>
      <c r="AQ14" s="156">
        <v>5028.8999999999996</v>
      </c>
      <c r="AR14" s="157">
        <v>0.32329999999999998</v>
      </c>
      <c r="AS14" s="154"/>
      <c r="AT14" s="139">
        <f t="shared" si="20"/>
        <v>-1</v>
      </c>
      <c r="AU14" s="140">
        <f t="shared" si="21"/>
        <v>-1</v>
      </c>
      <c r="AV14" s="158">
        <f t="shared" si="22"/>
        <v>12</v>
      </c>
      <c r="AW14" s="158" t="str">
        <v>IBD 東日本</v>
      </c>
      <c r="AX14" s="158" t="str">
        <v>IBD北海道</v>
      </c>
      <c r="AY14" s="159">
        <v>122781.5</v>
      </c>
      <c r="AZ14" s="159">
        <v>114673.3</v>
      </c>
      <c r="BA14" s="160">
        <v>0.93389999999999995</v>
      </c>
      <c r="BB14" s="161"/>
      <c r="BC14" s="139">
        <f t="shared" si="0"/>
        <v>-3</v>
      </c>
      <c r="BD14" s="140">
        <f t="shared" si="23"/>
        <v>-3</v>
      </c>
      <c r="BE14" s="151">
        <f t="shared" si="1"/>
        <v>12</v>
      </c>
      <c r="BF14" s="151" t="str">
        <v>IBD 中日本</v>
      </c>
      <c r="BG14" s="151" t="str">
        <v>IBD京滋</v>
      </c>
      <c r="BH14" s="152">
        <v>222985.5</v>
      </c>
      <c r="BI14" s="152">
        <v>272434.3</v>
      </c>
      <c r="BJ14" s="153">
        <v>1.2217</v>
      </c>
      <c r="BK14" s="154"/>
      <c r="BL14" s="139">
        <f t="shared" si="2"/>
        <v>0</v>
      </c>
      <c r="BM14" s="140">
        <f t="shared" si="3"/>
        <v>0</v>
      </c>
      <c r="BN14" s="155">
        <f t="shared" si="4"/>
        <v>12</v>
      </c>
      <c r="BO14" s="155" t="str">
        <v>IBD 中日本</v>
      </c>
      <c r="BP14" s="155" t="str">
        <v>IBD京滋</v>
      </c>
      <c r="BQ14" s="156">
        <v>39530.5</v>
      </c>
      <c r="BR14" s="156">
        <v>22961.599999999999</v>
      </c>
      <c r="BS14" s="157">
        <v>0.58079999999999998</v>
      </c>
      <c r="BT14" s="154"/>
      <c r="BU14" s="139">
        <f t="shared" si="24"/>
        <v>-4</v>
      </c>
      <c r="BV14" s="140">
        <f t="shared" si="5"/>
        <v>-4</v>
      </c>
      <c r="BW14" s="158">
        <f t="shared" si="6"/>
        <v>12</v>
      </c>
      <c r="BX14" s="158" t="str">
        <v>IBD 中日本</v>
      </c>
      <c r="BY14" s="158" t="str">
        <v>IBD京滋</v>
      </c>
      <c r="BZ14" s="159">
        <v>183455</v>
      </c>
      <c r="CA14" s="159">
        <v>249472.7</v>
      </c>
      <c r="CB14" s="160">
        <v>1.3597999999999999</v>
      </c>
      <c r="CC14" s="161"/>
      <c r="CD14" s="162">
        <v>11</v>
      </c>
      <c r="CE14" s="162" t="s">
        <v>49</v>
      </c>
      <c r="CF14" s="162" t="s">
        <v>69</v>
      </c>
      <c r="CG14" s="162">
        <v>66795.7</v>
      </c>
      <c r="CH14" s="162">
        <v>20596</v>
      </c>
      <c r="CI14" s="162">
        <v>0.30830000000000002</v>
      </c>
      <c r="CJ14" s="140"/>
      <c r="CK14" s="140">
        <v>0</v>
      </c>
      <c r="CL14" s="140">
        <v>0</v>
      </c>
      <c r="CM14" s="162">
        <v>11</v>
      </c>
      <c r="CN14" s="162" t="s">
        <v>57</v>
      </c>
      <c r="CO14" s="162" t="s">
        <v>78</v>
      </c>
      <c r="CP14" s="162">
        <v>5042.2</v>
      </c>
      <c r="CQ14" s="162">
        <v>502.9</v>
      </c>
      <c r="CR14" s="162">
        <v>9.9699999999999997E-2</v>
      </c>
      <c r="CS14" s="140"/>
      <c r="CT14" s="140">
        <v>9</v>
      </c>
      <c r="CU14" s="140">
        <v>9</v>
      </c>
      <c r="CV14" s="162">
        <v>11</v>
      </c>
      <c r="CW14" s="162" t="s">
        <v>49</v>
      </c>
      <c r="CX14" s="162" t="s">
        <v>50</v>
      </c>
      <c r="CY14" s="162">
        <v>62055.199999999997</v>
      </c>
      <c r="CZ14" s="162">
        <v>20015.900000000001</v>
      </c>
      <c r="DA14" s="162">
        <v>0.32250000000000001</v>
      </c>
      <c r="DB14" s="140"/>
      <c r="DC14" s="140">
        <v>0</v>
      </c>
      <c r="DD14" s="140">
        <v>0</v>
      </c>
      <c r="DE14" s="162">
        <v>11</v>
      </c>
      <c r="DF14" s="162" t="s">
        <v>49</v>
      </c>
      <c r="DG14" s="162" t="s">
        <v>55</v>
      </c>
      <c r="DH14" s="162">
        <v>99607.5</v>
      </c>
      <c r="DI14" s="162">
        <v>86125.1</v>
      </c>
      <c r="DJ14" s="162">
        <v>0.86460000000000004</v>
      </c>
      <c r="DK14" s="140"/>
      <c r="DL14" s="140">
        <v>-2</v>
      </c>
      <c r="DM14" s="140">
        <v>-2</v>
      </c>
      <c r="DN14" s="162">
        <v>11</v>
      </c>
      <c r="DO14" s="162" t="s">
        <v>47</v>
      </c>
      <c r="DP14" s="162" t="s">
        <v>62</v>
      </c>
      <c r="DQ14" s="162">
        <v>10257.4</v>
      </c>
      <c r="DR14" s="162">
        <v>3771.7</v>
      </c>
      <c r="DS14" s="162">
        <v>0.36770000000000003</v>
      </c>
      <c r="DT14" s="140"/>
      <c r="DU14" s="140">
        <v>-1</v>
      </c>
      <c r="DV14" s="140">
        <v>-1</v>
      </c>
      <c r="DW14" s="162">
        <v>11</v>
      </c>
      <c r="DX14" s="162" t="s">
        <v>47</v>
      </c>
      <c r="DY14" s="162" t="s">
        <v>65</v>
      </c>
      <c r="DZ14" s="162">
        <v>122781.5</v>
      </c>
      <c r="EA14" s="162">
        <v>112298.5</v>
      </c>
      <c r="EB14" s="162">
        <v>0.91459999999999997</v>
      </c>
      <c r="EC14" s="154"/>
      <c r="ED14" s="140">
        <v>0</v>
      </c>
      <c r="EE14" s="140">
        <v>0</v>
      </c>
      <c r="EF14" s="162">
        <v>11</v>
      </c>
      <c r="EG14" s="162" t="s">
        <v>21</v>
      </c>
      <c r="EH14" s="162" t="s">
        <v>67</v>
      </c>
      <c r="EI14" s="162">
        <v>209610</v>
      </c>
      <c r="EJ14" s="162">
        <v>295968.7</v>
      </c>
      <c r="EK14" s="162">
        <v>1.4118999999999999</v>
      </c>
      <c r="EL14" s="140"/>
      <c r="EM14" s="140">
        <v>0</v>
      </c>
      <c r="EN14" s="140">
        <v>0</v>
      </c>
      <c r="EO14" s="162">
        <v>11</v>
      </c>
      <c r="EP14" s="162" t="s">
        <v>22</v>
      </c>
      <c r="EQ14" s="162" t="s">
        <v>77</v>
      </c>
      <c r="ER14" s="162">
        <v>43527.3</v>
      </c>
      <c r="ES14" s="162">
        <v>27000.7</v>
      </c>
      <c r="ET14" s="162">
        <v>0.62029999999999996</v>
      </c>
      <c r="EU14" s="140"/>
      <c r="EV14" s="140">
        <v>0</v>
      </c>
      <c r="EW14" s="140">
        <v>0</v>
      </c>
      <c r="EX14" s="162">
        <v>11</v>
      </c>
      <c r="EY14" s="162" t="s">
        <v>21</v>
      </c>
      <c r="EZ14" s="162" t="s">
        <v>67</v>
      </c>
      <c r="FA14" s="162">
        <v>167270.39999999999</v>
      </c>
      <c r="FB14" s="162">
        <v>259352.3</v>
      </c>
      <c r="FC14" s="162">
        <v>1.5504</v>
      </c>
    </row>
    <row r="15" spans="1:159" x14ac:dyDescent="0.35">
      <c r="A15" s="139">
        <f t="shared" si="25"/>
        <v>-2</v>
      </c>
      <c r="B15" s="140">
        <f t="shared" si="26"/>
        <v>-2</v>
      </c>
      <c r="C15" s="151">
        <f t="shared" si="7"/>
        <v>13</v>
      </c>
      <c r="D15" s="151" t="str">
        <v>IBD 西日本</v>
      </c>
      <c r="E15" s="151" t="str">
        <v>IBD九州1</v>
      </c>
      <c r="F15" s="152">
        <v>66795.7</v>
      </c>
      <c r="G15" s="152">
        <v>24667.5</v>
      </c>
      <c r="H15" s="153">
        <v>0.36919999999999997</v>
      </c>
      <c r="I15" s="154"/>
      <c r="J15" s="139">
        <f t="shared" si="8"/>
        <v>-3</v>
      </c>
      <c r="K15" s="140">
        <f t="shared" si="9"/>
        <v>-3</v>
      </c>
      <c r="L15" s="155">
        <f t="shared" si="10"/>
        <v>13</v>
      </c>
      <c r="M15" s="155" t="str">
        <v>IBD 東日本</v>
      </c>
      <c r="N15" s="155" t="str">
        <v>IBD千葉・茨城</v>
      </c>
      <c r="O15" s="156">
        <v>7437.2</v>
      </c>
      <c r="P15" s="156">
        <v>754.3</v>
      </c>
      <c r="Q15" s="157">
        <v>0.1014</v>
      </c>
      <c r="R15" s="154"/>
      <c r="S15" s="139">
        <f t="shared" si="11"/>
        <v>-3</v>
      </c>
      <c r="T15" s="140">
        <f t="shared" si="12"/>
        <v>-3</v>
      </c>
      <c r="U15" s="158">
        <f t="shared" si="13"/>
        <v>13</v>
      </c>
      <c r="V15" s="158" t="str">
        <v>IBD 西日本</v>
      </c>
      <c r="W15" s="158" t="str">
        <v>IBD九州1</v>
      </c>
      <c r="X15" s="159">
        <v>59672.2</v>
      </c>
      <c r="Y15" s="159">
        <v>23410.2</v>
      </c>
      <c r="Z15" s="160">
        <v>0.39229999999999998</v>
      </c>
      <c r="AA15" s="154"/>
      <c r="AB15" s="139">
        <f t="shared" si="14"/>
        <v>2</v>
      </c>
      <c r="AC15" s="140">
        <f t="shared" si="15"/>
        <v>2</v>
      </c>
      <c r="AD15" s="151">
        <f t="shared" si="16"/>
        <v>13</v>
      </c>
      <c r="AE15" s="151" t="str">
        <v>IBD 中日本</v>
      </c>
      <c r="AF15" s="151" t="str">
        <v>IBD神奈川</v>
      </c>
      <c r="AG15" s="152">
        <v>121478.9</v>
      </c>
      <c r="AH15" s="152">
        <v>106409.3</v>
      </c>
      <c r="AI15" s="153">
        <v>0.87590000000000001</v>
      </c>
      <c r="AJ15" s="154"/>
      <c r="AK15" s="139">
        <f t="shared" si="17"/>
        <v>0</v>
      </c>
      <c r="AL15" s="140">
        <f t="shared" si="18"/>
        <v>0</v>
      </c>
      <c r="AM15" s="155">
        <f t="shared" si="19"/>
        <v>13</v>
      </c>
      <c r="AN15" s="155" t="str">
        <v>IBD 西日本</v>
      </c>
      <c r="AO15" s="155" t="str">
        <v>IBD九州1</v>
      </c>
      <c r="AP15" s="156">
        <v>14898.5</v>
      </c>
      <c r="AQ15" s="156">
        <v>4777.5</v>
      </c>
      <c r="AR15" s="157">
        <v>0.3206</v>
      </c>
      <c r="AS15" s="154"/>
      <c r="AT15" s="139">
        <f t="shared" si="20"/>
        <v>-1</v>
      </c>
      <c r="AU15" s="140">
        <f t="shared" si="21"/>
        <v>-1</v>
      </c>
      <c r="AV15" s="158">
        <f t="shared" si="22"/>
        <v>13</v>
      </c>
      <c r="AW15" s="158" t="str">
        <v>IBD 西日本</v>
      </c>
      <c r="AX15" s="158" t="str">
        <v>IBD九州1</v>
      </c>
      <c r="AY15" s="159">
        <v>122022</v>
      </c>
      <c r="AZ15" s="159">
        <v>113672.6</v>
      </c>
      <c r="BA15" s="160">
        <v>0.93149999999999999</v>
      </c>
      <c r="BB15" s="161"/>
      <c r="BC15" s="139">
        <f t="shared" si="0"/>
        <v>1</v>
      </c>
      <c r="BD15" s="140">
        <f t="shared" si="23"/>
        <v>1</v>
      </c>
      <c r="BE15" s="151">
        <f t="shared" si="1"/>
        <v>13</v>
      </c>
      <c r="BF15" s="151" t="str">
        <v>IBD 中日本</v>
      </c>
      <c r="BG15" s="151" t="str">
        <v>IBD長野・山梨・静岡</v>
      </c>
      <c r="BH15" s="152">
        <v>318204.3</v>
      </c>
      <c r="BI15" s="152">
        <v>378991.4</v>
      </c>
      <c r="BJ15" s="153">
        <v>1.1910000000000001</v>
      </c>
      <c r="BK15" s="154"/>
      <c r="BL15" s="139">
        <f t="shared" si="2"/>
        <v>0</v>
      </c>
      <c r="BM15" s="140">
        <f t="shared" si="3"/>
        <v>0</v>
      </c>
      <c r="BN15" s="155">
        <f t="shared" si="4"/>
        <v>13</v>
      </c>
      <c r="BO15" s="155" t="str">
        <v>IBD 中日本</v>
      </c>
      <c r="BP15" s="155" t="str">
        <v>IBD長野・山梨・静岡</v>
      </c>
      <c r="BQ15" s="156">
        <v>63078.5</v>
      </c>
      <c r="BR15" s="156">
        <v>36546.1</v>
      </c>
      <c r="BS15" s="157">
        <v>0.57930000000000004</v>
      </c>
      <c r="BT15" s="154"/>
      <c r="BU15" s="139">
        <f t="shared" si="24"/>
        <v>1</v>
      </c>
      <c r="BV15" s="140">
        <f t="shared" si="5"/>
        <v>1</v>
      </c>
      <c r="BW15" s="158">
        <f t="shared" si="6"/>
        <v>13</v>
      </c>
      <c r="BX15" s="158" t="str">
        <v>IBD 中日本</v>
      </c>
      <c r="BY15" s="158" t="str">
        <v>IBD長野・山梨・静岡</v>
      </c>
      <c r="BZ15" s="159">
        <v>255125.8</v>
      </c>
      <c r="CA15" s="159">
        <v>342445.3</v>
      </c>
      <c r="CB15" s="160">
        <v>1.3422000000000001</v>
      </c>
      <c r="CC15" s="161"/>
      <c r="CD15" s="162">
        <v>12</v>
      </c>
      <c r="CE15" s="162" t="s">
        <v>57</v>
      </c>
      <c r="CF15" s="162" t="s">
        <v>70</v>
      </c>
      <c r="CG15" s="162">
        <v>43068.7</v>
      </c>
      <c r="CH15" s="162">
        <v>13057</v>
      </c>
      <c r="CI15" s="162">
        <v>0.30309999999999998</v>
      </c>
      <c r="CJ15" s="140"/>
      <c r="CK15" s="140">
        <v>-7</v>
      </c>
      <c r="CL15" s="140">
        <v>-7</v>
      </c>
      <c r="CM15" s="162">
        <v>12</v>
      </c>
      <c r="CN15" s="162" t="s">
        <v>49</v>
      </c>
      <c r="CO15" s="162" t="s">
        <v>55</v>
      </c>
      <c r="CP15" s="162">
        <v>5197.5</v>
      </c>
      <c r="CQ15" s="162">
        <v>502.9</v>
      </c>
      <c r="CR15" s="162">
        <v>9.6699999999999994E-2</v>
      </c>
      <c r="CS15" s="140"/>
      <c r="CT15" s="140">
        <v>-2</v>
      </c>
      <c r="CU15" s="140">
        <v>-2</v>
      </c>
      <c r="CV15" s="162">
        <v>12</v>
      </c>
      <c r="CW15" s="162" t="s">
        <v>57</v>
      </c>
      <c r="CX15" s="162" t="s">
        <v>78</v>
      </c>
      <c r="CY15" s="162">
        <v>45258.1</v>
      </c>
      <c r="CZ15" s="162">
        <v>14589.2</v>
      </c>
      <c r="DA15" s="162">
        <v>0.32229999999999998</v>
      </c>
      <c r="DB15" s="140"/>
      <c r="DC15" s="140">
        <v>7</v>
      </c>
      <c r="DD15" s="140">
        <v>7</v>
      </c>
      <c r="DE15" s="162">
        <v>12</v>
      </c>
      <c r="DF15" s="162" t="s">
        <v>49</v>
      </c>
      <c r="DG15" s="162" t="s">
        <v>50</v>
      </c>
      <c r="DH15" s="162">
        <v>140728.5</v>
      </c>
      <c r="DI15" s="162">
        <v>119752.4</v>
      </c>
      <c r="DJ15" s="162">
        <v>0.85089999999999999</v>
      </c>
      <c r="DK15" s="140"/>
      <c r="DL15" s="140">
        <v>0</v>
      </c>
      <c r="DM15" s="140">
        <v>0</v>
      </c>
      <c r="DN15" s="162">
        <v>12</v>
      </c>
      <c r="DO15" s="162" t="s">
        <v>47</v>
      </c>
      <c r="DP15" s="162" t="s">
        <v>82</v>
      </c>
      <c r="DQ15" s="162">
        <v>15554.7</v>
      </c>
      <c r="DR15" s="162">
        <v>5028.8999999999996</v>
      </c>
      <c r="DS15" s="162">
        <v>0.32329999999999998</v>
      </c>
      <c r="DT15" s="140"/>
      <c r="DU15" s="140">
        <v>4</v>
      </c>
      <c r="DV15" s="140">
        <v>4</v>
      </c>
      <c r="DW15" s="162">
        <v>12</v>
      </c>
      <c r="DX15" s="162" t="s">
        <v>49</v>
      </c>
      <c r="DY15" s="162" t="s">
        <v>69</v>
      </c>
      <c r="DZ15" s="162">
        <v>122022</v>
      </c>
      <c r="EA15" s="162">
        <v>109601.1</v>
      </c>
      <c r="EB15" s="162">
        <v>0.8982</v>
      </c>
      <c r="EC15" s="154"/>
      <c r="ED15" s="140">
        <v>0</v>
      </c>
      <c r="EE15" s="140">
        <v>0</v>
      </c>
      <c r="EF15" s="162">
        <v>12</v>
      </c>
      <c r="EG15" s="162" t="s">
        <v>23</v>
      </c>
      <c r="EH15" s="162" t="s">
        <v>81</v>
      </c>
      <c r="EI15" s="162">
        <v>158252.6</v>
      </c>
      <c r="EJ15" s="162">
        <v>218143.8</v>
      </c>
      <c r="EK15" s="162">
        <v>1.3784000000000001</v>
      </c>
      <c r="EL15" s="140"/>
      <c r="EM15" s="140">
        <v>0</v>
      </c>
      <c r="EN15" s="140">
        <v>0</v>
      </c>
      <c r="EO15" s="162">
        <v>12</v>
      </c>
      <c r="EP15" s="162" t="s">
        <v>22</v>
      </c>
      <c r="EQ15" s="162" t="s">
        <v>80</v>
      </c>
      <c r="ER15" s="162">
        <v>31821.200000000001</v>
      </c>
      <c r="ES15" s="162">
        <v>19441.3</v>
      </c>
      <c r="ET15" s="162">
        <v>0.6109</v>
      </c>
      <c r="EU15" s="140"/>
      <c r="EV15" s="140">
        <v>0</v>
      </c>
      <c r="EW15" s="140">
        <v>0</v>
      </c>
      <c r="EX15" s="162">
        <v>12</v>
      </c>
      <c r="EY15" s="162" t="s">
        <v>21</v>
      </c>
      <c r="EZ15" s="162" t="s">
        <v>54</v>
      </c>
      <c r="FA15" s="162">
        <v>211096.1</v>
      </c>
      <c r="FB15" s="162">
        <v>323497</v>
      </c>
      <c r="FC15" s="162">
        <v>1.5324</v>
      </c>
    </row>
    <row r="16" spans="1:159" x14ac:dyDescent="0.35">
      <c r="A16" s="139">
        <f t="shared" si="25"/>
        <v>4</v>
      </c>
      <c r="B16" s="140">
        <f t="shared" si="26"/>
        <v>4</v>
      </c>
      <c r="C16" s="151">
        <f t="shared" si="7"/>
        <v>14</v>
      </c>
      <c r="D16" s="151" t="str">
        <v>IBD 中日本</v>
      </c>
      <c r="E16" s="151" t="str">
        <v>IBD東海1</v>
      </c>
      <c r="F16" s="152">
        <v>65618.8</v>
      </c>
      <c r="G16" s="152">
        <v>20183.599999999999</v>
      </c>
      <c r="H16" s="153">
        <v>0.3075</v>
      </c>
      <c r="I16" s="154"/>
      <c r="J16" s="139">
        <f t="shared" si="8"/>
        <v>2</v>
      </c>
      <c r="K16" s="140">
        <f t="shared" si="9"/>
        <v>2</v>
      </c>
      <c r="L16" s="155">
        <f t="shared" si="10"/>
        <v>14</v>
      </c>
      <c r="M16" s="155" t="str">
        <v>IBD 西日本</v>
      </c>
      <c r="N16" s="155" t="str">
        <v>IBD大阪1</v>
      </c>
      <c r="O16" s="156">
        <v>5163.5</v>
      </c>
      <c r="P16" s="156">
        <v>502.9</v>
      </c>
      <c r="Q16" s="157">
        <v>9.7299999999999998E-2</v>
      </c>
      <c r="R16" s="154"/>
      <c r="S16" s="139">
        <f t="shared" si="11"/>
        <v>3</v>
      </c>
      <c r="T16" s="140">
        <f t="shared" si="12"/>
        <v>3</v>
      </c>
      <c r="U16" s="158">
        <f t="shared" si="13"/>
        <v>14</v>
      </c>
      <c r="V16" s="158" t="str">
        <v>IBD 中日本</v>
      </c>
      <c r="W16" s="158" t="str">
        <v>IBD東海1</v>
      </c>
      <c r="X16" s="159">
        <v>59701.8</v>
      </c>
      <c r="Y16" s="159">
        <v>19680.7</v>
      </c>
      <c r="Z16" s="160">
        <v>0.3296</v>
      </c>
      <c r="AA16" s="154"/>
      <c r="AB16" s="139">
        <f t="shared" si="14"/>
        <v>-3</v>
      </c>
      <c r="AC16" s="140">
        <f t="shared" si="15"/>
        <v>-3</v>
      </c>
      <c r="AD16" s="151">
        <f t="shared" si="16"/>
        <v>14</v>
      </c>
      <c r="AE16" s="151" t="str">
        <v>IBD 西日本</v>
      </c>
      <c r="AF16" s="151" t="str">
        <v>IBD大阪2</v>
      </c>
      <c r="AG16" s="152">
        <v>99607.5</v>
      </c>
      <c r="AH16" s="152">
        <v>86464.3</v>
      </c>
      <c r="AI16" s="153">
        <v>0.86799999999999999</v>
      </c>
      <c r="AJ16" s="154"/>
      <c r="AK16" s="139">
        <f t="shared" si="17"/>
        <v>1</v>
      </c>
      <c r="AL16" s="140">
        <f t="shared" si="18"/>
        <v>1</v>
      </c>
      <c r="AM16" s="155">
        <f t="shared" si="19"/>
        <v>14</v>
      </c>
      <c r="AN16" s="155" t="str">
        <v>IBD 東日本</v>
      </c>
      <c r="AO16" s="155" t="str">
        <v>IBD東京1</v>
      </c>
      <c r="AP16" s="156">
        <v>18099.099999999999</v>
      </c>
      <c r="AQ16" s="156">
        <v>5783.3</v>
      </c>
      <c r="AR16" s="157">
        <v>0.31950000000000001</v>
      </c>
      <c r="AS16" s="154"/>
      <c r="AT16" s="139">
        <f t="shared" si="20"/>
        <v>-4</v>
      </c>
      <c r="AU16" s="140">
        <f t="shared" si="21"/>
        <v>-4</v>
      </c>
      <c r="AV16" s="158">
        <f t="shared" si="22"/>
        <v>14</v>
      </c>
      <c r="AW16" s="158" t="str">
        <v>IBD 西日本</v>
      </c>
      <c r="AX16" s="158" t="str">
        <v>IBD大阪2</v>
      </c>
      <c r="AY16" s="159">
        <v>88737.2</v>
      </c>
      <c r="AZ16" s="159">
        <v>82441.2</v>
      </c>
      <c r="BA16" s="160">
        <v>0.92900000000000005</v>
      </c>
      <c r="BB16" s="161"/>
      <c r="BC16" s="139">
        <f t="shared" si="0"/>
        <v>-1</v>
      </c>
      <c r="BD16" s="140">
        <f t="shared" si="23"/>
        <v>-1</v>
      </c>
      <c r="BE16" s="151">
        <f t="shared" si="1"/>
        <v>14</v>
      </c>
      <c r="BF16" s="151" t="str">
        <v>IBD 西日本</v>
      </c>
      <c r="BG16" s="151" t="str">
        <v>IBD九州1</v>
      </c>
      <c r="BH16" s="152">
        <v>356086.9</v>
      </c>
      <c r="BI16" s="152">
        <v>406072.9</v>
      </c>
      <c r="BJ16" s="153">
        <v>1.1403000000000001</v>
      </c>
      <c r="BK16" s="154"/>
      <c r="BL16" s="139">
        <f t="shared" si="2"/>
        <v>1</v>
      </c>
      <c r="BM16" s="140">
        <f t="shared" si="3"/>
        <v>1</v>
      </c>
      <c r="BN16" s="155">
        <f t="shared" si="4"/>
        <v>14</v>
      </c>
      <c r="BO16" s="155" t="str">
        <v>IBD 東日本</v>
      </c>
      <c r="BP16" s="155" t="str">
        <v>IBD栃木・群馬・新潟</v>
      </c>
      <c r="BQ16" s="156">
        <v>59061.4</v>
      </c>
      <c r="BR16" s="156">
        <v>31039.8</v>
      </c>
      <c r="BS16" s="157">
        <v>0.52549999999999997</v>
      </c>
      <c r="BT16" s="154"/>
      <c r="BU16" s="139">
        <f t="shared" si="24"/>
        <v>-1</v>
      </c>
      <c r="BV16" s="140">
        <f t="shared" si="5"/>
        <v>-1</v>
      </c>
      <c r="BW16" s="158">
        <f t="shared" si="6"/>
        <v>14</v>
      </c>
      <c r="BX16" s="158" t="str">
        <v>IBD 西日本</v>
      </c>
      <c r="BY16" s="158" t="str">
        <v>IBD九州1</v>
      </c>
      <c r="BZ16" s="159">
        <v>280157.09999999998</v>
      </c>
      <c r="CA16" s="159">
        <v>353330.3</v>
      </c>
      <c r="CB16" s="160">
        <v>1.2611000000000001</v>
      </c>
      <c r="CC16" s="161"/>
      <c r="CD16" s="162">
        <v>13</v>
      </c>
      <c r="CE16" s="162" t="s">
        <v>57</v>
      </c>
      <c r="CF16" s="162" t="s">
        <v>78</v>
      </c>
      <c r="CG16" s="162">
        <v>50300.3</v>
      </c>
      <c r="CH16" s="162">
        <v>15092.1</v>
      </c>
      <c r="CI16" s="162">
        <v>0.3</v>
      </c>
      <c r="CJ16" s="140"/>
      <c r="CK16" s="140">
        <v>0</v>
      </c>
      <c r="CL16" s="140">
        <v>0</v>
      </c>
      <c r="CM16" s="162">
        <v>13</v>
      </c>
      <c r="CN16" s="162" t="s">
        <v>49</v>
      </c>
      <c r="CO16" s="162" t="s">
        <v>84</v>
      </c>
      <c r="CP16" s="162">
        <v>5863.8</v>
      </c>
      <c r="CQ16" s="162">
        <v>502.9</v>
      </c>
      <c r="CR16" s="162">
        <v>8.5699999999999998E-2</v>
      </c>
      <c r="CS16" s="140"/>
      <c r="CT16" s="140">
        <v>0</v>
      </c>
      <c r="CU16" s="140">
        <v>0</v>
      </c>
      <c r="CV16" s="162">
        <v>13</v>
      </c>
      <c r="CW16" s="162" t="s">
        <v>57</v>
      </c>
      <c r="CX16" s="162" t="s">
        <v>70</v>
      </c>
      <c r="CY16" s="162">
        <v>39382.699999999997</v>
      </c>
      <c r="CZ16" s="162">
        <v>12554.2</v>
      </c>
      <c r="DA16" s="162">
        <v>0.31869999999999998</v>
      </c>
      <c r="DB16" s="140"/>
      <c r="DC16" s="140">
        <v>-1</v>
      </c>
      <c r="DD16" s="140">
        <v>-1</v>
      </c>
      <c r="DE16" s="162">
        <v>13</v>
      </c>
      <c r="DF16" s="162" t="s">
        <v>57</v>
      </c>
      <c r="DG16" s="162" t="s">
        <v>76</v>
      </c>
      <c r="DH16" s="162">
        <v>134457.70000000001</v>
      </c>
      <c r="DI16" s="162">
        <v>114053.7</v>
      </c>
      <c r="DJ16" s="162">
        <v>0.84819999999999995</v>
      </c>
      <c r="DK16" s="140"/>
      <c r="DL16" s="140">
        <v>1</v>
      </c>
      <c r="DM16" s="140">
        <v>1</v>
      </c>
      <c r="DN16" s="162">
        <v>13</v>
      </c>
      <c r="DO16" s="162" t="s">
        <v>49</v>
      </c>
      <c r="DP16" s="162" t="s">
        <v>69</v>
      </c>
      <c r="DQ16" s="162">
        <v>14898.5</v>
      </c>
      <c r="DR16" s="162">
        <v>4777.5</v>
      </c>
      <c r="DS16" s="162">
        <v>0.3206</v>
      </c>
      <c r="DT16" s="140"/>
      <c r="DU16" s="140">
        <v>-1</v>
      </c>
      <c r="DV16" s="140">
        <v>-1</v>
      </c>
      <c r="DW16" s="162">
        <v>13</v>
      </c>
      <c r="DX16" s="162" t="s">
        <v>57</v>
      </c>
      <c r="DY16" s="162" t="s">
        <v>76</v>
      </c>
      <c r="DZ16" s="162">
        <v>122082.6</v>
      </c>
      <c r="EA16" s="162">
        <v>109276.2</v>
      </c>
      <c r="EB16" s="162">
        <v>0.89510000000000001</v>
      </c>
      <c r="EC16" s="154"/>
      <c r="ED16" s="140">
        <v>0</v>
      </c>
      <c r="EE16" s="140">
        <v>0</v>
      </c>
      <c r="EF16" s="162">
        <v>13</v>
      </c>
      <c r="EG16" s="162" t="s">
        <v>23</v>
      </c>
      <c r="EH16" s="162" t="s">
        <v>73</v>
      </c>
      <c r="EI16" s="162">
        <v>219166.3</v>
      </c>
      <c r="EJ16" s="162">
        <v>272707.20000000001</v>
      </c>
      <c r="EK16" s="162">
        <v>1.2442</v>
      </c>
      <c r="EL16" s="140"/>
      <c r="EM16" s="140">
        <v>0</v>
      </c>
      <c r="EN16" s="140">
        <v>0</v>
      </c>
      <c r="EO16" s="162">
        <v>13</v>
      </c>
      <c r="EP16" s="162" t="s">
        <v>22</v>
      </c>
      <c r="EQ16" s="162" t="s">
        <v>85</v>
      </c>
      <c r="ER16" s="162">
        <v>50776.800000000003</v>
      </c>
      <c r="ES16" s="162">
        <v>29002.7</v>
      </c>
      <c r="ET16" s="162">
        <v>0.57110000000000005</v>
      </c>
      <c r="EU16" s="140"/>
      <c r="EV16" s="140">
        <v>0</v>
      </c>
      <c r="EW16" s="140">
        <v>0</v>
      </c>
      <c r="EX16" s="162">
        <v>13</v>
      </c>
      <c r="EY16" s="162" t="s">
        <v>23</v>
      </c>
      <c r="EZ16" s="162" t="s">
        <v>73</v>
      </c>
      <c r="FA16" s="162">
        <v>158135.20000000001</v>
      </c>
      <c r="FB16" s="162">
        <v>225747.9</v>
      </c>
      <c r="FC16" s="162">
        <v>1.4275</v>
      </c>
    </row>
    <row r="17" spans="1:159" x14ac:dyDescent="0.35">
      <c r="A17" s="139">
        <f t="shared" si="25"/>
        <v>-3</v>
      </c>
      <c r="B17" s="140">
        <f t="shared" si="26"/>
        <v>-3</v>
      </c>
      <c r="C17" s="151">
        <f t="shared" si="7"/>
        <v>15</v>
      </c>
      <c r="D17" s="151" t="str">
        <v>IBD 中日本</v>
      </c>
      <c r="E17" s="151" t="str">
        <v>IBD京滋</v>
      </c>
      <c r="F17" s="152">
        <v>43068.7</v>
      </c>
      <c r="G17" s="152">
        <v>13057</v>
      </c>
      <c r="H17" s="153">
        <v>0.30309999999999998</v>
      </c>
      <c r="I17" s="154"/>
      <c r="J17" s="139">
        <f t="shared" si="8"/>
        <v>-3</v>
      </c>
      <c r="K17" s="140">
        <f t="shared" si="9"/>
        <v>-3</v>
      </c>
      <c r="L17" s="155">
        <f t="shared" si="10"/>
        <v>15</v>
      </c>
      <c r="M17" s="155" t="str">
        <v>IBD 西日本</v>
      </c>
      <c r="N17" s="155" t="str">
        <v>IBD大阪2</v>
      </c>
      <c r="O17" s="156">
        <v>5197.5</v>
      </c>
      <c r="P17" s="156">
        <v>502.9</v>
      </c>
      <c r="Q17" s="157">
        <v>9.6699999999999994E-2</v>
      </c>
      <c r="R17" s="154"/>
      <c r="S17" s="139">
        <f t="shared" si="11"/>
        <v>0</v>
      </c>
      <c r="T17" s="140">
        <f t="shared" si="12"/>
        <v>0</v>
      </c>
      <c r="U17" s="158">
        <f t="shared" si="13"/>
        <v>15</v>
      </c>
      <c r="V17" s="158" t="str">
        <v>IBD 西日本</v>
      </c>
      <c r="W17" s="158" t="str">
        <v>IBD兵庫</v>
      </c>
      <c r="X17" s="159">
        <v>63897</v>
      </c>
      <c r="Y17" s="159">
        <v>21034.6</v>
      </c>
      <c r="Z17" s="160">
        <v>0.3291</v>
      </c>
      <c r="AA17" s="154"/>
      <c r="AB17" s="139">
        <f t="shared" si="14"/>
        <v>-1</v>
      </c>
      <c r="AC17" s="140">
        <f t="shared" si="15"/>
        <v>-1</v>
      </c>
      <c r="AD17" s="151">
        <f t="shared" si="16"/>
        <v>15</v>
      </c>
      <c r="AE17" s="151" t="str">
        <v>IBD 西日本</v>
      </c>
      <c r="AF17" s="151" t="str">
        <v>IBD九州1</v>
      </c>
      <c r="AG17" s="152">
        <v>136920.5</v>
      </c>
      <c r="AH17" s="152">
        <v>118450.1</v>
      </c>
      <c r="AI17" s="153">
        <v>0.86509999999999998</v>
      </c>
      <c r="AJ17" s="154"/>
      <c r="AK17" s="139">
        <f t="shared" si="17"/>
        <v>-1</v>
      </c>
      <c r="AL17" s="140">
        <f t="shared" si="18"/>
        <v>-1</v>
      </c>
      <c r="AM17" s="155">
        <f t="shared" si="19"/>
        <v>15</v>
      </c>
      <c r="AN17" s="155" t="str">
        <v>IBD 東日本</v>
      </c>
      <c r="AO17" s="155" t="str">
        <v>IBD東北</v>
      </c>
      <c r="AP17" s="156">
        <v>16940.400000000001</v>
      </c>
      <c r="AQ17" s="156">
        <v>5278.8</v>
      </c>
      <c r="AR17" s="157">
        <v>0.31159999999999999</v>
      </c>
      <c r="AS17" s="154"/>
      <c r="AT17" s="139">
        <f t="shared" si="20"/>
        <v>0</v>
      </c>
      <c r="AU17" s="140">
        <f t="shared" si="21"/>
        <v>0</v>
      </c>
      <c r="AV17" s="158">
        <f t="shared" si="22"/>
        <v>15</v>
      </c>
      <c r="AW17" s="158" t="str">
        <v>IBD 中日本</v>
      </c>
      <c r="AX17" s="158" t="str">
        <v>IBD神奈川</v>
      </c>
      <c r="AY17" s="159">
        <v>104684.6</v>
      </c>
      <c r="AZ17" s="159">
        <v>96351.4</v>
      </c>
      <c r="BA17" s="160">
        <v>0.92030000000000001</v>
      </c>
      <c r="BB17" s="161"/>
      <c r="BC17" s="139">
        <f t="shared" si="0"/>
        <v>0</v>
      </c>
      <c r="BD17" s="140">
        <f t="shared" si="23"/>
        <v>0</v>
      </c>
      <c r="BE17" s="151">
        <f t="shared" si="1"/>
        <v>15</v>
      </c>
      <c r="BF17" s="151" t="str">
        <v>IBD 西日本</v>
      </c>
      <c r="BG17" s="151" t="str">
        <v>IBD九州2</v>
      </c>
      <c r="BH17" s="152">
        <v>392937.5</v>
      </c>
      <c r="BI17" s="152">
        <v>430668.9</v>
      </c>
      <c r="BJ17" s="153">
        <v>1.0960000000000001</v>
      </c>
      <c r="BK17" s="154"/>
      <c r="BL17" s="139">
        <f t="shared" si="2"/>
        <v>-1</v>
      </c>
      <c r="BM17" s="140">
        <f t="shared" si="3"/>
        <v>-1</v>
      </c>
      <c r="BN17" s="155">
        <f t="shared" si="4"/>
        <v>15</v>
      </c>
      <c r="BO17" s="155" t="str">
        <v>IBD 東日本</v>
      </c>
      <c r="BP17" s="155" t="str">
        <v>IBD千葉・茨城</v>
      </c>
      <c r="BQ17" s="156">
        <v>79759.399999999994</v>
      </c>
      <c r="BR17" s="156">
        <v>41174.400000000001</v>
      </c>
      <c r="BS17" s="157">
        <v>0.51619999999999999</v>
      </c>
      <c r="BT17" s="154"/>
      <c r="BU17" s="139">
        <f t="shared" si="24"/>
        <v>2</v>
      </c>
      <c r="BV17" s="140">
        <f t="shared" si="5"/>
        <v>2</v>
      </c>
      <c r="BW17" s="158">
        <f t="shared" si="6"/>
        <v>15</v>
      </c>
      <c r="BX17" s="158" t="str">
        <v>IBD 中日本</v>
      </c>
      <c r="BY17" s="158" t="str">
        <v>IBD神奈川</v>
      </c>
      <c r="BZ17" s="159">
        <v>240654.4</v>
      </c>
      <c r="CA17" s="159">
        <v>289465.7</v>
      </c>
      <c r="CB17" s="160">
        <v>1.2028000000000001</v>
      </c>
      <c r="CC17" s="161"/>
      <c r="CD17" s="162">
        <v>14</v>
      </c>
      <c r="CE17" s="162" t="s">
        <v>57</v>
      </c>
      <c r="CF17" s="162" t="s">
        <v>58</v>
      </c>
      <c r="CG17" s="162">
        <v>59223.7</v>
      </c>
      <c r="CH17" s="162">
        <v>16776.400000000001</v>
      </c>
      <c r="CI17" s="162">
        <v>0.28320000000000001</v>
      </c>
      <c r="CJ17" s="140"/>
      <c r="CK17" s="140">
        <v>-7</v>
      </c>
      <c r="CL17" s="140">
        <v>-7</v>
      </c>
      <c r="CM17" s="162">
        <v>14</v>
      </c>
      <c r="CN17" s="162" t="s">
        <v>47</v>
      </c>
      <c r="CO17" s="162" t="s">
        <v>51</v>
      </c>
      <c r="CP17" s="162">
        <v>6245.9</v>
      </c>
      <c r="CQ17" s="162">
        <v>502.9</v>
      </c>
      <c r="CR17" s="162">
        <v>8.0500000000000002E-2</v>
      </c>
      <c r="CS17" s="140"/>
      <c r="CT17" s="140">
        <v>-2</v>
      </c>
      <c r="CU17" s="140">
        <v>-2</v>
      </c>
      <c r="CV17" s="162">
        <v>14</v>
      </c>
      <c r="CW17" s="162" t="s">
        <v>57</v>
      </c>
      <c r="CX17" s="162" t="s">
        <v>58</v>
      </c>
      <c r="CY17" s="162">
        <v>51193.7</v>
      </c>
      <c r="CZ17" s="162">
        <v>15267.7</v>
      </c>
      <c r="DA17" s="162">
        <v>0.29820000000000002</v>
      </c>
      <c r="DB17" s="140"/>
      <c r="DC17" s="140">
        <v>2</v>
      </c>
      <c r="DD17" s="140">
        <v>2</v>
      </c>
      <c r="DE17" s="162">
        <v>14</v>
      </c>
      <c r="DF17" s="162" t="s">
        <v>49</v>
      </c>
      <c r="DG17" s="162" t="s">
        <v>69</v>
      </c>
      <c r="DH17" s="162">
        <v>136920.5</v>
      </c>
      <c r="DI17" s="162">
        <v>114378.6</v>
      </c>
      <c r="DJ17" s="162">
        <v>0.83530000000000004</v>
      </c>
      <c r="DK17" s="140"/>
      <c r="DL17" s="140">
        <v>1</v>
      </c>
      <c r="DM17" s="140">
        <v>1</v>
      </c>
      <c r="DN17" s="162">
        <v>14</v>
      </c>
      <c r="DO17" s="162" t="s">
        <v>47</v>
      </c>
      <c r="DP17" s="162" t="s">
        <v>74</v>
      </c>
      <c r="DQ17" s="162">
        <v>16940.400000000001</v>
      </c>
      <c r="DR17" s="162">
        <v>5027.3</v>
      </c>
      <c r="DS17" s="162">
        <v>0.29670000000000002</v>
      </c>
      <c r="DT17" s="140"/>
      <c r="DU17" s="140">
        <v>5</v>
      </c>
      <c r="DV17" s="140">
        <v>5</v>
      </c>
      <c r="DW17" s="162">
        <v>14</v>
      </c>
      <c r="DX17" s="162" t="s">
        <v>49</v>
      </c>
      <c r="DY17" s="162" t="s">
        <v>50</v>
      </c>
      <c r="DZ17" s="162">
        <v>126895</v>
      </c>
      <c r="EA17" s="162">
        <v>111957.5</v>
      </c>
      <c r="EB17" s="162">
        <v>0.88219999999999998</v>
      </c>
      <c r="EC17" s="154"/>
      <c r="ED17" s="140">
        <v>0</v>
      </c>
      <c r="EE17" s="140">
        <v>0</v>
      </c>
      <c r="EF17" s="162">
        <v>14</v>
      </c>
      <c r="EG17" s="162" t="s">
        <v>22</v>
      </c>
      <c r="EH17" s="162" t="s">
        <v>85</v>
      </c>
      <c r="EI17" s="162">
        <v>204284.6</v>
      </c>
      <c r="EJ17" s="162">
        <v>244214.2</v>
      </c>
      <c r="EK17" s="162">
        <v>1.1954</v>
      </c>
      <c r="EL17" s="140"/>
      <c r="EM17" s="140">
        <v>0</v>
      </c>
      <c r="EN17" s="140">
        <v>0</v>
      </c>
      <c r="EO17" s="162">
        <v>14</v>
      </c>
      <c r="EP17" s="162" t="s">
        <v>21</v>
      </c>
      <c r="EQ17" s="162" t="s">
        <v>59</v>
      </c>
      <c r="ER17" s="162">
        <v>64204.7</v>
      </c>
      <c r="ES17" s="162">
        <v>35894</v>
      </c>
      <c r="ET17" s="162">
        <v>0.55900000000000005</v>
      </c>
      <c r="EU17" s="140"/>
      <c r="EV17" s="140">
        <v>0</v>
      </c>
      <c r="EW17" s="140">
        <v>0</v>
      </c>
      <c r="EX17" s="162">
        <v>14</v>
      </c>
      <c r="EY17" s="162" t="s">
        <v>22</v>
      </c>
      <c r="EZ17" s="162" t="s">
        <v>85</v>
      </c>
      <c r="FA17" s="162">
        <v>153507.70000000001</v>
      </c>
      <c r="FB17" s="162">
        <v>215211.5</v>
      </c>
      <c r="FC17" s="162">
        <v>1.4018999999999999</v>
      </c>
    </row>
    <row r="18" spans="1:159" x14ac:dyDescent="0.35">
      <c r="A18" s="139">
        <f t="shared" si="25"/>
        <v>-1</v>
      </c>
      <c r="B18" s="140">
        <f t="shared" si="26"/>
        <v>-1</v>
      </c>
      <c r="C18" s="151">
        <f t="shared" si="7"/>
        <v>16</v>
      </c>
      <c r="D18" s="151" t="str">
        <v>IBD 西日本</v>
      </c>
      <c r="E18" s="151" t="str">
        <v>IBD兵庫</v>
      </c>
      <c r="F18" s="152">
        <v>69856.899999999994</v>
      </c>
      <c r="G18" s="152">
        <v>21034.6</v>
      </c>
      <c r="H18" s="153">
        <v>0.30109999999999998</v>
      </c>
      <c r="I18" s="154"/>
      <c r="J18" s="139">
        <f t="shared" si="8"/>
        <v>2</v>
      </c>
      <c r="K18" s="140">
        <f t="shared" si="9"/>
        <v>2</v>
      </c>
      <c r="L18" s="155">
        <f t="shared" si="10"/>
        <v>16</v>
      </c>
      <c r="M18" s="155" t="str">
        <v>IBD 東日本</v>
      </c>
      <c r="N18" s="155" t="str">
        <v>IBD東京1</v>
      </c>
      <c r="O18" s="156">
        <v>8653.7999999999993</v>
      </c>
      <c r="P18" s="156">
        <v>754.3</v>
      </c>
      <c r="Q18" s="157">
        <v>8.7099999999999997E-2</v>
      </c>
      <c r="R18" s="154"/>
      <c r="S18" s="139">
        <f t="shared" si="11"/>
        <v>-3</v>
      </c>
      <c r="T18" s="140">
        <f t="shared" si="12"/>
        <v>-3</v>
      </c>
      <c r="U18" s="158">
        <f t="shared" si="13"/>
        <v>16</v>
      </c>
      <c r="V18" s="158" t="str">
        <v>IBD 中日本</v>
      </c>
      <c r="W18" s="158" t="str">
        <v>IBD京滋</v>
      </c>
      <c r="X18" s="159">
        <v>39382.699999999997</v>
      </c>
      <c r="Y18" s="159">
        <v>12554.2</v>
      </c>
      <c r="Z18" s="160">
        <v>0.31869999999999998</v>
      </c>
      <c r="AA18" s="154"/>
      <c r="AB18" s="139">
        <f t="shared" si="14"/>
        <v>3</v>
      </c>
      <c r="AC18" s="140">
        <f t="shared" si="15"/>
        <v>3</v>
      </c>
      <c r="AD18" s="151">
        <f t="shared" si="16"/>
        <v>16</v>
      </c>
      <c r="AE18" s="151" t="str">
        <v>IBD 西日本</v>
      </c>
      <c r="AF18" s="151" t="str">
        <v>IBD大阪1</v>
      </c>
      <c r="AG18" s="152">
        <v>92908.7</v>
      </c>
      <c r="AH18" s="152">
        <v>77495.7</v>
      </c>
      <c r="AI18" s="153">
        <v>0.83409999999999995</v>
      </c>
      <c r="AJ18" s="154"/>
      <c r="AK18" s="139">
        <f t="shared" si="17"/>
        <v>0</v>
      </c>
      <c r="AL18" s="140">
        <f t="shared" si="18"/>
        <v>0</v>
      </c>
      <c r="AM18" s="155">
        <f t="shared" si="19"/>
        <v>16</v>
      </c>
      <c r="AN18" s="155" t="str">
        <v>IBD 西日本</v>
      </c>
      <c r="AO18" s="155" t="str">
        <v>IBD中四国1</v>
      </c>
      <c r="AP18" s="156">
        <v>10011.5</v>
      </c>
      <c r="AQ18" s="156">
        <v>3017.4</v>
      </c>
      <c r="AR18" s="157">
        <v>0.30130000000000001</v>
      </c>
      <c r="AS18" s="154"/>
      <c r="AT18" s="139">
        <f t="shared" si="20"/>
        <v>0</v>
      </c>
      <c r="AU18" s="140">
        <f t="shared" si="21"/>
        <v>0</v>
      </c>
      <c r="AV18" s="158">
        <f t="shared" si="22"/>
        <v>16</v>
      </c>
      <c r="AW18" s="158" t="str">
        <v>IBD 西日本</v>
      </c>
      <c r="AX18" s="158" t="str">
        <v>IBD大阪1</v>
      </c>
      <c r="AY18" s="159">
        <v>82109.3</v>
      </c>
      <c r="AZ18" s="159">
        <v>74981.2</v>
      </c>
      <c r="BA18" s="160">
        <v>0.91310000000000002</v>
      </c>
      <c r="BB18" s="161"/>
      <c r="BC18" s="139">
        <f t="shared" si="0"/>
        <v>2</v>
      </c>
      <c r="BD18" s="140">
        <f t="shared" si="23"/>
        <v>2</v>
      </c>
      <c r="BE18" s="151">
        <f t="shared" si="1"/>
        <v>16</v>
      </c>
      <c r="BF18" s="151" t="str">
        <v>IBD 中日本</v>
      </c>
      <c r="BG18" s="151" t="str">
        <v>IBD神奈川</v>
      </c>
      <c r="BH18" s="152">
        <v>326770.5</v>
      </c>
      <c r="BI18" s="152">
        <v>351985.9</v>
      </c>
      <c r="BJ18" s="153">
        <v>1.0770999999999999</v>
      </c>
      <c r="BK18" s="154"/>
      <c r="BL18" s="139">
        <f t="shared" si="2"/>
        <v>2</v>
      </c>
      <c r="BM18" s="140">
        <f t="shared" si="3"/>
        <v>2</v>
      </c>
      <c r="BN18" s="155">
        <f t="shared" si="4"/>
        <v>16</v>
      </c>
      <c r="BO18" s="155" t="str">
        <v>IBD 西日本</v>
      </c>
      <c r="BP18" s="155" t="str">
        <v>IBD中四国1</v>
      </c>
      <c r="BQ18" s="156">
        <v>51023.9</v>
      </c>
      <c r="BR18" s="156">
        <v>25235.8</v>
      </c>
      <c r="BS18" s="157">
        <v>0.4945</v>
      </c>
      <c r="BT18" s="154"/>
      <c r="BU18" s="139">
        <f t="shared" si="24"/>
        <v>0</v>
      </c>
      <c r="BV18" s="140">
        <f t="shared" si="5"/>
        <v>0</v>
      </c>
      <c r="BW18" s="158">
        <f t="shared" si="6"/>
        <v>16</v>
      </c>
      <c r="BX18" s="158" t="str">
        <v>IBD 西日本</v>
      </c>
      <c r="BY18" s="158" t="str">
        <v>IBD九州2</v>
      </c>
      <c r="BZ18" s="159">
        <v>322435</v>
      </c>
      <c r="CA18" s="159">
        <v>386545.9</v>
      </c>
      <c r="CB18" s="160">
        <v>1.1988000000000001</v>
      </c>
      <c r="CC18" s="161"/>
      <c r="CD18" s="162">
        <v>15</v>
      </c>
      <c r="CE18" s="162" t="s">
        <v>49</v>
      </c>
      <c r="CF18" s="162" t="s">
        <v>66</v>
      </c>
      <c r="CG18" s="162">
        <v>69856.899999999994</v>
      </c>
      <c r="CH18" s="162">
        <v>16963.099999999999</v>
      </c>
      <c r="CI18" s="162">
        <v>0.24279999999999999</v>
      </c>
      <c r="CJ18" s="140"/>
      <c r="CK18" s="140">
        <v>1</v>
      </c>
      <c r="CL18" s="140">
        <v>1</v>
      </c>
      <c r="CM18" s="162">
        <v>15</v>
      </c>
      <c r="CN18" s="162" t="s">
        <v>57</v>
      </c>
      <c r="CO18" s="162" t="s">
        <v>86</v>
      </c>
      <c r="CP18" s="162">
        <v>4023.6</v>
      </c>
      <c r="CQ18" s="162">
        <v>251.4</v>
      </c>
      <c r="CR18" s="162">
        <v>6.2399999999999997E-2</v>
      </c>
      <c r="CS18" s="140"/>
      <c r="CT18" s="140">
        <v>1</v>
      </c>
      <c r="CU18" s="140">
        <v>1</v>
      </c>
      <c r="CV18" s="162">
        <v>15</v>
      </c>
      <c r="CW18" s="162" t="s">
        <v>49</v>
      </c>
      <c r="CX18" s="162" t="s">
        <v>66</v>
      </c>
      <c r="CY18" s="162">
        <v>63897</v>
      </c>
      <c r="CZ18" s="162">
        <v>16963.099999999999</v>
      </c>
      <c r="DA18" s="162">
        <v>0.26540000000000002</v>
      </c>
      <c r="DB18" s="140"/>
      <c r="DC18" s="140">
        <v>-2</v>
      </c>
      <c r="DD18" s="140">
        <v>-2</v>
      </c>
      <c r="DE18" s="162">
        <v>15</v>
      </c>
      <c r="DF18" s="162" t="s">
        <v>57</v>
      </c>
      <c r="DG18" s="162" t="s">
        <v>58</v>
      </c>
      <c r="DH18" s="162">
        <v>121478.9</v>
      </c>
      <c r="DI18" s="162">
        <v>99209.2</v>
      </c>
      <c r="DJ18" s="162">
        <v>0.81659999999999999</v>
      </c>
      <c r="DK18" s="140"/>
      <c r="DL18" s="140">
        <v>-2</v>
      </c>
      <c r="DM18" s="140">
        <v>-2</v>
      </c>
      <c r="DN18" s="162">
        <v>15</v>
      </c>
      <c r="DO18" s="162" t="s">
        <v>47</v>
      </c>
      <c r="DP18" s="162" t="s">
        <v>56</v>
      </c>
      <c r="DQ18" s="162">
        <v>18099.099999999999</v>
      </c>
      <c r="DR18" s="162">
        <v>5028.8999999999996</v>
      </c>
      <c r="DS18" s="162">
        <v>0.27779999999999999</v>
      </c>
      <c r="DT18" s="140"/>
      <c r="DU18" s="140">
        <v>-2</v>
      </c>
      <c r="DV18" s="140">
        <v>-2</v>
      </c>
      <c r="DW18" s="162">
        <v>15</v>
      </c>
      <c r="DX18" s="162" t="s">
        <v>57</v>
      </c>
      <c r="DY18" s="162" t="s">
        <v>58</v>
      </c>
      <c r="DZ18" s="162">
        <v>104684.6</v>
      </c>
      <c r="EA18" s="162">
        <v>89905.600000000006</v>
      </c>
      <c r="EB18" s="162">
        <v>0.85880000000000001</v>
      </c>
      <c r="EC18" s="154"/>
      <c r="ED18" s="140">
        <v>0</v>
      </c>
      <c r="EE18" s="140">
        <v>0</v>
      </c>
      <c r="EF18" s="162">
        <v>15</v>
      </c>
      <c r="EG18" s="162" t="s">
        <v>23</v>
      </c>
      <c r="EH18" s="162" t="s">
        <v>83</v>
      </c>
      <c r="EI18" s="162">
        <v>252209</v>
      </c>
      <c r="EJ18" s="162">
        <v>292268.7</v>
      </c>
      <c r="EK18" s="162">
        <v>1.1588000000000001</v>
      </c>
      <c r="EL18" s="140"/>
      <c r="EM18" s="140">
        <v>0</v>
      </c>
      <c r="EN18" s="140">
        <v>0</v>
      </c>
      <c r="EO18" s="162">
        <v>15</v>
      </c>
      <c r="EP18" s="162" t="s">
        <v>21</v>
      </c>
      <c r="EQ18" s="162" t="s">
        <v>68</v>
      </c>
      <c r="ER18" s="162">
        <v>47543.1</v>
      </c>
      <c r="ES18" s="162">
        <v>26513.8</v>
      </c>
      <c r="ET18" s="162">
        <v>0.55759999999999998</v>
      </c>
      <c r="EU18" s="140"/>
      <c r="EV18" s="140">
        <v>0</v>
      </c>
      <c r="EW18" s="140">
        <v>0</v>
      </c>
      <c r="EX18" s="162">
        <v>15</v>
      </c>
      <c r="EY18" s="162" t="s">
        <v>23</v>
      </c>
      <c r="EZ18" s="162" t="s">
        <v>87</v>
      </c>
      <c r="FA18" s="162">
        <v>124654.8</v>
      </c>
      <c r="FB18" s="162">
        <v>168363</v>
      </c>
      <c r="FC18" s="162">
        <v>1.3506</v>
      </c>
    </row>
    <row r="19" spans="1:159" x14ac:dyDescent="0.35">
      <c r="A19" s="139">
        <f t="shared" si="25"/>
        <v>0</v>
      </c>
      <c r="B19" s="140">
        <f t="shared" si="26"/>
        <v>0</v>
      </c>
      <c r="C19" s="151">
        <f t="shared" si="7"/>
        <v>17</v>
      </c>
      <c r="D19" s="151" t="str">
        <v>IBD 東日本</v>
      </c>
      <c r="E19" s="151" t="str">
        <v>IBD千葉・茨城</v>
      </c>
      <c r="F19" s="152">
        <v>96944.9</v>
      </c>
      <c r="G19" s="152">
        <v>27558</v>
      </c>
      <c r="H19" s="153">
        <v>0.28420000000000001</v>
      </c>
      <c r="I19" s="154"/>
      <c r="J19" s="139">
        <f t="shared" si="8"/>
        <v>0</v>
      </c>
      <c r="K19" s="140">
        <f t="shared" si="9"/>
        <v>0</v>
      </c>
      <c r="L19" s="155">
        <f t="shared" si="10"/>
        <v>17</v>
      </c>
      <c r="M19" s="155" t="str">
        <v>IBD 中日本</v>
      </c>
      <c r="N19" s="155" t="str">
        <v>IBD東海1</v>
      </c>
      <c r="O19" s="156">
        <v>5917</v>
      </c>
      <c r="P19" s="156">
        <v>502.9</v>
      </c>
      <c r="Q19" s="157">
        <v>8.4900000000000003E-2</v>
      </c>
      <c r="R19" s="154"/>
      <c r="S19" s="139">
        <f t="shared" si="11"/>
        <v>1</v>
      </c>
      <c r="T19" s="140">
        <f t="shared" si="12"/>
        <v>1</v>
      </c>
      <c r="U19" s="158">
        <f t="shared" si="13"/>
        <v>17</v>
      </c>
      <c r="V19" s="158" t="str">
        <v>IBD 東日本</v>
      </c>
      <c r="W19" s="158" t="str">
        <v>IBD千葉・茨城</v>
      </c>
      <c r="X19" s="159">
        <v>89507.7</v>
      </c>
      <c r="Y19" s="159">
        <v>26803.7</v>
      </c>
      <c r="Z19" s="160">
        <v>0.2994</v>
      </c>
      <c r="AA19" s="154"/>
      <c r="AB19" s="139">
        <f t="shared" si="14"/>
        <v>1</v>
      </c>
      <c r="AC19" s="140">
        <f t="shared" si="15"/>
        <v>1</v>
      </c>
      <c r="AD19" s="151">
        <f t="shared" si="16"/>
        <v>17</v>
      </c>
      <c r="AE19" s="151" t="str">
        <v>IBD 東日本</v>
      </c>
      <c r="AF19" s="151" t="str">
        <v>IBD千葉・茨城</v>
      </c>
      <c r="AG19" s="152">
        <v>198586.4</v>
      </c>
      <c r="AH19" s="152">
        <v>161776.4</v>
      </c>
      <c r="AI19" s="153">
        <v>0.81459999999999999</v>
      </c>
      <c r="AJ19" s="154"/>
      <c r="AK19" s="139">
        <f t="shared" si="17"/>
        <v>0</v>
      </c>
      <c r="AL19" s="140">
        <f t="shared" si="18"/>
        <v>0</v>
      </c>
      <c r="AM19" s="155">
        <f t="shared" si="19"/>
        <v>17</v>
      </c>
      <c r="AN19" s="155" t="str">
        <v>IBD 西日本</v>
      </c>
      <c r="AO19" s="155" t="str">
        <v>IBD大阪1</v>
      </c>
      <c r="AP19" s="156">
        <v>10799.4</v>
      </c>
      <c r="AQ19" s="156">
        <v>2514.5</v>
      </c>
      <c r="AR19" s="157">
        <v>0.23280000000000001</v>
      </c>
      <c r="AS19" s="154"/>
      <c r="AT19" s="139">
        <f t="shared" si="20"/>
        <v>0</v>
      </c>
      <c r="AU19" s="140">
        <f t="shared" si="21"/>
        <v>0</v>
      </c>
      <c r="AV19" s="158">
        <f t="shared" si="22"/>
        <v>17</v>
      </c>
      <c r="AW19" s="158" t="str">
        <v>IBD 中日本</v>
      </c>
      <c r="AX19" s="158" t="str">
        <v>IBD東海2</v>
      </c>
      <c r="AY19" s="159">
        <v>99101.8</v>
      </c>
      <c r="AZ19" s="159">
        <v>86173.8</v>
      </c>
      <c r="BA19" s="160">
        <v>0.86950000000000005</v>
      </c>
      <c r="BB19" s="161"/>
      <c r="BC19" s="139">
        <f t="shared" si="0"/>
        <v>0</v>
      </c>
      <c r="BD19" s="140">
        <f t="shared" si="23"/>
        <v>0</v>
      </c>
      <c r="BE19" s="151">
        <f t="shared" si="1"/>
        <v>17</v>
      </c>
      <c r="BF19" s="151" t="str">
        <v>IBD 西日本</v>
      </c>
      <c r="BG19" s="151" t="str">
        <v>IBD大阪2</v>
      </c>
      <c r="BH19" s="152">
        <v>294467.59999999998</v>
      </c>
      <c r="BI19" s="152">
        <v>312043.09999999998</v>
      </c>
      <c r="BJ19" s="153">
        <v>1.0596000000000001</v>
      </c>
      <c r="BK19" s="154"/>
      <c r="BL19" s="139">
        <f t="shared" si="2"/>
        <v>0</v>
      </c>
      <c r="BM19" s="140">
        <f t="shared" si="3"/>
        <v>0</v>
      </c>
      <c r="BN19" s="155">
        <f t="shared" si="4"/>
        <v>17</v>
      </c>
      <c r="BO19" s="155" t="str">
        <v>IBD 西日本</v>
      </c>
      <c r="BP19" s="155" t="str">
        <v>IBD中四国2</v>
      </c>
      <c r="BQ19" s="156">
        <v>62503.7</v>
      </c>
      <c r="BR19" s="156">
        <v>30279.1</v>
      </c>
      <c r="BS19" s="157">
        <v>0.4844</v>
      </c>
      <c r="BT19" s="154"/>
      <c r="BU19" s="139">
        <f t="shared" si="24"/>
        <v>2</v>
      </c>
      <c r="BV19" s="140">
        <f t="shared" si="5"/>
        <v>2</v>
      </c>
      <c r="BW19" s="158">
        <f t="shared" si="6"/>
        <v>17</v>
      </c>
      <c r="BX19" s="158" t="str">
        <v>IBD 西日本</v>
      </c>
      <c r="BY19" s="158" t="str">
        <v>IBD大阪2</v>
      </c>
      <c r="BZ19" s="159">
        <v>239066</v>
      </c>
      <c r="CA19" s="159">
        <v>270141.5</v>
      </c>
      <c r="CB19" s="160">
        <v>1.1298999999999999</v>
      </c>
      <c r="CC19" s="161"/>
      <c r="CD19" s="162">
        <v>16</v>
      </c>
      <c r="CE19" s="162" t="s">
        <v>47</v>
      </c>
      <c r="CF19" s="162" t="s">
        <v>65</v>
      </c>
      <c r="CG19" s="162">
        <v>64805.2</v>
      </c>
      <c r="CH19" s="162">
        <v>15090.8</v>
      </c>
      <c r="CI19" s="162">
        <v>0.23280000000000001</v>
      </c>
      <c r="CJ19" s="140"/>
      <c r="CK19" s="140">
        <v>-4</v>
      </c>
      <c r="CL19" s="140">
        <v>-4</v>
      </c>
      <c r="CM19" s="162">
        <v>16</v>
      </c>
      <c r="CN19" s="162" t="s">
        <v>49</v>
      </c>
      <c r="CO19" s="162" t="s">
        <v>75</v>
      </c>
      <c r="CP19" s="162">
        <v>5163.5</v>
      </c>
      <c r="CQ19" s="162">
        <v>251.4</v>
      </c>
      <c r="CR19" s="162">
        <v>4.8599999999999997E-2</v>
      </c>
      <c r="CS19" s="140"/>
      <c r="CT19" s="140">
        <v>-7</v>
      </c>
      <c r="CU19" s="140">
        <v>-7</v>
      </c>
      <c r="CV19" s="162">
        <v>16</v>
      </c>
      <c r="CW19" s="162" t="s">
        <v>47</v>
      </c>
      <c r="CX19" s="162" t="s">
        <v>65</v>
      </c>
      <c r="CY19" s="162">
        <v>60043.6</v>
      </c>
      <c r="CZ19" s="162">
        <v>14587.9</v>
      </c>
      <c r="DA19" s="162">
        <v>0.2429</v>
      </c>
      <c r="DB19" s="140"/>
      <c r="DC19" s="140">
        <v>-1</v>
      </c>
      <c r="DD19" s="140">
        <v>-1</v>
      </c>
      <c r="DE19" s="162">
        <v>16</v>
      </c>
      <c r="DF19" s="162" t="s">
        <v>57</v>
      </c>
      <c r="DG19" s="162" t="s">
        <v>70</v>
      </c>
      <c r="DH19" s="162">
        <v>88241.8</v>
      </c>
      <c r="DI19" s="162">
        <v>69770.5</v>
      </c>
      <c r="DJ19" s="162">
        <v>0.79059999999999997</v>
      </c>
      <c r="DK19" s="140"/>
      <c r="DL19" s="140">
        <v>0</v>
      </c>
      <c r="DM19" s="140">
        <v>0</v>
      </c>
      <c r="DN19" s="162">
        <v>16</v>
      </c>
      <c r="DO19" s="162" t="s">
        <v>49</v>
      </c>
      <c r="DP19" s="162" t="s">
        <v>52</v>
      </c>
      <c r="DQ19" s="162">
        <v>10011.5</v>
      </c>
      <c r="DR19" s="162">
        <v>2765.9</v>
      </c>
      <c r="DS19" s="162">
        <v>0.2762</v>
      </c>
      <c r="DT19" s="140"/>
      <c r="DU19" s="140">
        <v>-1</v>
      </c>
      <c r="DV19" s="140">
        <v>-1</v>
      </c>
      <c r="DW19" s="162">
        <v>16</v>
      </c>
      <c r="DX19" s="162" t="s">
        <v>49</v>
      </c>
      <c r="DY19" s="162" t="s">
        <v>75</v>
      </c>
      <c r="DZ19" s="162">
        <v>82109.3</v>
      </c>
      <c r="EA19" s="162">
        <v>69892.399999999994</v>
      </c>
      <c r="EB19" s="162">
        <v>0.85119999999999996</v>
      </c>
      <c r="EC19" s="154"/>
      <c r="ED19" s="140">
        <v>0</v>
      </c>
      <c r="EE19" s="140">
        <v>0</v>
      </c>
      <c r="EF19" s="162">
        <v>16</v>
      </c>
      <c r="EG19" s="162" t="s">
        <v>23</v>
      </c>
      <c r="EH19" s="162" t="s">
        <v>87</v>
      </c>
      <c r="EI19" s="162">
        <v>174894.5</v>
      </c>
      <c r="EJ19" s="162">
        <v>195876.2</v>
      </c>
      <c r="EK19" s="162">
        <v>1.1198999999999999</v>
      </c>
      <c r="EL19" s="140"/>
      <c r="EM19" s="140">
        <v>0</v>
      </c>
      <c r="EN19" s="140">
        <v>0</v>
      </c>
      <c r="EO19" s="162">
        <v>16</v>
      </c>
      <c r="EP19" s="162" t="s">
        <v>23</v>
      </c>
      <c r="EQ19" s="162" t="s">
        <v>63</v>
      </c>
      <c r="ER19" s="162">
        <v>51278.8</v>
      </c>
      <c r="ES19" s="162">
        <v>28285.1</v>
      </c>
      <c r="ET19" s="162">
        <v>0.55149999999999999</v>
      </c>
      <c r="EU19" s="140"/>
      <c r="EV19" s="140">
        <v>0</v>
      </c>
      <c r="EW19" s="140">
        <v>0</v>
      </c>
      <c r="EX19" s="162">
        <v>16</v>
      </c>
      <c r="EY19" s="162" t="s">
        <v>23</v>
      </c>
      <c r="EZ19" s="162" t="s">
        <v>83</v>
      </c>
      <c r="FA19" s="162">
        <v>195540</v>
      </c>
      <c r="FB19" s="162">
        <v>256946.3</v>
      </c>
      <c r="FC19" s="162">
        <v>1.3140000000000001</v>
      </c>
    </row>
    <row r="20" spans="1:159" x14ac:dyDescent="0.35">
      <c r="A20" s="139">
        <f t="shared" si="25"/>
        <v>1</v>
      </c>
      <c r="B20" s="140">
        <f t="shared" si="26"/>
        <v>1</v>
      </c>
      <c r="C20" s="151">
        <f t="shared" si="7"/>
        <v>18</v>
      </c>
      <c r="D20" s="151" t="str">
        <v>IBD 中日本</v>
      </c>
      <c r="E20" s="151" t="str">
        <v>IBD東海2</v>
      </c>
      <c r="F20" s="152">
        <v>52487.199999999997</v>
      </c>
      <c r="G20" s="152">
        <v>14161.7</v>
      </c>
      <c r="H20" s="153">
        <v>0.26979999999999998</v>
      </c>
      <c r="I20" s="154"/>
      <c r="J20" s="139">
        <f t="shared" si="8"/>
        <v>-3</v>
      </c>
      <c r="K20" s="140">
        <f t="shared" si="9"/>
        <v>-3</v>
      </c>
      <c r="L20" s="155">
        <f t="shared" si="10"/>
        <v>18</v>
      </c>
      <c r="M20" s="155" t="str">
        <v>IBD 中日本</v>
      </c>
      <c r="N20" s="155" t="str">
        <v>IBD東海2</v>
      </c>
      <c r="O20" s="156">
        <v>4023.6</v>
      </c>
      <c r="P20" s="156">
        <v>251.4</v>
      </c>
      <c r="Q20" s="157">
        <v>6.2399999999999997E-2</v>
      </c>
      <c r="R20" s="154"/>
      <c r="S20" s="139">
        <f t="shared" si="11"/>
        <v>1</v>
      </c>
      <c r="T20" s="140">
        <f t="shared" si="12"/>
        <v>1</v>
      </c>
      <c r="U20" s="158">
        <f t="shared" si="13"/>
        <v>18</v>
      </c>
      <c r="V20" s="158" t="str">
        <v>IBD 中日本</v>
      </c>
      <c r="W20" s="158" t="str">
        <v>IBD東海2</v>
      </c>
      <c r="X20" s="159">
        <v>48463.6</v>
      </c>
      <c r="Y20" s="159">
        <v>13910.3</v>
      </c>
      <c r="Z20" s="160">
        <v>0.28699999999999998</v>
      </c>
      <c r="AA20" s="154"/>
      <c r="AB20" s="139">
        <f t="shared" si="14"/>
        <v>-1</v>
      </c>
      <c r="AC20" s="140">
        <f t="shared" si="15"/>
        <v>-1</v>
      </c>
      <c r="AD20" s="151">
        <f t="shared" si="16"/>
        <v>18</v>
      </c>
      <c r="AE20" s="151" t="str">
        <v>IBD 中日本</v>
      </c>
      <c r="AF20" s="151" t="str">
        <v>IBD東海2</v>
      </c>
      <c r="AG20" s="152">
        <v>107517</v>
      </c>
      <c r="AH20" s="152">
        <v>87179.6</v>
      </c>
      <c r="AI20" s="153">
        <v>0.81079999999999997</v>
      </c>
      <c r="AJ20" s="154"/>
      <c r="AK20" s="139">
        <f t="shared" si="17"/>
        <v>0</v>
      </c>
      <c r="AL20" s="140">
        <f t="shared" si="18"/>
        <v>0</v>
      </c>
      <c r="AM20" s="155">
        <f t="shared" si="19"/>
        <v>18</v>
      </c>
      <c r="AN20" s="155" t="str">
        <v>IBD 西日本</v>
      </c>
      <c r="AO20" s="155" t="str">
        <v>IBD中四国2</v>
      </c>
      <c r="AP20" s="156">
        <v>12264</v>
      </c>
      <c r="AQ20" s="156">
        <v>2514.5</v>
      </c>
      <c r="AR20" s="157">
        <v>0.20499999999999999</v>
      </c>
      <c r="AS20" s="154"/>
      <c r="AT20" s="139">
        <f t="shared" si="20"/>
        <v>1</v>
      </c>
      <c r="AU20" s="140">
        <f t="shared" si="21"/>
        <v>1</v>
      </c>
      <c r="AV20" s="158">
        <f t="shared" si="22"/>
        <v>18</v>
      </c>
      <c r="AW20" s="158" t="str">
        <v>IBD 東日本</v>
      </c>
      <c r="AX20" s="158" t="str">
        <v>IBD千葉・茨城</v>
      </c>
      <c r="AY20" s="159">
        <v>183031.7</v>
      </c>
      <c r="AZ20" s="159">
        <v>156747.4</v>
      </c>
      <c r="BA20" s="160">
        <v>0.85629999999999995</v>
      </c>
      <c r="BB20" s="161"/>
      <c r="BC20" s="139">
        <f t="shared" si="0"/>
        <v>-2</v>
      </c>
      <c r="BD20" s="140">
        <f t="shared" si="23"/>
        <v>-2</v>
      </c>
      <c r="BE20" s="151">
        <f t="shared" si="1"/>
        <v>18</v>
      </c>
      <c r="BF20" s="151" t="str">
        <v>IBD 西日本</v>
      </c>
      <c r="BG20" s="151" t="str">
        <v>IBD中四国2</v>
      </c>
      <c r="BH20" s="152">
        <v>280867.59999999998</v>
      </c>
      <c r="BI20" s="152">
        <v>274639.7</v>
      </c>
      <c r="BJ20" s="153">
        <v>0.9778</v>
      </c>
      <c r="BK20" s="154"/>
      <c r="BL20" s="139">
        <f t="shared" si="2"/>
        <v>-2</v>
      </c>
      <c r="BM20" s="140">
        <f t="shared" si="3"/>
        <v>-2</v>
      </c>
      <c r="BN20" s="155">
        <f t="shared" si="4"/>
        <v>18</v>
      </c>
      <c r="BO20" s="155" t="str">
        <v>IBD 西日本</v>
      </c>
      <c r="BP20" s="155" t="str">
        <v>IBD兵庫</v>
      </c>
      <c r="BQ20" s="156">
        <v>63743.7</v>
      </c>
      <c r="BR20" s="156">
        <v>30045.200000000001</v>
      </c>
      <c r="BS20" s="157">
        <v>0.4713</v>
      </c>
      <c r="BT20" s="154"/>
      <c r="BU20" s="139">
        <f t="shared" si="24"/>
        <v>0</v>
      </c>
      <c r="BV20" s="140">
        <f t="shared" si="5"/>
        <v>0</v>
      </c>
      <c r="BW20" s="158">
        <f t="shared" si="6"/>
        <v>18</v>
      </c>
      <c r="BX20" s="158" t="str">
        <v>IBD 西日本</v>
      </c>
      <c r="BY20" s="158" t="str">
        <v>IBD大阪1</v>
      </c>
      <c r="BZ20" s="159">
        <v>209543.6</v>
      </c>
      <c r="CA20" s="159">
        <v>234870.6</v>
      </c>
      <c r="CB20" s="160">
        <v>1.1208</v>
      </c>
      <c r="CC20" s="161"/>
      <c r="CD20" s="162">
        <v>17</v>
      </c>
      <c r="CE20" s="162" t="s">
        <v>47</v>
      </c>
      <c r="CF20" s="162" t="s">
        <v>82</v>
      </c>
      <c r="CG20" s="162">
        <v>96944.9</v>
      </c>
      <c r="CH20" s="162">
        <v>21790.7</v>
      </c>
      <c r="CI20" s="162">
        <v>0.22470000000000001</v>
      </c>
      <c r="CJ20" s="140"/>
      <c r="CK20" s="140">
        <v>-3</v>
      </c>
      <c r="CL20" s="140">
        <v>-3</v>
      </c>
      <c r="CM20" s="162">
        <v>17</v>
      </c>
      <c r="CN20" s="162" t="s">
        <v>57</v>
      </c>
      <c r="CO20" s="162" t="s">
        <v>76</v>
      </c>
      <c r="CP20" s="162">
        <v>5917</v>
      </c>
      <c r="CQ20" s="162">
        <v>251.4</v>
      </c>
      <c r="CR20" s="162">
        <v>4.24E-2</v>
      </c>
      <c r="CS20" s="140"/>
      <c r="CT20" s="140">
        <v>-2</v>
      </c>
      <c r="CU20" s="140">
        <v>-2</v>
      </c>
      <c r="CV20" s="162">
        <v>17</v>
      </c>
      <c r="CW20" s="162" t="s">
        <v>57</v>
      </c>
      <c r="CX20" s="162" t="s">
        <v>76</v>
      </c>
      <c r="CY20" s="162">
        <v>59701.8</v>
      </c>
      <c r="CZ20" s="162">
        <v>14251.3</v>
      </c>
      <c r="DA20" s="162">
        <v>0.2387</v>
      </c>
      <c r="DB20" s="140"/>
      <c r="DC20" s="140">
        <v>-3</v>
      </c>
      <c r="DD20" s="140">
        <v>-3</v>
      </c>
      <c r="DE20" s="162">
        <v>17</v>
      </c>
      <c r="DF20" s="162" t="s">
        <v>57</v>
      </c>
      <c r="DG20" s="162" t="s">
        <v>86</v>
      </c>
      <c r="DH20" s="162">
        <v>107517</v>
      </c>
      <c r="DI20" s="162">
        <v>84465.600000000006</v>
      </c>
      <c r="DJ20" s="162">
        <v>0.78559999999999997</v>
      </c>
      <c r="DK20" s="140"/>
      <c r="DL20" s="140">
        <v>0</v>
      </c>
      <c r="DM20" s="140">
        <v>0</v>
      </c>
      <c r="DN20" s="162">
        <v>17</v>
      </c>
      <c r="DO20" s="162" t="s">
        <v>49</v>
      </c>
      <c r="DP20" s="162" t="s">
        <v>75</v>
      </c>
      <c r="DQ20" s="162">
        <v>10799.4</v>
      </c>
      <c r="DR20" s="162">
        <v>2263</v>
      </c>
      <c r="DS20" s="162">
        <v>0.20949999999999999</v>
      </c>
      <c r="DT20" s="140"/>
      <c r="DU20" s="140">
        <v>-3</v>
      </c>
      <c r="DV20" s="140">
        <v>-3</v>
      </c>
      <c r="DW20" s="162">
        <v>17</v>
      </c>
      <c r="DX20" s="162" t="s">
        <v>57</v>
      </c>
      <c r="DY20" s="162" t="s">
        <v>86</v>
      </c>
      <c r="DZ20" s="162">
        <v>99101.8</v>
      </c>
      <c r="EA20" s="162">
        <v>83459.8</v>
      </c>
      <c r="EB20" s="162">
        <v>0.84209999999999996</v>
      </c>
      <c r="EC20" s="154"/>
      <c r="ED20" s="140">
        <v>1</v>
      </c>
      <c r="EE20" s="140">
        <v>1</v>
      </c>
      <c r="EF20" s="162">
        <v>17</v>
      </c>
      <c r="EG20" s="162" t="s">
        <v>23</v>
      </c>
      <c r="EH20" s="162" t="s">
        <v>72</v>
      </c>
      <c r="EI20" s="162">
        <v>194860.1</v>
      </c>
      <c r="EJ20" s="162">
        <v>214306.7</v>
      </c>
      <c r="EK20" s="162">
        <v>1.0996999999999999</v>
      </c>
      <c r="EL20" s="140"/>
      <c r="EM20" s="140">
        <v>0</v>
      </c>
      <c r="EN20" s="140">
        <v>0</v>
      </c>
      <c r="EO20" s="162">
        <v>17</v>
      </c>
      <c r="EP20" s="162" t="s">
        <v>23</v>
      </c>
      <c r="EQ20" s="162" t="s">
        <v>87</v>
      </c>
      <c r="ER20" s="162">
        <v>50239.7</v>
      </c>
      <c r="ES20" s="162">
        <v>27513.200000000001</v>
      </c>
      <c r="ET20" s="162">
        <v>0.54759999999999998</v>
      </c>
      <c r="EU20" s="140"/>
      <c r="EV20" s="140">
        <v>0</v>
      </c>
      <c r="EW20" s="140">
        <v>0</v>
      </c>
      <c r="EX20" s="162">
        <v>17</v>
      </c>
      <c r="EY20" s="162" t="s">
        <v>22</v>
      </c>
      <c r="EZ20" s="162" t="s">
        <v>79</v>
      </c>
      <c r="FA20" s="162">
        <v>135969.79999999999</v>
      </c>
      <c r="FB20" s="162">
        <v>174454.9</v>
      </c>
      <c r="FC20" s="162">
        <v>1.2829999999999999</v>
      </c>
    </row>
    <row r="21" spans="1:159" x14ac:dyDescent="0.35">
      <c r="A21" s="139">
        <f t="shared" si="25"/>
        <v>-3</v>
      </c>
      <c r="B21" s="140">
        <f t="shared" si="26"/>
        <v>-3</v>
      </c>
      <c r="C21" s="151">
        <f t="shared" si="7"/>
        <v>19</v>
      </c>
      <c r="D21" s="151" t="str">
        <v>IBD 東日本</v>
      </c>
      <c r="E21" s="151" t="str">
        <v>IBD北海道</v>
      </c>
      <c r="F21" s="152">
        <v>64805.2</v>
      </c>
      <c r="G21" s="152">
        <v>17465.5</v>
      </c>
      <c r="H21" s="153">
        <v>0.26950000000000002</v>
      </c>
      <c r="I21" s="154"/>
      <c r="J21" s="139">
        <f t="shared" si="8"/>
        <v>-1</v>
      </c>
      <c r="K21" s="140">
        <f t="shared" si="9"/>
        <v>-1</v>
      </c>
      <c r="L21" s="155">
        <f t="shared" si="10"/>
        <v>19</v>
      </c>
      <c r="M21" s="155" t="str">
        <v>IBD 東日本</v>
      </c>
      <c r="N21" s="155" t="str">
        <v>IBD埼玉</v>
      </c>
      <c r="O21" s="156">
        <v>4904.3999999999996</v>
      </c>
      <c r="P21" s="156">
        <v>251.4</v>
      </c>
      <c r="Q21" s="157">
        <v>5.1200000000000002E-2</v>
      </c>
      <c r="R21" s="154"/>
      <c r="S21" s="139">
        <f t="shared" si="11"/>
        <v>-3</v>
      </c>
      <c r="T21" s="140">
        <f t="shared" si="12"/>
        <v>-3</v>
      </c>
      <c r="U21" s="158">
        <f t="shared" si="13"/>
        <v>19</v>
      </c>
      <c r="V21" s="158" t="str">
        <v>IBD 東日本</v>
      </c>
      <c r="W21" s="158" t="str">
        <v>IBD北海道</v>
      </c>
      <c r="X21" s="159">
        <v>60043.6</v>
      </c>
      <c r="Y21" s="159">
        <v>16962.7</v>
      </c>
      <c r="Z21" s="160">
        <v>0.28249999999999997</v>
      </c>
      <c r="AA21" s="154"/>
      <c r="AB21" s="139">
        <f t="shared" si="14"/>
        <v>-3</v>
      </c>
      <c r="AC21" s="140">
        <f t="shared" si="15"/>
        <v>-3</v>
      </c>
      <c r="AD21" s="151">
        <f t="shared" si="16"/>
        <v>19</v>
      </c>
      <c r="AE21" s="151" t="str">
        <v>IBD 中日本</v>
      </c>
      <c r="AF21" s="151" t="str">
        <v>IBD京滋</v>
      </c>
      <c r="AG21" s="152">
        <v>88241.8</v>
      </c>
      <c r="AH21" s="152">
        <v>69770.5</v>
      </c>
      <c r="AI21" s="153">
        <v>0.79059999999999997</v>
      </c>
      <c r="AJ21" s="154"/>
      <c r="AK21" s="139">
        <f t="shared" si="17"/>
        <v>0</v>
      </c>
      <c r="AL21" s="140">
        <f t="shared" si="18"/>
        <v>0</v>
      </c>
      <c r="AM21" s="155">
        <f t="shared" si="19"/>
        <v>19</v>
      </c>
      <c r="AN21" s="155" t="str">
        <v>IBD 西日本</v>
      </c>
      <c r="AO21" s="155" t="str">
        <v>IBD兵庫</v>
      </c>
      <c r="AP21" s="156">
        <v>12465</v>
      </c>
      <c r="AQ21" s="156">
        <v>1508.7</v>
      </c>
      <c r="AR21" s="157">
        <v>0.121</v>
      </c>
      <c r="AS21" s="154"/>
      <c r="AT21" s="139">
        <f t="shared" si="20"/>
        <v>-1</v>
      </c>
      <c r="AU21" s="140">
        <f t="shared" si="21"/>
        <v>-1</v>
      </c>
      <c r="AV21" s="158">
        <f t="shared" si="22"/>
        <v>19</v>
      </c>
      <c r="AW21" s="158" t="str">
        <v>IBD 中日本</v>
      </c>
      <c r="AX21" s="158" t="str">
        <v>IBD京滋</v>
      </c>
      <c r="AY21" s="159">
        <v>80532.5</v>
      </c>
      <c r="AZ21" s="159">
        <v>66501.7</v>
      </c>
      <c r="BA21" s="160">
        <v>0.82569999999999999</v>
      </c>
      <c r="BB21" s="161"/>
      <c r="BC21" s="139">
        <f t="shared" si="0"/>
        <v>0</v>
      </c>
      <c r="BD21" s="140">
        <f t="shared" si="23"/>
        <v>0</v>
      </c>
      <c r="BE21" s="151">
        <f t="shared" si="1"/>
        <v>19</v>
      </c>
      <c r="BF21" s="151" t="str">
        <v>IBD 西日本</v>
      </c>
      <c r="BG21" s="151" t="str">
        <v>IBD大阪1</v>
      </c>
      <c r="BH21" s="152">
        <v>267016.59999999998</v>
      </c>
      <c r="BI21" s="152">
        <v>260598.1</v>
      </c>
      <c r="BJ21" s="153">
        <v>0.97589999999999999</v>
      </c>
      <c r="BK21" s="154"/>
      <c r="BL21" s="139">
        <f t="shared" si="2"/>
        <v>0</v>
      </c>
      <c r="BM21" s="140">
        <f t="shared" si="3"/>
        <v>0</v>
      </c>
      <c r="BN21" s="155">
        <f t="shared" si="4"/>
        <v>19</v>
      </c>
      <c r="BO21" s="155" t="str">
        <v>IBD 西日本</v>
      </c>
      <c r="BP21" s="155" t="str">
        <v>IBD大阪1</v>
      </c>
      <c r="BQ21" s="156">
        <v>57473</v>
      </c>
      <c r="BR21" s="156">
        <v>25727.5</v>
      </c>
      <c r="BS21" s="157">
        <v>0.4476</v>
      </c>
      <c r="BT21" s="154"/>
      <c r="BU21" s="139">
        <f t="shared" si="24"/>
        <v>-4</v>
      </c>
      <c r="BV21" s="140">
        <f t="shared" si="5"/>
        <v>-4</v>
      </c>
      <c r="BW21" s="158">
        <f t="shared" si="6"/>
        <v>19</v>
      </c>
      <c r="BX21" s="158" t="str">
        <v>IBD 西日本</v>
      </c>
      <c r="BY21" s="158" t="str">
        <v>IBD中四国2</v>
      </c>
      <c r="BZ21" s="159">
        <v>218363.9</v>
      </c>
      <c r="CA21" s="159">
        <v>244360.6</v>
      </c>
      <c r="CB21" s="160">
        <v>1.119</v>
      </c>
      <c r="CC21" s="161"/>
      <c r="CD21" s="162">
        <v>18</v>
      </c>
      <c r="CE21" s="162" t="s">
        <v>57</v>
      </c>
      <c r="CF21" s="162" t="s">
        <v>76</v>
      </c>
      <c r="CG21" s="162">
        <v>65618.8</v>
      </c>
      <c r="CH21" s="162">
        <v>14502.8</v>
      </c>
      <c r="CI21" s="162">
        <v>0.221</v>
      </c>
      <c r="CJ21" s="140"/>
      <c r="CK21" s="140">
        <v>-2</v>
      </c>
      <c r="CL21" s="140">
        <v>-2</v>
      </c>
      <c r="CM21" s="162">
        <v>18</v>
      </c>
      <c r="CN21" s="162" t="s">
        <v>47</v>
      </c>
      <c r="CO21" s="162" t="s">
        <v>62</v>
      </c>
      <c r="CP21" s="162">
        <v>4904.3999999999996</v>
      </c>
      <c r="CQ21" s="162">
        <v>0</v>
      </c>
      <c r="CR21" s="162">
        <v>0</v>
      </c>
      <c r="CS21" s="140"/>
      <c r="CT21" s="140">
        <v>0</v>
      </c>
      <c r="CU21" s="140">
        <v>0</v>
      </c>
      <c r="CV21" s="162">
        <v>18</v>
      </c>
      <c r="CW21" s="162" t="s">
        <v>47</v>
      </c>
      <c r="CX21" s="162" t="s">
        <v>82</v>
      </c>
      <c r="CY21" s="162">
        <v>89507.7</v>
      </c>
      <c r="CZ21" s="162">
        <v>21036.400000000001</v>
      </c>
      <c r="DA21" s="162">
        <v>0.23499999999999999</v>
      </c>
      <c r="DB21" s="140"/>
      <c r="DC21" s="140">
        <v>0</v>
      </c>
      <c r="DD21" s="140">
        <v>0</v>
      </c>
      <c r="DE21" s="162">
        <v>18</v>
      </c>
      <c r="DF21" s="162" t="s">
        <v>47</v>
      </c>
      <c r="DG21" s="162" t="s">
        <v>82</v>
      </c>
      <c r="DH21" s="162">
        <v>198586.4</v>
      </c>
      <c r="DI21" s="162">
        <v>156009.1</v>
      </c>
      <c r="DJ21" s="162">
        <v>0.78549999999999998</v>
      </c>
      <c r="DK21" s="140"/>
      <c r="DL21" s="140">
        <v>0</v>
      </c>
      <c r="DM21" s="140">
        <v>0</v>
      </c>
      <c r="DN21" s="162">
        <v>18</v>
      </c>
      <c r="DO21" s="162" t="s">
        <v>49</v>
      </c>
      <c r="DP21" s="162" t="s">
        <v>84</v>
      </c>
      <c r="DQ21" s="162">
        <v>12264</v>
      </c>
      <c r="DR21" s="162">
        <v>2263</v>
      </c>
      <c r="DS21" s="162">
        <v>0.1845</v>
      </c>
      <c r="DT21" s="140"/>
      <c r="DU21" s="140">
        <v>-1</v>
      </c>
      <c r="DV21" s="140">
        <v>-1</v>
      </c>
      <c r="DW21" s="162">
        <v>18</v>
      </c>
      <c r="DX21" s="162" t="s">
        <v>57</v>
      </c>
      <c r="DY21" s="162" t="s">
        <v>70</v>
      </c>
      <c r="DZ21" s="162">
        <v>80532.5</v>
      </c>
      <c r="EA21" s="162">
        <v>66501.7</v>
      </c>
      <c r="EB21" s="162">
        <v>0.82569999999999999</v>
      </c>
      <c r="EC21" s="154"/>
      <c r="ED21" s="140">
        <v>-1</v>
      </c>
      <c r="EE21" s="140">
        <v>-1</v>
      </c>
      <c r="EF21" s="162">
        <v>18</v>
      </c>
      <c r="EG21" s="162" t="s">
        <v>22</v>
      </c>
      <c r="EH21" s="162" t="s">
        <v>79</v>
      </c>
      <c r="EI21" s="162">
        <v>205291.6</v>
      </c>
      <c r="EJ21" s="162">
        <v>225660</v>
      </c>
      <c r="EK21" s="162">
        <v>1.0992</v>
      </c>
      <c r="EL21" s="140"/>
      <c r="EM21" s="140">
        <v>0</v>
      </c>
      <c r="EN21" s="140">
        <v>0</v>
      </c>
      <c r="EO21" s="162">
        <v>18</v>
      </c>
      <c r="EP21" s="162" t="s">
        <v>23</v>
      </c>
      <c r="EQ21" s="162" t="s">
        <v>81</v>
      </c>
      <c r="ER21" s="162">
        <v>41012.400000000001</v>
      </c>
      <c r="ES21" s="162">
        <v>21967</v>
      </c>
      <c r="ET21" s="162">
        <v>0.53559999999999997</v>
      </c>
      <c r="EU21" s="140"/>
      <c r="EV21" s="140">
        <v>0</v>
      </c>
      <c r="EW21" s="140">
        <v>0</v>
      </c>
      <c r="EX21" s="162">
        <v>18</v>
      </c>
      <c r="EY21" s="162" t="s">
        <v>23</v>
      </c>
      <c r="EZ21" s="162" t="s">
        <v>88</v>
      </c>
      <c r="FA21" s="162">
        <v>118726.8</v>
      </c>
      <c r="FB21" s="162">
        <v>143597.1</v>
      </c>
      <c r="FC21" s="162">
        <v>1.2094</v>
      </c>
    </row>
    <row r="22" spans="1:159" x14ac:dyDescent="0.35">
      <c r="A22" s="139">
        <f t="shared" si="25"/>
        <v>0</v>
      </c>
      <c r="B22" s="140">
        <f t="shared" si="26"/>
        <v>0</v>
      </c>
      <c r="C22" s="151">
        <f t="shared" si="7"/>
        <v>20</v>
      </c>
      <c r="D22" s="151" t="str">
        <v>IBD 西日本</v>
      </c>
      <c r="E22" s="151" t="str">
        <v>IBD中四国2</v>
      </c>
      <c r="F22" s="152">
        <v>51690.2</v>
      </c>
      <c r="G22" s="152">
        <v>11949.7</v>
      </c>
      <c r="H22" s="153">
        <v>0.2311</v>
      </c>
      <c r="I22" s="154"/>
      <c r="J22" s="139">
        <f t="shared" si="8"/>
        <v>-2</v>
      </c>
      <c r="K22" s="140">
        <f t="shared" si="9"/>
        <v>-2</v>
      </c>
      <c r="L22" s="155">
        <f t="shared" si="10"/>
        <v>20</v>
      </c>
      <c r="M22" s="155" t="str">
        <v>IBD 西日本</v>
      </c>
      <c r="N22" s="155" t="str">
        <v>IBD兵庫</v>
      </c>
      <c r="O22" s="156">
        <v>5959.9</v>
      </c>
      <c r="P22" s="156">
        <v>0</v>
      </c>
      <c r="Q22" s="157">
        <v>0</v>
      </c>
      <c r="R22" s="154"/>
      <c r="S22" s="139">
        <f t="shared" si="11"/>
        <v>0</v>
      </c>
      <c r="T22" s="140">
        <f t="shared" si="12"/>
        <v>0</v>
      </c>
      <c r="U22" s="158">
        <f t="shared" si="13"/>
        <v>20</v>
      </c>
      <c r="V22" s="158" t="str">
        <v>IBD 西日本</v>
      </c>
      <c r="W22" s="158" t="str">
        <v>IBD中四国2</v>
      </c>
      <c r="X22" s="159">
        <v>45826.400000000001</v>
      </c>
      <c r="Y22" s="159">
        <v>11195.3</v>
      </c>
      <c r="Z22" s="160">
        <v>0.2442</v>
      </c>
      <c r="AA22" s="154"/>
      <c r="AB22" s="139">
        <f t="shared" si="14"/>
        <v>0</v>
      </c>
      <c r="AC22" s="140">
        <f t="shared" si="15"/>
        <v>0</v>
      </c>
      <c r="AD22" s="151">
        <f t="shared" si="16"/>
        <v>20</v>
      </c>
      <c r="AE22" s="151" t="str">
        <v>IBD 西日本</v>
      </c>
      <c r="AF22" s="151" t="str">
        <v>IBD中四国2</v>
      </c>
      <c r="AG22" s="152">
        <v>105973.1</v>
      </c>
      <c r="AH22" s="152">
        <v>70029.8</v>
      </c>
      <c r="AI22" s="153">
        <v>0.66080000000000005</v>
      </c>
      <c r="AJ22" s="154"/>
      <c r="AK22" s="139">
        <f t="shared" si="17"/>
        <v>0</v>
      </c>
      <c r="AL22" s="140">
        <f t="shared" si="18"/>
        <v>0</v>
      </c>
      <c r="AM22" s="155">
        <f t="shared" si="19"/>
        <v>20</v>
      </c>
      <c r="AN22" s="155" t="str">
        <v>IBD 中日本</v>
      </c>
      <c r="AO22" s="155" t="str">
        <v>IBD東海2</v>
      </c>
      <c r="AP22" s="156">
        <v>8415.2000000000007</v>
      </c>
      <c r="AQ22" s="156">
        <v>1005.8</v>
      </c>
      <c r="AR22" s="157">
        <v>0.1195</v>
      </c>
      <c r="AS22" s="154"/>
      <c r="AT22" s="139">
        <f t="shared" si="20"/>
        <v>0</v>
      </c>
      <c r="AU22" s="140">
        <f t="shared" si="21"/>
        <v>0</v>
      </c>
      <c r="AV22" s="158">
        <f t="shared" si="22"/>
        <v>20</v>
      </c>
      <c r="AW22" s="158" t="str">
        <v>IBD 西日本</v>
      </c>
      <c r="AX22" s="158" t="str">
        <v>IBD中四国2</v>
      </c>
      <c r="AY22" s="159">
        <v>93709.1</v>
      </c>
      <c r="AZ22" s="159">
        <v>67515.399999999994</v>
      </c>
      <c r="BA22" s="160">
        <v>0.72040000000000004</v>
      </c>
      <c r="BB22" s="161"/>
      <c r="BC22" s="139">
        <f t="shared" si="0"/>
        <v>0</v>
      </c>
      <c r="BD22" s="140">
        <f t="shared" si="23"/>
        <v>0</v>
      </c>
      <c r="BE22" s="151">
        <f t="shared" si="1"/>
        <v>20</v>
      </c>
      <c r="BF22" s="151" t="str">
        <v>IBD 中日本</v>
      </c>
      <c r="BG22" s="151" t="str">
        <v>IBD東海2</v>
      </c>
      <c r="BH22" s="152">
        <v>359641.5</v>
      </c>
      <c r="BI22" s="152">
        <v>298029.59999999998</v>
      </c>
      <c r="BJ22" s="153">
        <v>0.8286</v>
      </c>
      <c r="BK22" s="154"/>
      <c r="BL22" s="139">
        <f t="shared" si="2"/>
        <v>0</v>
      </c>
      <c r="BM22" s="140">
        <f t="shared" si="3"/>
        <v>0</v>
      </c>
      <c r="BN22" s="155">
        <f t="shared" si="4"/>
        <v>20</v>
      </c>
      <c r="BO22" s="155" t="str">
        <v>IBD 中日本</v>
      </c>
      <c r="BP22" s="155" t="str">
        <v>IBD東海2</v>
      </c>
      <c r="BQ22" s="156">
        <v>43148.800000000003</v>
      </c>
      <c r="BR22" s="156">
        <v>16672.2</v>
      </c>
      <c r="BS22" s="157">
        <v>0.38629999999999998</v>
      </c>
      <c r="BT22" s="154"/>
      <c r="BU22" s="139">
        <f t="shared" si="24"/>
        <v>0</v>
      </c>
      <c r="BV22" s="140">
        <f t="shared" si="5"/>
        <v>0</v>
      </c>
      <c r="BW22" s="158">
        <f t="shared" si="6"/>
        <v>20</v>
      </c>
      <c r="BX22" s="158" t="str">
        <v>IBD 中日本</v>
      </c>
      <c r="BY22" s="158" t="str">
        <v>IBD東海2</v>
      </c>
      <c r="BZ22" s="159">
        <v>316492.7</v>
      </c>
      <c r="CA22" s="159">
        <v>281357.40000000002</v>
      </c>
      <c r="CB22" s="160">
        <v>0.88890000000000002</v>
      </c>
      <c r="CC22" s="161"/>
      <c r="CD22" s="162">
        <v>19</v>
      </c>
      <c r="CE22" s="162" t="s">
        <v>57</v>
      </c>
      <c r="CF22" s="162" t="s">
        <v>86</v>
      </c>
      <c r="CG22" s="162">
        <v>52487.199999999997</v>
      </c>
      <c r="CH22" s="162">
        <v>11447.7</v>
      </c>
      <c r="CI22" s="162">
        <v>0.21809999999999999</v>
      </c>
      <c r="CJ22" s="140"/>
      <c r="CK22" s="140">
        <v>-2</v>
      </c>
      <c r="CL22" s="140">
        <v>-2</v>
      </c>
      <c r="CM22" s="162">
        <v>18</v>
      </c>
      <c r="CN22" s="162" t="s">
        <v>49</v>
      </c>
      <c r="CO22" s="162" t="s">
        <v>66</v>
      </c>
      <c r="CP22" s="162">
        <v>5959.9</v>
      </c>
      <c r="CQ22" s="162">
        <v>0</v>
      </c>
      <c r="CR22" s="162">
        <v>0</v>
      </c>
      <c r="CS22" s="140"/>
      <c r="CT22" s="140">
        <v>-5</v>
      </c>
      <c r="CU22" s="140">
        <v>-5</v>
      </c>
      <c r="CV22" s="162">
        <v>19</v>
      </c>
      <c r="CW22" s="162" t="s">
        <v>57</v>
      </c>
      <c r="CX22" s="162" t="s">
        <v>86</v>
      </c>
      <c r="CY22" s="162">
        <v>48463.6</v>
      </c>
      <c r="CZ22" s="162">
        <v>11196.2</v>
      </c>
      <c r="DA22" s="162">
        <v>0.23100000000000001</v>
      </c>
      <c r="DB22" s="140"/>
      <c r="DC22" s="140">
        <v>-2</v>
      </c>
      <c r="DD22" s="140">
        <v>-2</v>
      </c>
      <c r="DE22" s="162">
        <v>19</v>
      </c>
      <c r="DF22" s="162" t="s">
        <v>49</v>
      </c>
      <c r="DG22" s="162" t="s">
        <v>75</v>
      </c>
      <c r="DH22" s="162">
        <v>92908.7</v>
      </c>
      <c r="DI22" s="162">
        <v>72155.399999999994</v>
      </c>
      <c r="DJ22" s="162">
        <v>0.77659999999999996</v>
      </c>
      <c r="DK22" s="140"/>
      <c r="DL22" s="140">
        <v>0</v>
      </c>
      <c r="DM22" s="140">
        <v>0</v>
      </c>
      <c r="DN22" s="162">
        <v>19</v>
      </c>
      <c r="DO22" s="162" t="s">
        <v>49</v>
      </c>
      <c r="DP22" s="162" t="s">
        <v>66</v>
      </c>
      <c r="DQ22" s="162">
        <v>12465</v>
      </c>
      <c r="DR22" s="162">
        <v>1508.7</v>
      </c>
      <c r="DS22" s="162">
        <v>0.121</v>
      </c>
      <c r="DT22" s="140"/>
      <c r="DU22" s="140">
        <v>-1</v>
      </c>
      <c r="DV22" s="140">
        <v>-1</v>
      </c>
      <c r="DW22" s="162">
        <v>19</v>
      </c>
      <c r="DX22" s="162" t="s">
        <v>47</v>
      </c>
      <c r="DY22" s="162" t="s">
        <v>82</v>
      </c>
      <c r="DZ22" s="162">
        <v>183031.7</v>
      </c>
      <c r="EA22" s="162">
        <v>150980.1</v>
      </c>
      <c r="EB22" s="162">
        <v>0.82479999999999998</v>
      </c>
      <c r="EC22" s="154"/>
      <c r="ED22" s="140">
        <v>0</v>
      </c>
      <c r="EE22" s="140">
        <v>0</v>
      </c>
      <c r="EF22" s="162">
        <v>19</v>
      </c>
      <c r="EG22" s="162" t="s">
        <v>23</v>
      </c>
      <c r="EH22" s="162" t="s">
        <v>88</v>
      </c>
      <c r="EI22" s="162">
        <v>165400.5</v>
      </c>
      <c r="EJ22" s="162">
        <v>166558.70000000001</v>
      </c>
      <c r="EK22" s="162">
        <v>1.0069999999999999</v>
      </c>
      <c r="EL22" s="140"/>
      <c r="EM22" s="140">
        <v>0</v>
      </c>
      <c r="EN22" s="140">
        <v>0</v>
      </c>
      <c r="EO22" s="162">
        <v>19</v>
      </c>
      <c r="EP22" s="162" t="s">
        <v>23</v>
      </c>
      <c r="EQ22" s="162" t="s">
        <v>88</v>
      </c>
      <c r="ER22" s="162">
        <v>46673.7</v>
      </c>
      <c r="ES22" s="162">
        <v>22961.599999999999</v>
      </c>
      <c r="ET22" s="162">
        <v>0.4919</v>
      </c>
      <c r="EU22" s="140"/>
      <c r="EV22" s="140">
        <v>0</v>
      </c>
      <c r="EW22" s="140">
        <v>0</v>
      </c>
      <c r="EX22" s="162">
        <v>19</v>
      </c>
      <c r="EY22" s="162" t="s">
        <v>23</v>
      </c>
      <c r="EZ22" s="162" t="s">
        <v>72</v>
      </c>
      <c r="FA22" s="162">
        <v>150328.79999999999</v>
      </c>
      <c r="FB22" s="162">
        <v>177182.5</v>
      </c>
      <c r="FC22" s="162">
        <v>1.1786000000000001</v>
      </c>
    </row>
    <row r="23" spans="1:159" x14ac:dyDescent="0.35">
      <c r="A23" s="154"/>
      <c r="B23" s="140"/>
      <c r="C23" s="154"/>
      <c r="D23" s="154"/>
      <c r="E23" s="154"/>
      <c r="F23" s="163"/>
      <c r="G23" s="163"/>
      <c r="H23" s="161"/>
      <c r="I23" s="154"/>
      <c r="J23" s="154"/>
      <c r="K23" s="140"/>
      <c r="L23" s="154"/>
      <c r="M23" s="154"/>
      <c r="N23" s="154"/>
      <c r="O23" s="163"/>
      <c r="P23" s="163"/>
      <c r="Q23" s="161"/>
      <c r="R23" s="154"/>
      <c r="S23" s="154"/>
      <c r="T23" s="140"/>
      <c r="U23" s="154"/>
      <c r="V23" s="154"/>
      <c r="W23" s="154"/>
      <c r="X23" s="163"/>
      <c r="Y23" s="163"/>
      <c r="Z23" s="161"/>
      <c r="AA23" s="154"/>
      <c r="AB23" s="154"/>
      <c r="AC23" s="140"/>
      <c r="AD23" s="154"/>
      <c r="AE23" s="154"/>
      <c r="AF23" s="154"/>
      <c r="AG23" s="163"/>
      <c r="AH23" s="163"/>
      <c r="AI23" s="161"/>
      <c r="AJ23" s="154"/>
      <c r="AK23" s="154"/>
      <c r="AL23" s="140"/>
      <c r="AM23" s="154"/>
      <c r="AN23" s="154"/>
      <c r="AO23" s="154"/>
      <c r="AP23" s="163"/>
      <c r="AQ23" s="163"/>
      <c r="AR23" s="161"/>
      <c r="AS23" s="154"/>
      <c r="AT23" s="154"/>
      <c r="AU23" s="140"/>
      <c r="AV23" s="154"/>
      <c r="AW23" s="154"/>
      <c r="AX23" s="154"/>
      <c r="AY23" s="163"/>
      <c r="AZ23" s="163"/>
      <c r="BA23" s="161"/>
      <c r="BB23" s="161"/>
      <c r="BC23" s="154"/>
      <c r="BD23" s="140"/>
      <c r="BE23" s="154"/>
      <c r="BF23" s="154"/>
      <c r="BG23" s="154"/>
      <c r="BH23" s="163"/>
      <c r="BI23" s="163"/>
      <c r="BJ23" s="161"/>
      <c r="BK23" s="154"/>
      <c r="BL23" s="154"/>
      <c r="BM23" s="140"/>
      <c r="BN23" s="154"/>
      <c r="BO23" s="154"/>
      <c r="BP23" s="154"/>
      <c r="BQ23" s="163"/>
      <c r="BR23" s="163"/>
      <c r="BS23" s="161"/>
      <c r="BT23" s="154"/>
      <c r="BU23" s="154"/>
      <c r="BV23" s="140"/>
      <c r="BW23" s="154"/>
      <c r="BX23" s="154"/>
      <c r="BY23" s="154"/>
      <c r="BZ23" s="163"/>
      <c r="CA23" s="163"/>
      <c r="CB23" s="161"/>
      <c r="CC23" s="161"/>
      <c r="CD23" s="162">
        <v>20</v>
      </c>
      <c r="CE23" s="162" t="s">
        <v>49</v>
      </c>
      <c r="CF23" s="162" t="s">
        <v>84</v>
      </c>
      <c r="CG23" s="162">
        <v>51690.2</v>
      </c>
      <c r="CH23" s="162">
        <v>9323.5</v>
      </c>
      <c r="CI23" s="162">
        <v>0.18029999999999999</v>
      </c>
      <c r="CJ23" s="140"/>
      <c r="CK23" s="140">
        <v>-2</v>
      </c>
      <c r="CL23" s="140">
        <v>-2</v>
      </c>
      <c r="CM23" s="162">
        <v>18</v>
      </c>
      <c r="CN23" s="162" t="s">
        <v>47</v>
      </c>
      <c r="CO23" s="162" t="s">
        <v>56</v>
      </c>
      <c r="CP23" s="162">
        <v>8653.7999999999993</v>
      </c>
      <c r="CQ23" s="162">
        <v>0</v>
      </c>
      <c r="CR23" s="162">
        <v>0</v>
      </c>
      <c r="CS23" s="140"/>
      <c r="CT23" s="140">
        <v>-1</v>
      </c>
      <c r="CU23" s="140">
        <v>-1</v>
      </c>
      <c r="CV23" s="162">
        <v>20</v>
      </c>
      <c r="CW23" s="162" t="s">
        <v>49</v>
      </c>
      <c r="CX23" s="162" t="s">
        <v>84</v>
      </c>
      <c r="CY23" s="162">
        <v>45826.400000000001</v>
      </c>
      <c r="CZ23" s="162">
        <v>8820.6</v>
      </c>
      <c r="DA23" s="162">
        <v>0.19239999999999999</v>
      </c>
      <c r="DB23" s="140"/>
      <c r="DC23" s="140">
        <v>0</v>
      </c>
      <c r="DD23" s="140">
        <v>0</v>
      </c>
      <c r="DE23" s="162">
        <v>20</v>
      </c>
      <c r="DF23" s="162" t="s">
        <v>49</v>
      </c>
      <c r="DG23" s="162" t="s">
        <v>84</v>
      </c>
      <c r="DH23" s="162">
        <v>105973.1</v>
      </c>
      <c r="DI23" s="162">
        <v>67403.600000000006</v>
      </c>
      <c r="DJ23" s="162">
        <v>0.63600000000000001</v>
      </c>
      <c r="DK23" s="140"/>
      <c r="DL23" s="140">
        <v>0</v>
      </c>
      <c r="DM23" s="140">
        <v>0</v>
      </c>
      <c r="DN23" s="162">
        <v>20</v>
      </c>
      <c r="DO23" s="162" t="s">
        <v>57</v>
      </c>
      <c r="DP23" s="162" t="s">
        <v>86</v>
      </c>
      <c r="DQ23" s="162">
        <v>8415.2000000000007</v>
      </c>
      <c r="DR23" s="162">
        <v>1005.8</v>
      </c>
      <c r="DS23" s="162">
        <v>0.1195</v>
      </c>
      <c r="DT23" s="140"/>
      <c r="DU23" s="140">
        <v>0</v>
      </c>
      <c r="DV23" s="140">
        <v>0</v>
      </c>
      <c r="DW23" s="162">
        <v>20</v>
      </c>
      <c r="DX23" s="162" t="s">
        <v>49</v>
      </c>
      <c r="DY23" s="162" t="s">
        <v>84</v>
      </c>
      <c r="DZ23" s="162">
        <v>93709.1</v>
      </c>
      <c r="EA23" s="162">
        <v>65140.6</v>
      </c>
      <c r="EB23" s="162">
        <v>0.69510000000000005</v>
      </c>
      <c r="EC23" s="154"/>
      <c r="ED23" s="140">
        <v>0</v>
      </c>
      <c r="EE23" s="140">
        <v>0</v>
      </c>
      <c r="EF23" s="162">
        <v>20</v>
      </c>
      <c r="EG23" s="162" t="s">
        <v>22</v>
      </c>
      <c r="EH23" s="162" t="s">
        <v>89</v>
      </c>
      <c r="EI23" s="162">
        <v>252124.5</v>
      </c>
      <c r="EJ23" s="162">
        <v>197707</v>
      </c>
      <c r="EK23" s="162">
        <v>0.78410000000000002</v>
      </c>
      <c r="EL23" s="140"/>
      <c r="EM23" s="140">
        <v>0</v>
      </c>
      <c r="EN23" s="140">
        <v>0</v>
      </c>
      <c r="EO23" s="162">
        <v>20</v>
      </c>
      <c r="EP23" s="162" t="s">
        <v>22</v>
      </c>
      <c r="EQ23" s="162" t="s">
        <v>89</v>
      </c>
      <c r="ER23" s="162">
        <v>34733.699999999997</v>
      </c>
      <c r="ES23" s="162">
        <v>15415</v>
      </c>
      <c r="ET23" s="162">
        <v>0.44379999999999997</v>
      </c>
      <c r="EU23" s="140"/>
      <c r="EV23" s="140">
        <v>0</v>
      </c>
      <c r="EW23" s="140">
        <v>0</v>
      </c>
      <c r="EX23" s="162">
        <v>20</v>
      </c>
      <c r="EY23" s="162" t="s">
        <v>22</v>
      </c>
      <c r="EZ23" s="162" t="s">
        <v>89</v>
      </c>
      <c r="FA23" s="162">
        <v>217390.8</v>
      </c>
      <c r="FB23" s="162">
        <v>182292</v>
      </c>
      <c r="FC23" s="162">
        <v>0.83850000000000002</v>
      </c>
    </row>
  </sheetData>
  <phoneticPr fontId="4"/>
  <conditionalFormatting sqref="A3:A22">
    <cfRule type="iconSet" priority="19">
      <iconSet iconSet="3Arrows" showValue="0">
        <cfvo type="percent" val="0"/>
        <cfvo type="num" val="0"/>
        <cfvo type="num" val="0" gte="0"/>
      </iconSet>
    </cfRule>
  </conditionalFormatting>
  <conditionalFormatting sqref="J3:J22">
    <cfRule type="iconSet" priority="18">
      <iconSet iconSet="3Arrows" showValue="0">
        <cfvo type="percent" val="0"/>
        <cfvo type="num" val="0"/>
        <cfvo type="num" val="0" gte="0"/>
      </iconSet>
    </cfRule>
  </conditionalFormatting>
  <conditionalFormatting sqref="S3:S22">
    <cfRule type="iconSet" priority="17">
      <iconSet iconSet="3Arrows" showValue="0">
        <cfvo type="percent" val="0"/>
        <cfvo type="num" val="0"/>
        <cfvo type="num" val="0" gte="0"/>
      </iconSet>
    </cfRule>
  </conditionalFormatting>
  <conditionalFormatting sqref="AB3:AB22">
    <cfRule type="iconSet" priority="16">
      <iconSet iconSet="3Arrows" showValue="0">
        <cfvo type="percent" val="0"/>
        <cfvo type="num" val="0"/>
        <cfvo type="num" val="0" gte="0"/>
      </iconSet>
    </cfRule>
  </conditionalFormatting>
  <conditionalFormatting sqref="AK3:AK22">
    <cfRule type="iconSet" priority="15">
      <iconSet iconSet="3Arrows" showValue="0">
        <cfvo type="percent" val="0"/>
        <cfvo type="num" val="0"/>
        <cfvo type="num" val="0" gte="0"/>
      </iconSet>
    </cfRule>
  </conditionalFormatting>
  <conditionalFormatting sqref="AT3:AT22">
    <cfRule type="iconSet" priority="14">
      <iconSet iconSet="3Arrows" showValue="0">
        <cfvo type="percent" val="0"/>
        <cfvo type="num" val="0"/>
        <cfvo type="num" val="0" gte="0"/>
      </iconSet>
    </cfRule>
  </conditionalFormatting>
  <conditionalFormatting sqref="BC3:BC22">
    <cfRule type="iconSet" priority="13">
      <iconSet iconSet="3Arrows" showValue="0">
        <cfvo type="percent" val="0"/>
        <cfvo type="num" val="0"/>
        <cfvo type="num" val="0" gte="0"/>
      </iconSet>
    </cfRule>
  </conditionalFormatting>
  <conditionalFormatting sqref="BL3:BL22">
    <cfRule type="iconSet" priority="12">
      <iconSet iconSet="3Arrows" showValue="0">
        <cfvo type="percent" val="0"/>
        <cfvo type="num" val="0"/>
        <cfvo type="num" val="0" gte="0"/>
      </iconSet>
    </cfRule>
  </conditionalFormatting>
  <conditionalFormatting sqref="BU3:BU22">
    <cfRule type="iconSet" priority="11">
      <iconSet iconSet="3Arrows" showValue="0">
        <cfvo type="percent" val="0"/>
        <cfvo type="num" val="0"/>
        <cfvo type="num" val="0" gte="0"/>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6" id="{0462D27D-2930-41AA-9E8B-5D08C8631C6F}">
            <xm:f>$E3='営業所選択＆説明'!$C$1</xm:f>
            <x14:dxf>
              <fill>
                <patternFill>
                  <bgColor rgb="FFFFFF00"/>
                </patternFill>
              </fill>
            </x14:dxf>
          </x14:cfRule>
          <xm:sqref>C3:H22</xm:sqref>
        </x14:conditionalFormatting>
        <x14:conditionalFormatting xmlns:xm="http://schemas.microsoft.com/office/excel/2006/main">
          <x14:cfRule type="expression" priority="9" id="{43BA9CFD-8B44-47D1-A12D-23C7DAE4904B}">
            <xm:f>$N3='営業所選択＆説明'!$C$1</xm:f>
            <x14:dxf>
              <fill>
                <patternFill>
                  <bgColor rgb="FFFFFF00"/>
                </patternFill>
              </fill>
            </x14:dxf>
          </x14:cfRule>
          <xm:sqref>L3:Q22</xm:sqref>
        </x14:conditionalFormatting>
        <x14:conditionalFormatting xmlns:xm="http://schemas.microsoft.com/office/excel/2006/main">
          <x14:cfRule type="expression" priority="8" id="{72494282-D616-4D1C-B0F2-9B281A430AD2}">
            <xm:f>$W3='営業所選択＆説明'!$C$1</xm:f>
            <x14:dxf>
              <fill>
                <patternFill>
                  <bgColor rgb="FFFFFF00"/>
                </patternFill>
              </fill>
            </x14:dxf>
          </x14:cfRule>
          <xm:sqref>U3:Z22</xm:sqref>
        </x14:conditionalFormatting>
        <x14:conditionalFormatting xmlns:xm="http://schemas.microsoft.com/office/excel/2006/main">
          <x14:cfRule type="expression" priority="7" id="{C1973BF0-4873-48C0-A634-A8953F9341E8}">
            <xm:f>$AF3='営業所選択＆説明'!$C$1</xm:f>
            <x14:dxf>
              <fill>
                <patternFill>
                  <bgColor rgb="FFFFFF00"/>
                </patternFill>
              </fill>
            </x14:dxf>
          </x14:cfRule>
          <xm:sqref>AD3:AI22</xm:sqref>
        </x14:conditionalFormatting>
        <x14:conditionalFormatting xmlns:xm="http://schemas.microsoft.com/office/excel/2006/main">
          <x14:cfRule type="expression" priority="1" id="{1EA6BBB2-5A7E-4E9A-ABD2-6C56E7251F62}">
            <xm:f>$BY3='営業所選択＆説明'!$C$1</xm:f>
            <x14:dxf>
              <fill>
                <patternFill>
                  <bgColor rgb="FFFFFF00"/>
                </patternFill>
              </fill>
            </x14:dxf>
          </x14:cfRule>
          <xm:sqref>BW3:CB22</xm:sqref>
        </x14:conditionalFormatting>
        <x14:conditionalFormatting xmlns:xm="http://schemas.microsoft.com/office/excel/2006/main">
          <x14:cfRule type="expression" priority="2" id="{9768A82A-5C27-46EF-89C8-211F986A0B92}">
            <xm:f>$BP3='営業所選択＆説明'!$C$1</xm:f>
            <x14:dxf>
              <fill>
                <patternFill>
                  <bgColor rgb="FFFFFF00"/>
                </patternFill>
              </fill>
            </x14:dxf>
          </x14:cfRule>
          <xm:sqref>BN3:BS22</xm:sqref>
        </x14:conditionalFormatting>
        <x14:conditionalFormatting xmlns:xm="http://schemas.microsoft.com/office/excel/2006/main">
          <x14:cfRule type="expression" priority="3" id="{2098124E-0CA9-4173-9DB8-E3A65E23D50A}">
            <xm:f>$BG3='営業所選択＆説明'!$C$1</xm:f>
            <x14:dxf>
              <fill>
                <patternFill>
                  <bgColor rgb="FFFFFF00"/>
                </patternFill>
              </fill>
            </x14:dxf>
          </x14:cfRule>
          <xm:sqref>BE3:BJ22</xm:sqref>
        </x14:conditionalFormatting>
        <x14:conditionalFormatting xmlns:xm="http://schemas.microsoft.com/office/excel/2006/main">
          <x14:cfRule type="expression" priority="4" id="{F04A4A8D-558E-4744-8F11-D873BD4F76D0}">
            <xm:f>$AX3='営業所選択＆説明'!$C$1</xm:f>
            <x14:dxf>
              <fill>
                <patternFill>
                  <bgColor rgb="FFFFFF00"/>
                </patternFill>
              </fill>
            </x14:dxf>
          </x14:cfRule>
          <xm:sqref>AV3:BA22</xm:sqref>
        </x14:conditionalFormatting>
        <x14:conditionalFormatting xmlns:xm="http://schemas.microsoft.com/office/excel/2006/main">
          <x14:cfRule type="expression" priority="5" id="{5E221637-D3F8-49FB-901F-667B6F8F2216}">
            <xm:f>$AO3='営業所選択＆説明'!$C$1</xm:f>
            <x14:dxf>
              <fill>
                <patternFill>
                  <bgColor rgb="FFFFFF00"/>
                </patternFill>
              </fill>
            </x14:dxf>
          </x14:cfRule>
          <xm:sqref>AM3:AR22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C7E39-0CEA-4489-B1CB-9577BB59E8A6}">
  <sheetPr codeName="Sheet3">
    <tabColor rgb="FFFF0000"/>
  </sheetPr>
  <dimension ref="A1:DO162"/>
  <sheetViews>
    <sheetView showGridLines="0" zoomScaleNormal="100" workbookViewId="0">
      <selection activeCell="J1" sqref="J1"/>
    </sheetView>
  </sheetViews>
  <sheetFormatPr defaultColWidth="8" defaultRowHeight="15" x14ac:dyDescent="0.35"/>
  <cols>
    <col min="1" max="1" width="5" style="4" customWidth="1"/>
    <col min="2" max="2" width="10.83203125" style="4" bestFit="1" customWidth="1"/>
    <col min="3" max="3" width="18.08203125" style="4" bestFit="1" customWidth="1"/>
    <col min="4" max="4" width="12.58203125" style="4" bestFit="1" customWidth="1"/>
    <col min="5" max="5" width="8.58203125" style="17" customWidth="1"/>
    <col min="6" max="6" width="9.58203125" style="17" bestFit="1" customWidth="1"/>
    <col min="7" max="7" width="10.58203125" style="18" bestFit="1" customWidth="1"/>
    <col min="8" max="8" width="1.58203125" style="4" customWidth="1"/>
    <col min="9" max="9" width="5" style="4" customWidth="1"/>
    <col min="10" max="10" width="10.83203125" style="4" bestFit="1" customWidth="1"/>
    <col min="11" max="11" width="18.08203125" style="4" bestFit="1" customWidth="1"/>
    <col min="12" max="12" width="12.58203125" style="4" bestFit="1" customWidth="1"/>
    <col min="13" max="13" width="8.58203125" style="17" customWidth="1"/>
    <col min="14" max="14" width="9.58203125" style="17" bestFit="1" customWidth="1"/>
    <col min="15" max="15" width="10.58203125" style="18" bestFit="1" customWidth="1"/>
    <col min="16" max="16" width="1.58203125" style="4" customWidth="1"/>
    <col min="17" max="17" width="5" style="4" customWidth="1"/>
    <col min="18" max="18" width="10.83203125" style="4" bestFit="1" customWidth="1"/>
    <col min="19" max="19" width="18.08203125" style="4" bestFit="1" customWidth="1"/>
    <col min="20" max="20" width="12.58203125" style="4" bestFit="1" customWidth="1"/>
    <col min="21" max="21" width="8.58203125" style="17" customWidth="1"/>
    <col min="22" max="22" width="9.58203125" style="17" bestFit="1" customWidth="1"/>
    <col min="23" max="23" width="10.58203125" style="18" bestFit="1" customWidth="1"/>
    <col min="24" max="24" width="1.58203125" style="4" customWidth="1"/>
    <col min="25" max="25" width="5" style="4" customWidth="1"/>
    <col min="26" max="26" width="10.83203125" style="4" customWidth="1"/>
    <col min="27" max="27" width="18.08203125" style="4" customWidth="1"/>
    <col min="28" max="28" width="12.58203125" style="4" customWidth="1"/>
    <col min="29" max="29" width="8.58203125" style="17" customWidth="1"/>
    <col min="30" max="30" width="9.58203125" style="17" customWidth="1"/>
    <col min="31" max="31" width="10.58203125" style="18" customWidth="1"/>
    <col min="32" max="32" width="1.58203125" style="4" customWidth="1"/>
    <col min="33" max="33" width="5" style="4" customWidth="1"/>
    <col min="34" max="34" width="10.83203125" style="4" customWidth="1"/>
    <col min="35" max="35" width="18.08203125" style="4" customWidth="1"/>
    <col min="36" max="36" width="12.58203125" style="4" customWidth="1"/>
    <col min="37" max="37" width="8.58203125" style="17" customWidth="1"/>
    <col min="38" max="38" width="9.58203125" style="17" customWidth="1"/>
    <col min="39" max="39" width="10.58203125" style="18" customWidth="1"/>
    <col min="40" max="40" width="1.58203125" style="4" customWidth="1"/>
    <col min="41" max="41" width="5" style="4" customWidth="1"/>
    <col min="42" max="42" width="10.83203125" style="4" customWidth="1"/>
    <col min="43" max="43" width="18.08203125" style="4" customWidth="1"/>
    <col min="44" max="44" width="12.58203125" style="4" customWidth="1"/>
    <col min="45" max="45" width="8.58203125" style="17" customWidth="1"/>
    <col min="46" max="46" width="9.58203125" style="17" customWidth="1"/>
    <col min="47" max="47" width="10.58203125" style="18" customWidth="1"/>
    <col min="48" max="48" width="1.58203125" style="4" customWidth="1"/>
    <col min="49" max="49" width="5" style="4" customWidth="1"/>
    <col min="50" max="50" width="10.83203125" style="4" customWidth="1"/>
    <col min="51" max="51" width="18.08203125" style="4" customWidth="1"/>
    <col min="52" max="52" width="12.58203125" style="4" customWidth="1"/>
    <col min="53" max="53" width="8.58203125" style="17" customWidth="1"/>
    <col min="54" max="54" width="9.58203125" style="17" customWidth="1"/>
    <col min="55" max="55" width="10.58203125" style="18" customWidth="1"/>
    <col min="56" max="56" width="1.58203125" style="4" customWidth="1"/>
    <col min="57" max="57" width="5" style="4" customWidth="1"/>
    <col min="58" max="58" width="10.83203125" style="4" customWidth="1"/>
    <col min="59" max="59" width="18.08203125" style="4" customWidth="1"/>
    <col min="60" max="60" width="12.58203125" style="4" customWidth="1"/>
    <col min="61" max="61" width="8.58203125" style="17" customWidth="1"/>
    <col min="62" max="62" width="9.58203125" style="17" customWidth="1"/>
    <col min="63" max="63" width="10.58203125" style="18" customWidth="1"/>
    <col min="64" max="64" width="1.58203125" style="4" customWidth="1"/>
    <col min="65" max="65" width="5" style="4" customWidth="1"/>
    <col min="66" max="66" width="10.83203125" style="4" customWidth="1"/>
    <col min="67" max="67" width="18.08203125" style="4" customWidth="1"/>
    <col min="68" max="68" width="12.58203125" style="4" customWidth="1"/>
    <col min="69" max="69" width="8.58203125" style="17" customWidth="1"/>
    <col min="70" max="70" width="9.58203125" style="17" customWidth="1"/>
    <col min="71" max="71" width="10.58203125" style="18" customWidth="1"/>
    <col min="72" max="72" width="8" style="4"/>
    <col min="73" max="73" width="8" style="4" collapsed="1"/>
    <col min="74" max="16384" width="8" style="4"/>
  </cols>
  <sheetData>
    <row r="1" spans="1:119" s="19" customFormat="1" ht="16" x14ac:dyDescent="0.35">
      <c r="A1" s="1" t="s">
        <v>90</v>
      </c>
      <c r="B1" s="1"/>
      <c r="C1" s="1" t="str" cm="1">
        <f t="array" aca="1" ref="C1" ca="1">MONTH(INDEX(当年営業日一覧!$C:$C, MATCH(TODAY(), 当年営業日一覧!$C:$C, 1) - 1))&amp;"月"</f>
        <v>8月</v>
      </c>
      <c r="D1" s="1"/>
      <c r="E1" s="2"/>
      <c r="F1" s="2"/>
      <c r="G1" s="3"/>
      <c r="I1" s="31" t="s">
        <v>91</v>
      </c>
      <c r="J1" s="31"/>
      <c r="K1" s="31" t="str" cm="1">
        <f t="array" aca="1" ref="K1" ca="1">MONTH(INDEX(当年営業日一覧!$C:$C, MATCH(TODAY(), 当年営業日一覧!$C:$C, 1) - 1))&amp;"月"</f>
        <v>8月</v>
      </c>
      <c r="L1" s="31"/>
      <c r="M1" s="32"/>
      <c r="N1" s="32"/>
      <c r="O1" s="33"/>
      <c r="Q1" s="37" t="s">
        <v>92</v>
      </c>
      <c r="R1" s="37"/>
      <c r="S1" s="37" t="str" cm="1">
        <f t="array" aca="1" ref="S1" ca="1">MONTH(INDEX(当年営業日一覧!$C:$C, MATCH(TODAY(), 当年営業日一覧!$C:$C, 1) - 1))&amp;"月"</f>
        <v>8月</v>
      </c>
      <c r="T1" s="37"/>
      <c r="U1" s="38"/>
      <c r="V1" s="38"/>
      <c r="W1" s="39"/>
      <c r="Y1" s="1" t="s">
        <v>90</v>
      </c>
      <c r="Z1" s="1"/>
      <c r="AA1" s="1" t="str" cm="1">
        <f t="array" aca="1" ref="AA1" ca="1">"2026年7-"&amp;MONTH(INDEX(当年営業日一覧!$C:$C, MATCH(TODAY(), 当年営業日一覧!$C:$C, 1) - 1))&amp;"月"</f>
        <v>2026年7-8月</v>
      </c>
      <c r="AB1" s="1"/>
      <c r="AC1" s="2"/>
      <c r="AD1" s="2"/>
      <c r="AE1" s="3"/>
      <c r="AG1" s="31" t="s">
        <v>91</v>
      </c>
      <c r="AH1" s="31"/>
      <c r="AI1" s="31" t="str" cm="1">
        <f t="array" aca="1" ref="AI1" ca="1">"2026年7-"&amp;MONTH(INDEX(当年営業日一覧!$C:$C, MATCH(TODAY(), 当年営業日一覧!$C:$C, 1) - 1))&amp;"月"</f>
        <v>2026年7-8月</v>
      </c>
      <c r="AJ1" s="31"/>
      <c r="AK1" s="32"/>
      <c r="AL1" s="32"/>
      <c r="AM1" s="33"/>
      <c r="AO1" s="37" t="s">
        <v>92</v>
      </c>
      <c r="AP1" s="37"/>
      <c r="AQ1" s="37" t="str" cm="1">
        <f t="array" aca="1" ref="AQ1" ca="1">"2026年7-"&amp;MONTH(INDEX(当年営業日一覧!$C:$C, MATCH(TODAY(), 当年営業日一覧!$C:$C, 1) - 1))&amp;"月"</f>
        <v>2026年7-8月</v>
      </c>
      <c r="AR1" s="37"/>
      <c r="AS1" s="38"/>
      <c r="AT1" s="38"/>
      <c r="AU1" s="39"/>
      <c r="AW1" s="1" t="s">
        <v>90</v>
      </c>
      <c r="AX1" s="1"/>
      <c r="AY1" s="1" t="str" cm="1">
        <f t="array" aca="1" ref="AY1" ca="1">"2026年1-"&amp;MONTH(INDEX(当年営業日一覧!$C:$C, MATCH(TODAY(), 当年営業日一覧!$C:$C, 1) - 1))&amp;"月"</f>
        <v>2026年1-8月</v>
      </c>
      <c r="AZ1" s="1"/>
      <c r="BA1" s="2"/>
      <c r="BB1" s="2"/>
      <c r="BC1" s="3"/>
      <c r="BE1" s="31" t="s">
        <v>91</v>
      </c>
      <c r="BF1" s="31"/>
      <c r="BG1" s="31" t="str" cm="1">
        <f t="array" aca="1" ref="BG1" ca="1">"2026年1-"&amp;MONTH(INDEX(当年営業日一覧!$C:$C, MATCH(TODAY(), 当年営業日一覧!$C:$C, 1) - 1))&amp;"月"</f>
        <v>2026年1-8月</v>
      </c>
      <c r="BH1" s="31"/>
      <c r="BI1" s="32"/>
      <c r="BJ1" s="32"/>
      <c r="BK1" s="33"/>
      <c r="BM1" s="37" t="s">
        <v>92</v>
      </c>
      <c r="BN1" s="37"/>
      <c r="BO1" s="37" t="str" cm="1">
        <f t="array" aca="1" ref="BO1" ca="1">"2026年1-"&amp;MONTH(INDEX(当年営業日一覧!$C:$C, MATCH(TODAY(), 当年営業日一覧!$C:$C, 1) - 1))&amp;"月"</f>
        <v>2026年1-8月</v>
      </c>
      <c r="BP1" s="37"/>
      <c r="BQ1" s="38"/>
      <c r="BR1" s="38"/>
      <c r="BS1" s="39"/>
    </row>
    <row r="2" spans="1:119" s="20" customFormat="1" x14ac:dyDescent="0.35">
      <c r="A2" s="5" t="s">
        <v>93</v>
      </c>
      <c r="B2" s="5" t="s">
        <v>17</v>
      </c>
      <c r="C2" s="5" t="s">
        <v>33</v>
      </c>
      <c r="D2" s="5" t="s">
        <v>94</v>
      </c>
      <c r="E2" s="6" t="s">
        <v>18</v>
      </c>
      <c r="F2" s="6" t="s">
        <v>19</v>
      </c>
      <c r="G2" s="7" t="s">
        <v>20</v>
      </c>
      <c r="I2" s="40" t="s">
        <v>93</v>
      </c>
      <c r="J2" s="40" t="s">
        <v>17</v>
      </c>
      <c r="K2" s="40" t="s">
        <v>33</v>
      </c>
      <c r="L2" s="40" t="s">
        <v>94</v>
      </c>
      <c r="M2" s="41" t="s">
        <v>18</v>
      </c>
      <c r="N2" s="41" t="s">
        <v>19</v>
      </c>
      <c r="O2" s="42" t="s">
        <v>20</v>
      </c>
      <c r="Q2" s="43" t="s">
        <v>93</v>
      </c>
      <c r="R2" s="43" t="s">
        <v>17</v>
      </c>
      <c r="S2" s="43" t="s">
        <v>33</v>
      </c>
      <c r="T2" s="43" t="s">
        <v>94</v>
      </c>
      <c r="U2" s="44" t="s">
        <v>18</v>
      </c>
      <c r="V2" s="44" t="s">
        <v>19</v>
      </c>
      <c r="W2" s="45" t="s">
        <v>20</v>
      </c>
      <c r="Y2" s="5" t="s">
        <v>93</v>
      </c>
      <c r="Z2" s="5" t="s">
        <v>17</v>
      </c>
      <c r="AA2" s="5" t="s">
        <v>33</v>
      </c>
      <c r="AB2" s="5" t="s">
        <v>94</v>
      </c>
      <c r="AC2" s="6" t="s">
        <v>18</v>
      </c>
      <c r="AD2" s="6" t="s">
        <v>19</v>
      </c>
      <c r="AE2" s="7" t="s">
        <v>20</v>
      </c>
      <c r="AG2" s="40" t="s">
        <v>93</v>
      </c>
      <c r="AH2" s="40" t="s">
        <v>17</v>
      </c>
      <c r="AI2" s="40" t="s">
        <v>33</v>
      </c>
      <c r="AJ2" s="40" t="s">
        <v>94</v>
      </c>
      <c r="AK2" s="41" t="s">
        <v>18</v>
      </c>
      <c r="AL2" s="41" t="s">
        <v>19</v>
      </c>
      <c r="AM2" s="42" t="s">
        <v>20</v>
      </c>
      <c r="AO2" s="43" t="s">
        <v>93</v>
      </c>
      <c r="AP2" s="43" t="s">
        <v>17</v>
      </c>
      <c r="AQ2" s="43" t="s">
        <v>33</v>
      </c>
      <c r="AR2" s="43" t="s">
        <v>94</v>
      </c>
      <c r="AS2" s="44" t="s">
        <v>18</v>
      </c>
      <c r="AT2" s="44" t="s">
        <v>19</v>
      </c>
      <c r="AU2" s="45" t="s">
        <v>20</v>
      </c>
      <c r="AW2" s="5" t="s">
        <v>93</v>
      </c>
      <c r="AX2" s="5" t="s">
        <v>17</v>
      </c>
      <c r="AY2" s="5" t="s">
        <v>33</v>
      </c>
      <c r="AZ2" s="5" t="s">
        <v>94</v>
      </c>
      <c r="BA2" s="6" t="s">
        <v>18</v>
      </c>
      <c r="BB2" s="6" t="s">
        <v>19</v>
      </c>
      <c r="BC2" s="7" t="s">
        <v>20</v>
      </c>
      <c r="BE2" s="40" t="s">
        <v>93</v>
      </c>
      <c r="BF2" s="40" t="s">
        <v>17</v>
      </c>
      <c r="BG2" s="40" t="s">
        <v>33</v>
      </c>
      <c r="BH2" s="40" t="s">
        <v>94</v>
      </c>
      <c r="BI2" s="41" t="s">
        <v>18</v>
      </c>
      <c r="BJ2" s="41" t="s">
        <v>19</v>
      </c>
      <c r="BK2" s="42" t="s">
        <v>20</v>
      </c>
      <c r="BM2" s="43" t="s">
        <v>93</v>
      </c>
      <c r="BN2" s="43" t="s">
        <v>17</v>
      </c>
      <c r="BO2" s="43" t="s">
        <v>33</v>
      </c>
      <c r="BP2" s="43" t="s">
        <v>94</v>
      </c>
      <c r="BQ2" s="44" t="s">
        <v>18</v>
      </c>
      <c r="BR2" s="44" t="s">
        <v>19</v>
      </c>
      <c r="BS2" s="45" t="s">
        <v>20</v>
      </c>
      <c r="BU2" s="20" t="s">
        <v>32</v>
      </c>
      <c r="BV2" s="20" t="s">
        <v>17</v>
      </c>
      <c r="BW2" s="20" t="s">
        <v>33</v>
      </c>
      <c r="BX2" s="20" t="s">
        <v>95</v>
      </c>
      <c r="BY2" s="20" t="s">
        <v>18</v>
      </c>
      <c r="BZ2" s="20" t="s">
        <v>19</v>
      </c>
      <c r="CA2" s="20" t="s">
        <v>20</v>
      </c>
      <c r="CC2" s="20" t="s">
        <v>32</v>
      </c>
      <c r="CD2" s="20" t="s">
        <v>17</v>
      </c>
      <c r="CE2" s="20" t="s">
        <v>33</v>
      </c>
      <c r="CF2" s="20" t="s">
        <v>95</v>
      </c>
      <c r="CG2" s="20" t="s">
        <v>18</v>
      </c>
      <c r="CH2" s="20" t="s">
        <v>19</v>
      </c>
      <c r="CI2" s="20" t="s">
        <v>20</v>
      </c>
      <c r="CK2" s="20" t="s">
        <v>32</v>
      </c>
      <c r="CL2" s="20" t="s">
        <v>17</v>
      </c>
      <c r="CM2" s="20" t="s">
        <v>33</v>
      </c>
      <c r="CN2" s="20" t="s">
        <v>95</v>
      </c>
      <c r="CO2" s="20" t="s">
        <v>18</v>
      </c>
      <c r="CP2" s="20" t="s">
        <v>19</v>
      </c>
      <c r="CQ2" s="20" t="s">
        <v>20</v>
      </c>
      <c r="CS2" s="20" t="s">
        <v>32</v>
      </c>
      <c r="CT2" s="20" t="s">
        <v>17</v>
      </c>
      <c r="CU2" s="20" t="s">
        <v>33</v>
      </c>
      <c r="CV2" s="20" t="s">
        <v>95</v>
      </c>
      <c r="CW2" s="20" t="s">
        <v>18</v>
      </c>
      <c r="CX2" s="20" t="s">
        <v>19</v>
      </c>
      <c r="CY2" s="20" t="s">
        <v>20</v>
      </c>
      <c r="DA2" s="20" t="s">
        <v>32</v>
      </c>
      <c r="DB2" s="20" t="s">
        <v>17</v>
      </c>
      <c r="DC2" s="20" t="s">
        <v>33</v>
      </c>
      <c r="DD2" s="20" t="s">
        <v>95</v>
      </c>
      <c r="DE2" s="20" t="s">
        <v>18</v>
      </c>
      <c r="DF2" s="20" t="s">
        <v>19</v>
      </c>
      <c r="DG2" s="20" t="s">
        <v>20</v>
      </c>
      <c r="DI2" s="20" t="s">
        <v>32</v>
      </c>
      <c r="DJ2" s="20" t="s">
        <v>17</v>
      </c>
      <c r="DK2" s="20" t="s">
        <v>33</v>
      </c>
      <c r="DL2" s="20" t="s">
        <v>95</v>
      </c>
      <c r="DM2" s="20" t="s">
        <v>18</v>
      </c>
      <c r="DN2" s="20" t="s">
        <v>19</v>
      </c>
      <c r="DO2" s="20" t="s">
        <v>20</v>
      </c>
    </row>
    <row r="3" spans="1:119" x14ac:dyDescent="0.35">
      <c r="A3" s="28">
        <f t="shared" ref="A3:A66" si="0">RANK(G3,G$3:G$162,0)</f>
        <v>1</v>
      </c>
      <c r="B3" s="28" t="str" cm="1">
        <f t="array" ref="B3:G158">当月全IBD[[支店]:[達成率]]</f>
        <v>IBD 東日本</v>
      </c>
      <c r="C3" s="28" t="str">
        <v>IBD北海道</v>
      </c>
      <c r="D3" s="28" t="str">
        <v>松原 加奈</v>
      </c>
      <c r="E3" s="29">
        <v>4399.7</v>
      </c>
      <c r="F3" s="29">
        <v>7463.6</v>
      </c>
      <c r="G3" s="30">
        <v>1.6962999999999999</v>
      </c>
      <c r="I3" s="8">
        <f t="shared" ref="I3:I66" si="1">RANK(O3,O$3:O$162,0)</f>
        <v>1</v>
      </c>
      <c r="J3" s="8" t="str" cm="1">
        <f t="array" ref="J3:O158">当月TRM_IV[[支店]:[達成率]]</f>
        <v>IBD 西日本</v>
      </c>
      <c r="K3" s="8" t="str">
        <v>IBD九州2</v>
      </c>
      <c r="L3" s="8" t="str">
        <v>中窪 香里</v>
      </c>
      <c r="M3" s="9">
        <v>655.8</v>
      </c>
      <c r="N3" s="9">
        <v>754.3</v>
      </c>
      <c r="O3" s="10">
        <v>1.1500999999999999</v>
      </c>
      <c r="Q3" s="34">
        <f t="shared" ref="Q3:Q66" si="2">RANK(W3,W$3:W$162,0)</f>
        <v>1</v>
      </c>
      <c r="R3" s="34" t="str" cm="1">
        <f t="array" ref="R3:W158">当月TRM_SC200[[支店]:[達成率]]</f>
        <v>IBD 東日本</v>
      </c>
      <c r="S3" s="34" t="str">
        <v>IBD北海道</v>
      </c>
      <c r="T3" s="34" t="str">
        <v>松原 加奈</v>
      </c>
      <c r="U3" s="35">
        <v>4076.7</v>
      </c>
      <c r="V3" s="35">
        <v>7463.6</v>
      </c>
      <c r="W3" s="36">
        <v>1.8307</v>
      </c>
      <c r="Y3" s="28">
        <f t="shared" ref="Y3:Y66" si="3">RANK(AE3,AE$3:AE$162,0)</f>
        <v>1</v>
      </c>
      <c r="Z3" s="28" t="str" cm="1">
        <f t="array" ref="Z3:AE158">_2H全IBD[[支店]:[達成率]]</f>
        <v>IBD 中日本</v>
      </c>
      <c r="AA3" s="28" t="str">
        <v>IBD北陸・岐阜</v>
      </c>
      <c r="AB3" s="28" t="str">
        <v>川又 嘉晋</v>
      </c>
      <c r="AC3" s="29">
        <v>6782.2</v>
      </c>
      <c r="AD3" s="29">
        <v>14917</v>
      </c>
      <c r="AE3" s="30">
        <v>2.1993999999999998</v>
      </c>
      <c r="AG3" s="8">
        <f t="shared" ref="AG3:AG66" si="4">RANK(AM3,AM$3:AM$162,0)</f>
        <v>1</v>
      </c>
      <c r="AH3" s="8" t="str" cm="1">
        <f t="array" ref="AH3:AM158">_2HTRM_IV[[支店]:[達成率]]</f>
        <v>IBD 中日本</v>
      </c>
      <c r="AI3" s="8" t="str">
        <v>IBD長野・山梨・静岡</v>
      </c>
      <c r="AJ3" s="8" t="str">
        <v>蔵前 公介</v>
      </c>
      <c r="AK3" s="9">
        <v>1714.3</v>
      </c>
      <c r="AL3" s="9">
        <v>3520.3</v>
      </c>
      <c r="AM3" s="10">
        <v>2.0533999999999999</v>
      </c>
      <c r="AO3" s="34">
        <f t="shared" ref="AO3:AO66" si="5">RANK(AU3,AU$3:AU$162,0)</f>
        <v>1</v>
      </c>
      <c r="AP3" s="34" t="str" cm="1">
        <f t="array" ref="AP3:AU158">_2HTRM_SC200[[支店]:[達成率]]</f>
        <v>IBD 中日本</v>
      </c>
      <c r="AQ3" s="34" t="str">
        <v>IBD北陸・岐阜</v>
      </c>
      <c r="AR3" s="34" t="str">
        <v>川又 嘉晋</v>
      </c>
      <c r="AS3" s="35">
        <v>5807.1</v>
      </c>
      <c r="AT3" s="35">
        <v>13911.2</v>
      </c>
      <c r="AU3" s="36">
        <v>2.3955000000000002</v>
      </c>
      <c r="AW3" s="28">
        <f t="shared" ref="AW3:AW66" si="6">RANK(BC3,BC$3:BC$162,0)</f>
        <v>1</v>
      </c>
      <c r="AX3" s="28" t="str" cm="1">
        <f t="array" ref="AX3:BC158">累積全IBD[[支店]:[達成率]]</f>
        <v>IBD 西日本</v>
      </c>
      <c r="AY3" s="28" t="str">
        <v>IBD兵庫</v>
      </c>
      <c r="AZ3" s="28" t="str">
        <v>三上 あさひ</v>
      </c>
      <c r="BA3" s="29">
        <v>53203.8</v>
      </c>
      <c r="BB3" s="29">
        <v>145995</v>
      </c>
      <c r="BC3" s="30">
        <v>2.7440000000000002</v>
      </c>
      <c r="BE3" s="8">
        <f t="shared" ref="BE3:BE66" si="7">RANK(BK3,BK$3:BK$162,0)</f>
        <v>1</v>
      </c>
      <c r="BF3" s="8" t="str" cm="1">
        <f t="array" ref="BF3:BK158">累積TRM_IV[[支店]:[達成率]]</f>
        <v>IBD 東日本</v>
      </c>
      <c r="BG3" s="8" t="str">
        <v>IBD北海道</v>
      </c>
      <c r="BH3" s="8" t="str">
        <v>井上 雄太郎</v>
      </c>
      <c r="BI3" s="9">
        <v>5362</v>
      </c>
      <c r="BJ3" s="9">
        <v>10101</v>
      </c>
      <c r="BK3" s="10">
        <v>1.8837999999999999</v>
      </c>
      <c r="BM3" s="34">
        <f t="shared" ref="BM3:BM66" si="8">RANK(BS3,BS$3:BS$162,0)</f>
        <v>1</v>
      </c>
      <c r="BN3" s="34" t="str" cm="1">
        <f t="array" ref="BN3:BS158">累積TRM_SC200[[支店]:[達成率]]</f>
        <v>IBD 西日本</v>
      </c>
      <c r="BO3" s="34" t="str">
        <v>IBD兵庫</v>
      </c>
      <c r="BP3" s="34" t="str">
        <v>三上 あさひ</v>
      </c>
      <c r="BQ3" s="35">
        <v>44876</v>
      </c>
      <c r="BR3" s="35">
        <v>134377.29999999999</v>
      </c>
      <c r="BS3" s="36">
        <v>2.9944000000000002</v>
      </c>
    </row>
    <row r="4" spans="1:119" x14ac:dyDescent="0.35">
      <c r="A4" s="28">
        <f t="shared" si="0"/>
        <v>2</v>
      </c>
      <c r="B4" s="28" t="str">
        <v>IBD 西日本</v>
      </c>
      <c r="C4" s="28" t="str">
        <v>IBD大阪1</v>
      </c>
      <c r="D4" s="28" t="str">
        <v>河島 まどか</v>
      </c>
      <c r="E4" s="29">
        <v>2691.1</v>
      </c>
      <c r="F4" s="29">
        <v>4322.5</v>
      </c>
      <c r="G4" s="30">
        <v>1.6062000000000001</v>
      </c>
      <c r="I4" s="8">
        <f t="shared" si="1"/>
        <v>2</v>
      </c>
      <c r="J4" s="8" t="str">
        <v>IBD 中日本</v>
      </c>
      <c r="K4" s="8" t="str">
        <v>IBD長野・山梨・静岡</v>
      </c>
      <c r="L4" s="8" t="str">
        <v>蔵前 公介</v>
      </c>
      <c r="M4" s="9">
        <v>819.7</v>
      </c>
      <c r="N4" s="9">
        <v>754.3</v>
      </c>
      <c r="O4" s="10">
        <v>0.92020000000000002</v>
      </c>
      <c r="Q4" s="34">
        <f t="shared" si="2"/>
        <v>2</v>
      </c>
      <c r="R4" s="34" t="str">
        <v>IBD 西日本</v>
      </c>
      <c r="S4" s="34" t="str">
        <v>IBD大阪1</v>
      </c>
      <c r="T4" s="34" t="str">
        <v>河島 まどか</v>
      </c>
      <c r="U4" s="35">
        <v>2388.8000000000002</v>
      </c>
      <c r="V4" s="35">
        <v>4071</v>
      </c>
      <c r="W4" s="36">
        <v>1.7040999999999999</v>
      </c>
      <c r="Y4" s="28">
        <f t="shared" si="3"/>
        <v>2</v>
      </c>
      <c r="Z4" s="28" t="str">
        <v>IBD 東日本</v>
      </c>
      <c r="AA4" s="28" t="str">
        <v>IBD北海道</v>
      </c>
      <c r="AB4" s="28" t="str">
        <v>松原 加奈</v>
      </c>
      <c r="AC4" s="29">
        <v>9011.7999999999993</v>
      </c>
      <c r="AD4" s="29">
        <v>19003.5</v>
      </c>
      <c r="AE4" s="30">
        <v>2.1086999999999998</v>
      </c>
      <c r="AG4" s="8">
        <f t="shared" si="4"/>
        <v>2</v>
      </c>
      <c r="AH4" s="8" t="str">
        <v>IBD 中日本</v>
      </c>
      <c r="AI4" s="8" t="str">
        <v>IBD神奈川</v>
      </c>
      <c r="AJ4" s="8" t="str">
        <v>桝 孝行</v>
      </c>
      <c r="AK4" s="9">
        <v>3750.4</v>
      </c>
      <c r="AL4" s="9">
        <v>6286.2</v>
      </c>
      <c r="AM4" s="10">
        <v>1.6760999999999999</v>
      </c>
      <c r="AO4" s="34">
        <f t="shared" si="5"/>
        <v>2</v>
      </c>
      <c r="AP4" s="34" t="str">
        <v>IBD 東日本</v>
      </c>
      <c r="AQ4" s="34" t="str">
        <v>IBD東京1</v>
      </c>
      <c r="AR4" s="34" t="str">
        <v>佐藤 翔太</v>
      </c>
      <c r="AS4" s="35">
        <v>3414.9</v>
      </c>
      <c r="AT4" s="35">
        <v>8144.8</v>
      </c>
      <c r="AU4" s="36">
        <v>2.3849999999999998</v>
      </c>
      <c r="AW4" s="28">
        <f t="shared" si="6"/>
        <v>2</v>
      </c>
      <c r="AX4" s="28" t="str">
        <v>IBD 東日本</v>
      </c>
      <c r="AY4" s="28" t="str">
        <v>IBD東北</v>
      </c>
      <c r="AZ4" s="28" t="str">
        <v>加藤 隆大</v>
      </c>
      <c r="BA4" s="29">
        <v>76635.600000000006</v>
      </c>
      <c r="BB4" s="29">
        <v>180457.9</v>
      </c>
      <c r="BC4" s="30">
        <v>2.3546999999999998</v>
      </c>
      <c r="BE4" s="8">
        <f t="shared" si="7"/>
        <v>2</v>
      </c>
      <c r="BF4" s="8" t="str">
        <v>IBD 中日本</v>
      </c>
      <c r="BG4" s="8" t="str">
        <v>IBD神奈川</v>
      </c>
      <c r="BH4" s="8" t="str">
        <v>桝 孝行</v>
      </c>
      <c r="BI4" s="9">
        <v>19223.3</v>
      </c>
      <c r="BJ4" s="9">
        <v>35785.4</v>
      </c>
      <c r="BK4" s="10">
        <v>1.8614999999999999</v>
      </c>
      <c r="BM4" s="34">
        <f t="shared" si="8"/>
        <v>2</v>
      </c>
      <c r="BN4" s="34" t="str">
        <v>IBD 西日本</v>
      </c>
      <c r="BO4" s="34" t="str">
        <v>IBD中四国1</v>
      </c>
      <c r="BP4" s="34" t="str">
        <v>児玉 英作</v>
      </c>
      <c r="BQ4" s="35">
        <v>22607.5</v>
      </c>
      <c r="BR4" s="35">
        <v>64472.5</v>
      </c>
      <c r="BS4" s="36">
        <v>2.8517999999999999</v>
      </c>
    </row>
    <row r="5" spans="1:119" x14ac:dyDescent="0.35">
      <c r="A5" s="28">
        <f t="shared" si="0"/>
        <v>3</v>
      </c>
      <c r="B5" s="28" t="str">
        <v>IBD 中日本</v>
      </c>
      <c r="C5" s="28" t="str">
        <v>IBD北陸・岐阜</v>
      </c>
      <c r="D5" s="28" t="str">
        <v>川又 嘉晋</v>
      </c>
      <c r="E5" s="29">
        <v>3306.1</v>
      </c>
      <c r="F5" s="29">
        <v>3644.9</v>
      </c>
      <c r="G5" s="30">
        <v>1.1024</v>
      </c>
      <c r="I5" s="8">
        <f t="shared" si="1"/>
        <v>3</v>
      </c>
      <c r="J5" s="8" t="str">
        <v>IBD 東日本</v>
      </c>
      <c r="K5" s="8" t="str">
        <v>IBD東北</v>
      </c>
      <c r="L5" s="8" t="str">
        <v>若山 久光</v>
      </c>
      <c r="M5" s="9">
        <v>862</v>
      </c>
      <c r="N5" s="9">
        <v>754.3</v>
      </c>
      <c r="O5" s="10">
        <v>0.87509999999999999</v>
      </c>
      <c r="Q5" s="34">
        <f t="shared" si="2"/>
        <v>3</v>
      </c>
      <c r="R5" s="34" t="str">
        <v>IBD 中日本</v>
      </c>
      <c r="S5" s="34" t="str">
        <v>IBD北陸・岐阜</v>
      </c>
      <c r="T5" s="34" t="str">
        <v>川又 嘉晋</v>
      </c>
      <c r="U5" s="35">
        <v>2839.8</v>
      </c>
      <c r="V5" s="35">
        <v>3393.4</v>
      </c>
      <c r="W5" s="36">
        <v>1.1949000000000001</v>
      </c>
      <c r="Y5" s="28">
        <f t="shared" si="3"/>
        <v>3</v>
      </c>
      <c r="Z5" s="28" t="str">
        <v>IBD 西日本</v>
      </c>
      <c r="AA5" s="28" t="str">
        <v>IBD中四国1</v>
      </c>
      <c r="AB5" s="28" t="str">
        <v>児玉 英作</v>
      </c>
      <c r="AC5" s="29">
        <v>12078.9</v>
      </c>
      <c r="AD5" s="29">
        <v>23069.200000000001</v>
      </c>
      <c r="AE5" s="30">
        <v>1.9097999999999999</v>
      </c>
      <c r="AG5" s="8">
        <f t="shared" si="4"/>
        <v>3</v>
      </c>
      <c r="AH5" s="8" t="str">
        <v>IBD 東日本</v>
      </c>
      <c r="AI5" s="8" t="str">
        <v>IBD千葉・茨城</v>
      </c>
      <c r="AJ5" s="8" t="str">
        <v>工藤 大志</v>
      </c>
      <c r="AK5" s="9">
        <v>929.5</v>
      </c>
      <c r="AL5" s="9">
        <v>1508.7</v>
      </c>
      <c r="AM5" s="10">
        <v>1.623</v>
      </c>
      <c r="AO5" s="34">
        <f t="shared" si="5"/>
        <v>3</v>
      </c>
      <c r="AP5" s="34" t="str">
        <v>IBD 東日本</v>
      </c>
      <c r="AQ5" s="34" t="str">
        <v>IBD北海道</v>
      </c>
      <c r="AR5" s="34" t="str">
        <v>松原 加奈</v>
      </c>
      <c r="AS5" s="35">
        <v>8336.4</v>
      </c>
      <c r="AT5" s="35">
        <v>19003.5</v>
      </c>
      <c r="AU5" s="36">
        <v>2.2795000000000001</v>
      </c>
      <c r="AW5" s="28">
        <f t="shared" si="6"/>
        <v>3</v>
      </c>
      <c r="AX5" s="28" t="str">
        <v>IBD 西日本</v>
      </c>
      <c r="AY5" s="28" t="str">
        <v>IBD中四国1</v>
      </c>
      <c r="AZ5" s="28" t="str">
        <v>児玉 英作</v>
      </c>
      <c r="BA5" s="29">
        <v>28201.8</v>
      </c>
      <c r="BB5" s="29">
        <v>65481.5</v>
      </c>
      <c r="BC5" s="30">
        <v>2.3218000000000001</v>
      </c>
      <c r="BE5" s="8">
        <f t="shared" si="7"/>
        <v>3</v>
      </c>
      <c r="BF5" s="8" t="str">
        <v>IBD 東日本</v>
      </c>
      <c r="BG5" s="8" t="str">
        <v>IBD北海道</v>
      </c>
      <c r="BH5" s="8" t="str">
        <v>鳴海 陽子</v>
      </c>
      <c r="BI5" s="9">
        <v>3268</v>
      </c>
      <c r="BJ5" s="9">
        <v>5554.2</v>
      </c>
      <c r="BK5" s="10">
        <v>1.6995</v>
      </c>
      <c r="BM5" s="34">
        <f t="shared" si="8"/>
        <v>3</v>
      </c>
      <c r="BN5" s="34" t="str">
        <v>IBD 東日本</v>
      </c>
      <c r="BO5" s="34" t="str">
        <v>IBD東京1</v>
      </c>
      <c r="BP5" s="34" t="str">
        <v>佐藤 翔太</v>
      </c>
      <c r="BQ5" s="35">
        <v>7976</v>
      </c>
      <c r="BR5" s="35">
        <v>21039.1</v>
      </c>
      <c r="BS5" s="36">
        <v>2.6377999999999999</v>
      </c>
    </row>
    <row r="6" spans="1:119" x14ac:dyDescent="0.35">
      <c r="A6" s="28">
        <f t="shared" si="0"/>
        <v>4</v>
      </c>
      <c r="B6" s="28" t="str">
        <v>IBD 東日本</v>
      </c>
      <c r="C6" s="28" t="str">
        <v>IBD東京2</v>
      </c>
      <c r="D6" s="28" t="str">
        <v>林 宏明</v>
      </c>
      <c r="E6" s="29">
        <v>13472.5</v>
      </c>
      <c r="F6" s="29">
        <v>13482.3</v>
      </c>
      <c r="G6" s="30">
        <v>1.0006999999999999</v>
      </c>
      <c r="I6" s="8">
        <f t="shared" si="1"/>
        <v>4</v>
      </c>
      <c r="J6" s="8" t="str">
        <v>IBD 西日本</v>
      </c>
      <c r="K6" s="8" t="str">
        <v>IBD大阪1</v>
      </c>
      <c r="L6" s="8" t="str">
        <v>河島 まどか</v>
      </c>
      <c r="M6" s="9">
        <v>302.3</v>
      </c>
      <c r="N6" s="9">
        <v>251.4</v>
      </c>
      <c r="O6" s="10">
        <v>0.83189999999999997</v>
      </c>
      <c r="Q6" s="34">
        <f t="shared" si="2"/>
        <v>4</v>
      </c>
      <c r="R6" s="34" t="str">
        <v>IBD 中日本</v>
      </c>
      <c r="S6" s="34" t="str">
        <v>IBD神奈川</v>
      </c>
      <c r="T6" s="34" t="str">
        <v>金山 賢治</v>
      </c>
      <c r="U6" s="35">
        <v>5767.3</v>
      </c>
      <c r="V6" s="35">
        <v>6106.6</v>
      </c>
      <c r="W6" s="36">
        <v>1.0588</v>
      </c>
      <c r="Y6" s="28">
        <f t="shared" si="3"/>
        <v>4</v>
      </c>
      <c r="Z6" s="28" t="str">
        <v>IBD 東日本</v>
      </c>
      <c r="AA6" s="28" t="str">
        <v>IBD東京1</v>
      </c>
      <c r="AB6" s="28" t="str">
        <v>辻 佑輔</v>
      </c>
      <c r="AC6" s="29">
        <v>12149</v>
      </c>
      <c r="AD6" s="29">
        <v>23145</v>
      </c>
      <c r="AE6" s="30">
        <v>1.9051</v>
      </c>
      <c r="AG6" s="8">
        <f t="shared" si="4"/>
        <v>4</v>
      </c>
      <c r="AH6" s="8" t="str">
        <v>IBD 東日本</v>
      </c>
      <c r="AI6" s="8" t="str">
        <v>IBD東京2</v>
      </c>
      <c r="AJ6" s="8" t="str">
        <v>竹内 あり紗</v>
      </c>
      <c r="AK6" s="9">
        <v>1404.2</v>
      </c>
      <c r="AL6" s="9">
        <v>2011.6</v>
      </c>
      <c r="AM6" s="10">
        <v>1.4323999999999999</v>
      </c>
      <c r="AO6" s="34">
        <f t="shared" si="5"/>
        <v>4</v>
      </c>
      <c r="AP6" s="34" t="str">
        <v>IBD 東日本</v>
      </c>
      <c r="AQ6" s="34" t="str">
        <v>IBD東京1</v>
      </c>
      <c r="AR6" s="34" t="str">
        <v>辻 佑輔</v>
      </c>
      <c r="AS6" s="35">
        <v>10482.299999999999</v>
      </c>
      <c r="AT6" s="35">
        <v>22390.7</v>
      </c>
      <c r="AU6" s="36">
        <v>2.1360000000000001</v>
      </c>
      <c r="AW6" s="28">
        <f t="shared" si="6"/>
        <v>4</v>
      </c>
      <c r="AX6" s="28" t="str">
        <v>IBD 東日本</v>
      </c>
      <c r="AY6" s="28" t="str">
        <v>IBD東京1</v>
      </c>
      <c r="AZ6" s="28" t="str">
        <v>須田 亜由美</v>
      </c>
      <c r="BA6" s="29">
        <v>19663.599999999999</v>
      </c>
      <c r="BB6" s="29">
        <v>44666.5</v>
      </c>
      <c r="BC6" s="30">
        <v>2.2715000000000001</v>
      </c>
      <c r="BE6" s="8">
        <f t="shared" si="7"/>
        <v>4</v>
      </c>
      <c r="BF6" s="8" t="str">
        <v>IBD 東日本</v>
      </c>
      <c r="BG6" s="8" t="str">
        <v>IBD埼玉</v>
      </c>
      <c r="BH6" s="8" t="str">
        <v>岡村 明洋</v>
      </c>
      <c r="BI6" s="9">
        <v>7675.1</v>
      </c>
      <c r="BJ6" s="9">
        <v>12373.6</v>
      </c>
      <c r="BK6" s="10">
        <v>1.6121000000000001</v>
      </c>
      <c r="BM6" s="34">
        <f t="shared" si="8"/>
        <v>4</v>
      </c>
      <c r="BN6" s="34" t="str">
        <v>IBD 東日本</v>
      </c>
      <c r="BO6" s="34" t="str">
        <v>IBD東北</v>
      </c>
      <c r="BP6" s="34" t="str">
        <v>加藤 隆大</v>
      </c>
      <c r="BQ6" s="35">
        <v>65429.7</v>
      </c>
      <c r="BR6" s="35">
        <v>169336.7</v>
      </c>
      <c r="BS6" s="36">
        <v>2.5880000000000001</v>
      </c>
    </row>
    <row r="7" spans="1:119" x14ac:dyDescent="0.35">
      <c r="A7" s="28">
        <f t="shared" si="0"/>
        <v>5</v>
      </c>
      <c r="B7" s="28" t="str">
        <v>IBD 東日本</v>
      </c>
      <c r="C7" s="28" t="str">
        <v>IBD東京1</v>
      </c>
      <c r="D7" s="28" t="str">
        <v>辻 佑輔</v>
      </c>
      <c r="E7" s="29">
        <v>5923</v>
      </c>
      <c r="F7" s="29">
        <v>5428</v>
      </c>
      <c r="G7" s="30">
        <v>0.91639999999999999</v>
      </c>
      <c r="I7" s="8">
        <f t="shared" si="1"/>
        <v>5</v>
      </c>
      <c r="J7" s="8" t="str">
        <v>IBD 西日本</v>
      </c>
      <c r="K7" s="8" t="str">
        <v>IBD九州2</v>
      </c>
      <c r="L7" s="8" t="str">
        <v>米坂 亮</v>
      </c>
      <c r="M7" s="9">
        <v>317.2</v>
      </c>
      <c r="N7" s="9">
        <v>251.4</v>
      </c>
      <c r="O7" s="10">
        <v>0.79269999999999996</v>
      </c>
      <c r="Q7" s="34">
        <f t="shared" si="2"/>
        <v>4</v>
      </c>
      <c r="R7" s="34" t="str">
        <v>IBD 東日本</v>
      </c>
      <c r="S7" s="34" t="str">
        <v>IBD東京1</v>
      </c>
      <c r="T7" s="34" t="str">
        <v>辻 佑輔</v>
      </c>
      <c r="U7" s="35">
        <v>5126.2</v>
      </c>
      <c r="V7" s="35">
        <v>5428</v>
      </c>
      <c r="W7" s="36">
        <v>1.0588</v>
      </c>
      <c r="Y7" s="28">
        <f t="shared" si="3"/>
        <v>5</v>
      </c>
      <c r="Z7" s="28" t="str">
        <v>IBD 東日本</v>
      </c>
      <c r="AA7" s="28" t="str">
        <v>IBD埼玉</v>
      </c>
      <c r="AB7" s="28" t="str">
        <v>深田 祐子</v>
      </c>
      <c r="AC7" s="29">
        <v>13088.7</v>
      </c>
      <c r="AD7" s="29">
        <v>22305.599999999999</v>
      </c>
      <c r="AE7" s="30">
        <v>1.7040999999999999</v>
      </c>
      <c r="AG7" s="8">
        <f t="shared" si="4"/>
        <v>5</v>
      </c>
      <c r="AH7" s="8" t="str">
        <v>IBD 東日本</v>
      </c>
      <c r="AI7" s="8" t="str">
        <v>IBD北海道</v>
      </c>
      <c r="AJ7" s="8" t="str">
        <v>井上 雄太郎</v>
      </c>
      <c r="AK7" s="9">
        <v>1055.0999999999999</v>
      </c>
      <c r="AL7" s="9">
        <v>1508.7</v>
      </c>
      <c r="AM7" s="10">
        <v>1.4298999999999999</v>
      </c>
      <c r="AO7" s="34">
        <f t="shared" si="5"/>
        <v>5</v>
      </c>
      <c r="AP7" s="34" t="str">
        <v>IBD 西日本</v>
      </c>
      <c r="AQ7" s="34" t="str">
        <v>IBD中四国1</v>
      </c>
      <c r="AR7" s="34" t="str">
        <v>児玉 英作</v>
      </c>
      <c r="AS7" s="35">
        <v>10981.3</v>
      </c>
      <c r="AT7" s="35">
        <v>23069.200000000001</v>
      </c>
      <c r="AU7" s="36">
        <v>2.1006999999999998</v>
      </c>
      <c r="AW7" s="28">
        <f t="shared" si="6"/>
        <v>5</v>
      </c>
      <c r="AX7" s="28" t="str">
        <v>IBD 中日本</v>
      </c>
      <c r="AY7" s="28" t="str">
        <v>IBD東海1</v>
      </c>
      <c r="AZ7" s="28" t="str">
        <v>平谷 友紀</v>
      </c>
      <c r="BA7" s="29">
        <v>33934.400000000001</v>
      </c>
      <c r="BB7" s="29">
        <v>74521.399999999994</v>
      </c>
      <c r="BC7" s="30">
        <v>2.1960000000000002</v>
      </c>
      <c r="BE7" s="8">
        <f t="shared" si="7"/>
        <v>5</v>
      </c>
      <c r="BF7" s="8" t="str">
        <v>IBD 東日本</v>
      </c>
      <c r="BG7" s="8" t="str">
        <v>IBD東北</v>
      </c>
      <c r="BH7" s="8" t="str">
        <v>吉田 武史</v>
      </c>
      <c r="BI7" s="9">
        <v>8466</v>
      </c>
      <c r="BJ7" s="9">
        <v>13376.2</v>
      </c>
      <c r="BK7" s="10">
        <v>1.5799000000000001</v>
      </c>
      <c r="BM7" s="34">
        <f t="shared" si="8"/>
        <v>5</v>
      </c>
      <c r="BN7" s="34" t="str">
        <v>IBD 中日本</v>
      </c>
      <c r="BO7" s="34" t="str">
        <v>IBD東海1</v>
      </c>
      <c r="BP7" s="34" t="str">
        <v>平谷 友紀</v>
      </c>
      <c r="BQ7" s="35">
        <v>27097.1</v>
      </c>
      <c r="BR7" s="35">
        <v>69223.5</v>
      </c>
      <c r="BS7" s="36">
        <v>2.5546000000000002</v>
      </c>
    </row>
    <row r="8" spans="1:119" x14ac:dyDescent="0.35">
      <c r="A8" s="28">
        <f t="shared" si="0"/>
        <v>6</v>
      </c>
      <c r="B8" s="28" t="str">
        <v>IBD 中日本</v>
      </c>
      <c r="C8" s="28" t="str">
        <v>IBD神奈川</v>
      </c>
      <c r="D8" s="28" t="str">
        <v>金山 賢治</v>
      </c>
      <c r="E8" s="29">
        <v>6801.7</v>
      </c>
      <c r="F8" s="29">
        <v>6106.6</v>
      </c>
      <c r="G8" s="30">
        <v>0.89780000000000004</v>
      </c>
      <c r="I8" s="8">
        <f t="shared" si="1"/>
        <v>6</v>
      </c>
      <c r="J8" s="8" t="str">
        <v>IBD 東日本</v>
      </c>
      <c r="K8" s="8" t="str">
        <v>IBD東京2</v>
      </c>
      <c r="L8" s="8" t="str">
        <v>竹内 あり紗</v>
      </c>
      <c r="M8" s="9">
        <v>671.4</v>
      </c>
      <c r="N8" s="9">
        <v>502.9</v>
      </c>
      <c r="O8" s="10">
        <v>0.749</v>
      </c>
      <c r="Q8" s="34">
        <f t="shared" si="2"/>
        <v>6</v>
      </c>
      <c r="R8" s="34" t="str">
        <v>IBD 東日本</v>
      </c>
      <c r="S8" s="34" t="str">
        <v>IBD東京2</v>
      </c>
      <c r="T8" s="34" t="str">
        <v>林 宏明</v>
      </c>
      <c r="U8" s="35">
        <v>12671.9</v>
      </c>
      <c r="V8" s="35">
        <v>13230.9</v>
      </c>
      <c r="W8" s="36">
        <v>1.0441</v>
      </c>
      <c r="Y8" s="28">
        <f t="shared" si="3"/>
        <v>6</v>
      </c>
      <c r="Z8" s="28" t="str">
        <v>IBD 西日本</v>
      </c>
      <c r="AA8" s="28" t="str">
        <v>IBD中四国1</v>
      </c>
      <c r="AB8" s="28" t="str">
        <v>山田 勝之</v>
      </c>
      <c r="AC8" s="29">
        <v>14940.2</v>
      </c>
      <c r="AD8" s="29">
        <v>25269.7</v>
      </c>
      <c r="AE8" s="30">
        <v>1.6913</v>
      </c>
      <c r="AG8" s="8">
        <f t="shared" si="4"/>
        <v>6</v>
      </c>
      <c r="AH8" s="8" t="str">
        <v>IBD 中日本</v>
      </c>
      <c r="AI8" s="8" t="str">
        <v>IBD京滋</v>
      </c>
      <c r="AJ8" s="8" t="str">
        <v>大志茂 敬</v>
      </c>
      <c r="AK8" s="9">
        <v>1430.7</v>
      </c>
      <c r="AL8" s="9">
        <v>2011.6</v>
      </c>
      <c r="AM8" s="10">
        <v>1.4059999999999999</v>
      </c>
      <c r="AO8" s="34">
        <f t="shared" si="5"/>
        <v>6</v>
      </c>
      <c r="AP8" s="34" t="str">
        <v>IBD 西日本</v>
      </c>
      <c r="AQ8" s="34" t="str">
        <v>IBD中四国1</v>
      </c>
      <c r="AR8" s="34" t="str">
        <v>山田 勝之</v>
      </c>
      <c r="AS8" s="35">
        <v>12923.3</v>
      </c>
      <c r="AT8" s="35">
        <v>24766.799999999999</v>
      </c>
      <c r="AU8" s="36">
        <v>1.9164000000000001</v>
      </c>
      <c r="AW8" s="28">
        <f t="shared" si="6"/>
        <v>6</v>
      </c>
      <c r="AX8" s="28" t="str">
        <v>IBD 東日本</v>
      </c>
      <c r="AY8" s="28" t="str">
        <v>IBD埼玉</v>
      </c>
      <c r="AZ8" s="28" t="str">
        <v>深田 祐子</v>
      </c>
      <c r="BA8" s="29">
        <v>37588.400000000001</v>
      </c>
      <c r="BB8" s="29">
        <v>79189.5</v>
      </c>
      <c r="BC8" s="30">
        <v>2.1067</v>
      </c>
      <c r="BE8" s="8">
        <f t="shared" si="7"/>
        <v>6</v>
      </c>
      <c r="BF8" s="8" t="str">
        <v>IBD 西日本</v>
      </c>
      <c r="BG8" s="8" t="str">
        <v>IBD兵庫</v>
      </c>
      <c r="BH8" s="8" t="str">
        <v>三上 あさひ</v>
      </c>
      <c r="BI8" s="9">
        <v>8327.7999999999993</v>
      </c>
      <c r="BJ8" s="9">
        <v>11617.7</v>
      </c>
      <c r="BK8" s="10">
        <v>1.395</v>
      </c>
      <c r="BM8" s="34">
        <f t="shared" si="8"/>
        <v>6</v>
      </c>
      <c r="BN8" s="34" t="str">
        <v>IBD 東日本</v>
      </c>
      <c r="BO8" s="34" t="str">
        <v>IBD東京1</v>
      </c>
      <c r="BP8" s="34" t="str">
        <v>須田 亜由美</v>
      </c>
      <c r="BQ8" s="35">
        <v>15512.4</v>
      </c>
      <c r="BR8" s="35">
        <v>39365.300000000003</v>
      </c>
      <c r="BS8" s="36">
        <v>2.5375999999999999</v>
      </c>
    </row>
    <row r="9" spans="1:119" x14ac:dyDescent="0.35">
      <c r="A9" s="28">
        <f t="shared" si="0"/>
        <v>7</v>
      </c>
      <c r="B9" s="28" t="str">
        <v>IBD 西日本</v>
      </c>
      <c r="C9" s="28" t="str">
        <v>IBD大阪2</v>
      </c>
      <c r="D9" s="28" t="str">
        <v>宮西 裕香</v>
      </c>
      <c r="E9" s="29">
        <v>5864.5</v>
      </c>
      <c r="F9" s="29">
        <v>5088.8</v>
      </c>
      <c r="G9" s="30">
        <v>0.86770000000000003</v>
      </c>
      <c r="I9" s="8">
        <f t="shared" si="1"/>
        <v>7</v>
      </c>
      <c r="J9" s="8" t="str">
        <v>IBD 中日本</v>
      </c>
      <c r="K9" s="8" t="str">
        <v>IBD京滋</v>
      </c>
      <c r="L9" s="8" t="str">
        <v>大志茂 敬</v>
      </c>
      <c r="M9" s="9">
        <v>684</v>
      </c>
      <c r="N9" s="9">
        <v>502.9</v>
      </c>
      <c r="O9" s="10">
        <v>0.73509999999999998</v>
      </c>
      <c r="Q9" s="34">
        <f t="shared" si="2"/>
        <v>7</v>
      </c>
      <c r="R9" s="34" t="str">
        <v>IBD 西日本</v>
      </c>
      <c r="S9" s="34" t="str">
        <v>IBD大阪2</v>
      </c>
      <c r="T9" s="34" t="str">
        <v>宮西 裕香</v>
      </c>
      <c r="U9" s="35">
        <v>5209.8999999999996</v>
      </c>
      <c r="V9" s="35">
        <v>5088.8</v>
      </c>
      <c r="W9" s="36">
        <v>0.97670000000000001</v>
      </c>
      <c r="Y9" s="28">
        <f t="shared" si="3"/>
        <v>7</v>
      </c>
      <c r="Z9" s="28" t="str">
        <v>IBD 中日本</v>
      </c>
      <c r="AA9" s="28" t="str">
        <v>IBD北陸・岐阜</v>
      </c>
      <c r="AB9" s="28" t="str">
        <v>谷 嘉裕</v>
      </c>
      <c r="AC9" s="29">
        <v>3163.8</v>
      </c>
      <c r="AD9" s="29">
        <v>5253.8</v>
      </c>
      <c r="AE9" s="30">
        <v>1.6605000000000001</v>
      </c>
      <c r="AG9" s="8">
        <f t="shared" si="4"/>
        <v>7</v>
      </c>
      <c r="AH9" s="8" t="str">
        <v>IBD 東日本</v>
      </c>
      <c r="AI9" s="8" t="str">
        <v>IBD東京1</v>
      </c>
      <c r="AJ9" s="8" t="str">
        <v>須田 亜由美</v>
      </c>
      <c r="AK9" s="9">
        <v>807.1</v>
      </c>
      <c r="AL9" s="9">
        <v>1005.8</v>
      </c>
      <c r="AM9" s="10">
        <v>1.2462</v>
      </c>
      <c r="AO9" s="34">
        <f t="shared" si="5"/>
        <v>7</v>
      </c>
      <c r="AP9" s="34" t="str">
        <v>IBD 中日本</v>
      </c>
      <c r="AQ9" s="34" t="str">
        <v>IBD北陸・岐阜</v>
      </c>
      <c r="AR9" s="34" t="str">
        <v>谷 嘉裕</v>
      </c>
      <c r="AS9" s="35">
        <v>2557.4</v>
      </c>
      <c r="AT9" s="35">
        <v>4750.8999999999996</v>
      </c>
      <c r="AU9" s="36">
        <v>1.8575999999999999</v>
      </c>
      <c r="AW9" s="28">
        <f t="shared" si="6"/>
        <v>7</v>
      </c>
      <c r="AX9" s="28" t="str">
        <v>IBD 東日本</v>
      </c>
      <c r="AY9" s="28" t="str">
        <v>IBD北海道</v>
      </c>
      <c r="AZ9" s="28" t="str">
        <v>鳴海 陽子</v>
      </c>
      <c r="BA9" s="29">
        <v>18552.8</v>
      </c>
      <c r="BB9" s="29">
        <v>37111.9</v>
      </c>
      <c r="BC9" s="30">
        <v>2.0003000000000002</v>
      </c>
      <c r="BE9" s="8">
        <f t="shared" si="7"/>
        <v>7</v>
      </c>
      <c r="BF9" s="8" t="str">
        <v>IBD 西日本</v>
      </c>
      <c r="BG9" s="8" t="str">
        <v>IBD大阪2</v>
      </c>
      <c r="BH9" s="8" t="str">
        <v>山中 愛莉</v>
      </c>
      <c r="BI9" s="9">
        <v>10834.2</v>
      </c>
      <c r="BJ9" s="9">
        <v>14627.1</v>
      </c>
      <c r="BK9" s="10">
        <v>1.35</v>
      </c>
      <c r="BM9" s="34">
        <f t="shared" si="8"/>
        <v>7</v>
      </c>
      <c r="BN9" s="34" t="str">
        <v>IBD 東日本</v>
      </c>
      <c r="BO9" s="34" t="str">
        <v>IBD千葉・茨城</v>
      </c>
      <c r="BP9" s="34" t="str">
        <v>有坂 建一郎</v>
      </c>
      <c r="BQ9" s="35">
        <v>38863.9</v>
      </c>
      <c r="BR9" s="35">
        <v>88246.6</v>
      </c>
      <c r="BS9" s="36">
        <v>2.2706</v>
      </c>
    </row>
    <row r="10" spans="1:119" x14ac:dyDescent="0.35">
      <c r="A10" s="28">
        <f t="shared" si="0"/>
        <v>8</v>
      </c>
      <c r="B10" s="28" t="str">
        <v>IBD 西日本</v>
      </c>
      <c r="C10" s="28" t="str">
        <v>IBD中四国1</v>
      </c>
      <c r="D10" s="28" t="str">
        <v>児玉 英作</v>
      </c>
      <c r="E10" s="29">
        <v>5894.9</v>
      </c>
      <c r="F10" s="29">
        <v>4749.5</v>
      </c>
      <c r="G10" s="30">
        <v>0.80559999999999998</v>
      </c>
      <c r="I10" s="8">
        <f t="shared" si="1"/>
        <v>8</v>
      </c>
      <c r="J10" s="8" t="str">
        <v>IBD 中日本</v>
      </c>
      <c r="K10" s="8" t="str">
        <v>IBD神奈川</v>
      </c>
      <c r="L10" s="8" t="str">
        <v>桝 孝行</v>
      </c>
      <c r="M10" s="9">
        <v>1793.2</v>
      </c>
      <c r="N10" s="9">
        <v>1257.2</v>
      </c>
      <c r="O10" s="10">
        <v>0.70109999999999995</v>
      </c>
      <c r="Q10" s="34">
        <f t="shared" si="2"/>
        <v>8</v>
      </c>
      <c r="R10" s="34" t="str">
        <v>IBD 東日本</v>
      </c>
      <c r="S10" s="34" t="str">
        <v>IBD東京1</v>
      </c>
      <c r="T10" s="34" t="str">
        <v>吉田 丈裕</v>
      </c>
      <c r="U10" s="35">
        <v>1770.3</v>
      </c>
      <c r="V10" s="35">
        <v>1696.3</v>
      </c>
      <c r="W10" s="36">
        <v>0.95809999999999995</v>
      </c>
      <c r="Y10" s="28">
        <f t="shared" si="3"/>
        <v>8</v>
      </c>
      <c r="Z10" s="28" t="str">
        <v>IBD 西日本</v>
      </c>
      <c r="AA10" s="28" t="str">
        <v>IBD兵庫</v>
      </c>
      <c r="AB10" s="28" t="str">
        <v>三上 あさひ</v>
      </c>
      <c r="AC10" s="29">
        <v>26307.1</v>
      </c>
      <c r="AD10" s="29">
        <v>41640.300000000003</v>
      </c>
      <c r="AE10" s="30">
        <v>1.5828</v>
      </c>
      <c r="AG10" s="8">
        <f t="shared" si="4"/>
        <v>8</v>
      </c>
      <c r="AH10" s="8" t="str">
        <v>IBD 中日本</v>
      </c>
      <c r="AI10" s="8" t="str">
        <v>IBD東海1</v>
      </c>
      <c r="AJ10" s="8" t="str">
        <v>宮﨑 静香</v>
      </c>
      <c r="AK10" s="9">
        <v>1682.4</v>
      </c>
      <c r="AL10" s="9">
        <v>2011.6</v>
      </c>
      <c r="AM10" s="10">
        <v>1.1956</v>
      </c>
      <c r="AO10" s="34">
        <f t="shared" si="5"/>
        <v>8</v>
      </c>
      <c r="AP10" s="34" t="str">
        <v>IBD 西日本</v>
      </c>
      <c r="AQ10" s="34" t="str">
        <v>IBD九州1</v>
      </c>
      <c r="AR10" s="34" t="str">
        <v>坂元 彩</v>
      </c>
      <c r="AS10" s="35">
        <v>7138.9</v>
      </c>
      <c r="AT10" s="35">
        <v>13231.8</v>
      </c>
      <c r="AU10" s="36">
        <v>1.8533999999999999</v>
      </c>
      <c r="AW10" s="28">
        <f t="shared" si="6"/>
        <v>8</v>
      </c>
      <c r="AX10" s="28" t="str">
        <v>IBD 中日本</v>
      </c>
      <c r="AY10" s="28" t="str">
        <v>IBD東海1</v>
      </c>
      <c r="AZ10" s="28" t="str">
        <v>津田 圭</v>
      </c>
      <c r="BA10" s="29">
        <v>65667.899999999994</v>
      </c>
      <c r="BB10" s="29">
        <v>129826.8</v>
      </c>
      <c r="BC10" s="30">
        <v>1.9770000000000001</v>
      </c>
      <c r="BE10" s="8">
        <f t="shared" si="7"/>
        <v>8</v>
      </c>
      <c r="BF10" s="8" t="str">
        <v>IBD 東日本</v>
      </c>
      <c r="BG10" s="8" t="str">
        <v>IBD東京2</v>
      </c>
      <c r="BH10" s="8" t="str">
        <v>細水 健太良</v>
      </c>
      <c r="BI10" s="9">
        <v>15848.3</v>
      </c>
      <c r="BJ10" s="9">
        <v>21191.9</v>
      </c>
      <c r="BK10" s="10">
        <v>1.3371</v>
      </c>
      <c r="BM10" s="34">
        <f t="shared" si="8"/>
        <v>8</v>
      </c>
      <c r="BN10" s="34" t="str">
        <v>IBD 東日本</v>
      </c>
      <c r="BO10" s="34" t="str">
        <v>IBD埼玉</v>
      </c>
      <c r="BP10" s="34" t="str">
        <v>深田 祐子</v>
      </c>
      <c r="BQ10" s="35">
        <v>31892.7</v>
      </c>
      <c r="BR10" s="35">
        <v>71609.3</v>
      </c>
      <c r="BS10" s="36">
        <v>2.2452999999999999</v>
      </c>
    </row>
    <row r="11" spans="1:119" x14ac:dyDescent="0.35">
      <c r="A11" s="28">
        <f t="shared" si="0"/>
        <v>9</v>
      </c>
      <c r="B11" s="28" t="str">
        <v>IBD 東日本</v>
      </c>
      <c r="C11" s="28" t="str">
        <v>IBD栃木・群馬・新潟</v>
      </c>
      <c r="D11" s="28" t="str">
        <v>境野 惠介</v>
      </c>
      <c r="E11" s="29">
        <v>14209.7</v>
      </c>
      <c r="F11" s="29">
        <v>11446.8</v>
      </c>
      <c r="G11" s="30">
        <v>0.80549999999999999</v>
      </c>
      <c r="I11" s="8">
        <f t="shared" si="1"/>
        <v>9</v>
      </c>
      <c r="J11" s="8" t="str">
        <v>IBD 西日本</v>
      </c>
      <c r="K11" s="8" t="str">
        <v>IBD中四国2</v>
      </c>
      <c r="L11" s="8" t="str">
        <v>古賀 みのり</v>
      </c>
      <c r="M11" s="9">
        <v>748.5</v>
      </c>
      <c r="N11" s="9">
        <v>502.9</v>
      </c>
      <c r="O11" s="10">
        <v>0.67179999999999995</v>
      </c>
      <c r="Q11" s="34">
        <f t="shared" si="2"/>
        <v>9</v>
      </c>
      <c r="R11" s="34" t="str">
        <v>IBD 東日本</v>
      </c>
      <c r="S11" s="34" t="str">
        <v>IBD東京1</v>
      </c>
      <c r="T11" s="34" t="str">
        <v>古谷 涼太</v>
      </c>
      <c r="U11" s="35">
        <v>9528</v>
      </c>
      <c r="V11" s="35">
        <v>8481.2999999999993</v>
      </c>
      <c r="W11" s="36">
        <v>0.8901</v>
      </c>
      <c r="Y11" s="28">
        <f t="shared" si="3"/>
        <v>9</v>
      </c>
      <c r="Z11" s="28" t="str">
        <v>IBD 西日本</v>
      </c>
      <c r="AA11" s="28" t="str">
        <v>IBD九州1</v>
      </c>
      <c r="AB11" s="28" t="str">
        <v>坂元 彩</v>
      </c>
      <c r="AC11" s="29">
        <v>8408.2999999999993</v>
      </c>
      <c r="AD11" s="29">
        <v>13231.8</v>
      </c>
      <c r="AE11" s="30">
        <v>1.5736000000000001</v>
      </c>
      <c r="AG11" s="8">
        <f t="shared" si="4"/>
        <v>9</v>
      </c>
      <c r="AH11" s="8" t="str">
        <v>IBD 東日本</v>
      </c>
      <c r="AI11" s="8" t="str">
        <v>IBD北海道</v>
      </c>
      <c r="AJ11" s="8" t="str">
        <v>鳴海 陽子</v>
      </c>
      <c r="AK11" s="9">
        <v>637.6</v>
      </c>
      <c r="AL11" s="9">
        <v>754.3</v>
      </c>
      <c r="AM11" s="10">
        <v>1.1830000000000001</v>
      </c>
      <c r="AO11" s="34">
        <f t="shared" si="5"/>
        <v>9</v>
      </c>
      <c r="AP11" s="34" t="str">
        <v>IBD 東日本</v>
      </c>
      <c r="AQ11" s="34" t="str">
        <v>IBD埼玉</v>
      </c>
      <c r="AR11" s="34" t="str">
        <v>深田 祐子</v>
      </c>
      <c r="AS11" s="35">
        <v>12043.2</v>
      </c>
      <c r="AT11" s="35">
        <v>22054.1</v>
      </c>
      <c r="AU11" s="36">
        <v>1.8311999999999999</v>
      </c>
      <c r="AW11" s="28">
        <f t="shared" si="6"/>
        <v>9</v>
      </c>
      <c r="AX11" s="28" t="str">
        <v>IBD 東日本</v>
      </c>
      <c r="AY11" s="28" t="str">
        <v>IBD千葉・茨城</v>
      </c>
      <c r="AZ11" s="28" t="str">
        <v>有坂 建一郎</v>
      </c>
      <c r="BA11" s="29">
        <v>48557.599999999999</v>
      </c>
      <c r="BB11" s="29">
        <v>95077.2</v>
      </c>
      <c r="BC11" s="30">
        <v>1.958</v>
      </c>
      <c r="BE11" s="8">
        <f t="shared" si="7"/>
        <v>9</v>
      </c>
      <c r="BF11" s="8" t="str">
        <v>IBD 東日本</v>
      </c>
      <c r="BG11" s="8" t="str">
        <v>IBD埼玉</v>
      </c>
      <c r="BH11" s="8" t="str">
        <v>深田 祐子</v>
      </c>
      <c r="BI11" s="9">
        <v>5695.8</v>
      </c>
      <c r="BJ11" s="9">
        <v>7580.2</v>
      </c>
      <c r="BK11" s="10">
        <v>1.3308</v>
      </c>
      <c r="BM11" s="34">
        <f t="shared" si="8"/>
        <v>9</v>
      </c>
      <c r="BN11" s="34" t="str">
        <v>IBD 中日本</v>
      </c>
      <c r="BO11" s="34" t="str">
        <v>IBD北陸・岐阜</v>
      </c>
      <c r="BP11" s="34" t="str">
        <v>川又 嘉晋</v>
      </c>
      <c r="BQ11" s="35">
        <v>13096.5</v>
      </c>
      <c r="BR11" s="35">
        <v>28846.3</v>
      </c>
      <c r="BS11" s="36">
        <v>2.2025000000000001</v>
      </c>
    </row>
    <row r="12" spans="1:119" x14ac:dyDescent="0.35">
      <c r="A12" s="28">
        <f t="shared" si="0"/>
        <v>10</v>
      </c>
      <c r="B12" s="28" t="str">
        <v>IBD 東日本</v>
      </c>
      <c r="C12" s="28" t="str">
        <v>IBD東京1</v>
      </c>
      <c r="D12" s="28" t="str">
        <v>古谷 涼太</v>
      </c>
      <c r="E12" s="29">
        <v>10552.2</v>
      </c>
      <c r="F12" s="29">
        <v>8481.2999999999993</v>
      </c>
      <c r="G12" s="30">
        <v>0.80369999999999997</v>
      </c>
      <c r="I12" s="8">
        <f t="shared" si="1"/>
        <v>10</v>
      </c>
      <c r="J12" s="8" t="str">
        <v>IBD 西日本</v>
      </c>
      <c r="K12" s="8" t="str">
        <v>IBD九州2</v>
      </c>
      <c r="L12" s="8" t="str">
        <v>山平 勝樹</v>
      </c>
      <c r="M12" s="9">
        <v>827.7</v>
      </c>
      <c r="N12" s="9">
        <v>502.9</v>
      </c>
      <c r="O12" s="10">
        <v>0.60750000000000004</v>
      </c>
      <c r="Q12" s="34">
        <f t="shared" si="2"/>
        <v>10</v>
      </c>
      <c r="R12" s="34" t="str">
        <v>IBD 西日本</v>
      </c>
      <c r="S12" s="34" t="str">
        <v>IBD中四国1</v>
      </c>
      <c r="T12" s="34" t="str">
        <v>児玉 英作</v>
      </c>
      <c r="U12" s="35">
        <v>5370.1</v>
      </c>
      <c r="V12" s="35">
        <v>4749.5</v>
      </c>
      <c r="W12" s="36">
        <v>0.88439999999999996</v>
      </c>
      <c r="Y12" s="28">
        <f t="shared" si="3"/>
        <v>10</v>
      </c>
      <c r="Z12" s="28" t="str">
        <v>IBD 東日本</v>
      </c>
      <c r="AA12" s="28" t="str">
        <v>IBD東京1</v>
      </c>
      <c r="AB12" s="28" t="str">
        <v>西部 享裕</v>
      </c>
      <c r="AC12" s="29">
        <v>9212.4</v>
      </c>
      <c r="AD12" s="29">
        <v>14248.6</v>
      </c>
      <c r="AE12" s="30">
        <v>1.5466</v>
      </c>
      <c r="AG12" s="8">
        <f t="shared" si="4"/>
        <v>10</v>
      </c>
      <c r="AH12" s="8" t="str">
        <v>IBD 西日本</v>
      </c>
      <c r="AI12" s="8" t="str">
        <v>IBD九州1</v>
      </c>
      <c r="AJ12" s="8" t="str">
        <v>小西 縁</v>
      </c>
      <c r="AK12" s="9">
        <v>1974.7</v>
      </c>
      <c r="AL12" s="9">
        <v>2263</v>
      </c>
      <c r="AM12" s="10">
        <v>1.1459999999999999</v>
      </c>
      <c r="AO12" s="34">
        <f t="shared" si="5"/>
        <v>10</v>
      </c>
      <c r="AP12" s="34" t="str">
        <v>IBD 東日本</v>
      </c>
      <c r="AQ12" s="34" t="str">
        <v>IBD東京1</v>
      </c>
      <c r="AR12" s="34" t="str">
        <v>西部 享裕</v>
      </c>
      <c r="AS12" s="35">
        <v>8072.6</v>
      </c>
      <c r="AT12" s="35">
        <v>14248.6</v>
      </c>
      <c r="AU12" s="36">
        <v>1.7649999999999999</v>
      </c>
      <c r="AW12" s="28">
        <f t="shared" si="6"/>
        <v>10</v>
      </c>
      <c r="AX12" s="28" t="str">
        <v>IBD 東日本</v>
      </c>
      <c r="AY12" s="28" t="str">
        <v>IBD北海道</v>
      </c>
      <c r="AZ12" s="28" t="str">
        <v>松原 加奈</v>
      </c>
      <c r="BA12" s="29">
        <v>26169.3</v>
      </c>
      <c r="BB12" s="29">
        <v>50733.3</v>
      </c>
      <c r="BC12" s="30">
        <v>1.9386000000000001</v>
      </c>
      <c r="BE12" s="8">
        <f t="shared" si="7"/>
        <v>10</v>
      </c>
      <c r="BF12" s="8" t="str">
        <v>IBD 中日本</v>
      </c>
      <c r="BG12" s="8" t="str">
        <v>IBD長野・山梨・静岡</v>
      </c>
      <c r="BH12" s="8" t="str">
        <v>蔵前 公介</v>
      </c>
      <c r="BI12" s="9">
        <v>8791.2000000000007</v>
      </c>
      <c r="BJ12" s="9">
        <v>11574.6</v>
      </c>
      <c r="BK12" s="10">
        <v>1.3166</v>
      </c>
      <c r="BM12" s="34">
        <f t="shared" si="8"/>
        <v>10</v>
      </c>
      <c r="BN12" s="34" t="str">
        <v>IBD 東日本</v>
      </c>
      <c r="BO12" s="34" t="str">
        <v>IBD北海道</v>
      </c>
      <c r="BP12" s="34" t="str">
        <v>松原 加奈</v>
      </c>
      <c r="BQ12" s="35">
        <v>22688.9</v>
      </c>
      <c r="BR12" s="35">
        <v>49221.4</v>
      </c>
      <c r="BS12" s="36">
        <v>2.1694</v>
      </c>
    </row>
    <row r="13" spans="1:119" x14ac:dyDescent="0.35">
      <c r="A13" s="28">
        <f t="shared" si="0"/>
        <v>11</v>
      </c>
      <c r="B13" s="28" t="str">
        <v>IBD 東日本</v>
      </c>
      <c r="C13" s="28" t="str">
        <v>IBD東京1</v>
      </c>
      <c r="D13" s="28" t="str">
        <v>吉田 丈裕</v>
      </c>
      <c r="E13" s="29">
        <v>2171.3000000000002</v>
      </c>
      <c r="F13" s="29">
        <v>1696.3</v>
      </c>
      <c r="G13" s="30">
        <v>0.78120000000000001</v>
      </c>
      <c r="I13" s="8">
        <f t="shared" si="1"/>
        <v>11</v>
      </c>
      <c r="J13" s="8" t="str">
        <v>IBD 中日本</v>
      </c>
      <c r="K13" s="8" t="str">
        <v>IBD長野・山梨・静岡</v>
      </c>
      <c r="L13" s="8" t="str">
        <v>今門 秀大</v>
      </c>
      <c r="M13" s="9">
        <v>1260.7</v>
      </c>
      <c r="N13" s="9">
        <v>754.3</v>
      </c>
      <c r="O13" s="10">
        <v>0.59830000000000005</v>
      </c>
      <c r="Q13" s="34">
        <f t="shared" si="2"/>
        <v>11</v>
      </c>
      <c r="R13" s="34" t="str">
        <v>IBD 東日本</v>
      </c>
      <c r="S13" s="34" t="str">
        <v>IBD東京1</v>
      </c>
      <c r="T13" s="34" t="str">
        <v>西部 享裕</v>
      </c>
      <c r="U13" s="35">
        <v>3947.7</v>
      </c>
      <c r="V13" s="35">
        <v>3392.5</v>
      </c>
      <c r="W13" s="36">
        <v>0.85929999999999995</v>
      </c>
      <c r="Y13" s="28">
        <f t="shared" si="3"/>
        <v>11</v>
      </c>
      <c r="Z13" s="28" t="str">
        <v>IBD 東日本</v>
      </c>
      <c r="AA13" s="28" t="str">
        <v>IBD東京2</v>
      </c>
      <c r="AB13" s="28" t="str">
        <v>林 宏明</v>
      </c>
      <c r="AC13" s="29">
        <v>27586.9</v>
      </c>
      <c r="AD13" s="29">
        <v>42231.5</v>
      </c>
      <c r="AE13" s="30">
        <v>1.5307999999999999</v>
      </c>
      <c r="AG13" s="8">
        <f t="shared" si="4"/>
        <v>11</v>
      </c>
      <c r="AH13" s="8" t="str">
        <v>IBD 西日本</v>
      </c>
      <c r="AI13" s="8" t="str">
        <v>IBD九州2</v>
      </c>
      <c r="AJ13" s="8" t="str">
        <v>中窪 香里</v>
      </c>
      <c r="AK13" s="9">
        <v>1371.7</v>
      </c>
      <c r="AL13" s="9">
        <v>1508.7</v>
      </c>
      <c r="AM13" s="10">
        <v>1.0998000000000001</v>
      </c>
      <c r="AO13" s="34">
        <f t="shared" si="5"/>
        <v>11</v>
      </c>
      <c r="AP13" s="34" t="str">
        <v>IBD 中日本</v>
      </c>
      <c r="AQ13" s="34" t="str">
        <v>IBD長野・山梨・静岡</v>
      </c>
      <c r="AR13" s="34" t="str">
        <v>丸山 恵里</v>
      </c>
      <c r="AS13" s="35">
        <v>8795.7999999999993</v>
      </c>
      <c r="AT13" s="35">
        <v>14927.1</v>
      </c>
      <c r="AU13" s="36">
        <v>1.6970000000000001</v>
      </c>
      <c r="AW13" s="28">
        <f t="shared" si="6"/>
        <v>11</v>
      </c>
      <c r="AX13" s="28" t="str">
        <v>IBD 中日本</v>
      </c>
      <c r="AY13" s="28" t="str">
        <v>IBD北陸・岐阜</v>
      </c>
      <c r="AZ13" s="28" t="str">
        <v>川又 嘉晋</v>
      </c>
      <c r="BA13" s="29">
        <v>18097.5</v>
      </c>
      <c r="BB13" s="29">
        <v>34903.4</v>
      </c>
      <c r="BC13" s="30">
        <v>1.9286000000000001</v>
      </c>
      <c r="BE13" s="8">
        <f t="shared" si="7"/>
        <v>11</v>
      </c>
      <c r="BF13" s="8" t="str">
        <v>IBD 中日本</v>
      </c>
      <c r="BG13" s="8" t="str">
        <v>IBD東海1</v>
      </c>
      <c r="BH13" s="8" t="str">
        <v>髙山 恵里花</v>
      </c>
      <c r="BI13" s="9">
        <v>8355</v>
      </c>
      <c r="BJ13" s="9">
        <v>10847.4</v>
      </c>
      <c r="BK13" s="10">
        <v>1.2983</v>
      </c>
      <c r="BM13" s="34">
        <f t="shared" si="8"/>
        <v>11</v>
      </c>
      <c r="BN13" s="34" t="str">
        <v>IBD 中日本</v>
      </c>
      <c r="BO13" s="34" t="str">
        <v>IBD東海1</v>
      </c>
      <c r="BP13" s="34" t="str">
        <v>津田 圭</v>
      </c>
      <c r="BQ13" s="35">
        <v>55537.4</v>
      </c>
      <c r="BR13" s="35">
        <v>120247.8</v>
      </c>
      <c r="BS13" s="36">
        <v>2.1650999999999998</v>
      </c>
    </row>
    <row r="14" spans="1:119" x14ac:dyDescent="0.35">
      <c r="A14" s="28">
        <f t="shared" si="0"/>
        <v>12</v>
      </c>
      <c r="B14" s="28" t="str">
        <v>IBD 東日本</v>
      </c>
      <c r="C14" s="28" t="str">
        <v>IBD埼玉</v>
      </c>
      <c r="D14" s="28" t="str">
        <v>岡村 明洋</v>
      </c>
      <c r="E14" s="29">
        <v>10645.1</v>
      </c>
      <c r="F14" s="29">
        <v>8055.2</v>
      </c>
      <c r="G14" s="30">
        <v>0.75670000000000004</v>
      </c>
      <c r="I14" s="8">
        <f t="shared" si="1"/>
        <v>12</v>
      </c>
      <c r="J14" s="8" t="str">
        <v>IBD 西日本</v>
      </c>
      <c r="K14" s="8" t="str">
        <v>IBD九州1</v>
      </c>
      <c r="L14" s="8" t="str">
        <v>大須賀 守</v>
      </c>
      <c r="M14" s="9">
        <v>858.5</v>
      </c>
      <c r="N14" s="9">
        <v>502.9</v>
      </c>
      <c r="O14" s="10">
        <v>0.5857</v>
      </c>
      <c r="Q14" s="34">
        <f t="shared" si="2"/>
        <v>12</v>
      </c>
      <c r="R14" s="34" t="str">
        <v>IBD 東日本</v>
      </c>
      <c r="S14" s="34" t="str">
        <v>IBD栃木・群馬・新潟</v>
      </c>
      <c r="T14" s="34" t="str">
        <v>境野 惠介</v>
      </c>
      <c r="U14" s="35">
        <v>13359.2</v>
      </c>
      <c r="V14" s="35">
        <v>11195.3</v>
      </c>
      <c r="W14" s="36">
        <v>0.83799999999999997</v>
      </c>
      <c r="Y14" s="28">
        <f t="shared" si="3"/>
        <v>12</v>
      </c>
      <c r="Z14" s="28" t="str">
        <v>IBD 中日本</v>
      </c>
      <c r="AA14" s="28" t="str">
        <v>IBD長野・山梨・静岡</v>
      </c>
      <c r="AB14" s="28" t="str">
        <v>丸山 恵里</v>
      </c>
      <c r="AC14" s="29">
        <v>10273.4</v>
      </c>
      <c r="AD14" s="29">
        <v>15681.5</v>
      </c>
      <c r="AE14" s="30">
        <v>1.5264</v>
      </c>
      <c r="AG14" s="8">
        <f t="shared" si="4"/>
        <v>12</v>
      </c>
      <c r="AH14" s="8" t="str">
        <v>IBD 東日本</v>
      </c>
      <c r="AI14" s="8" t="str">
        <v>IBD千葉・茨城</v>
      </c>
      <c r="AJ14" s="8" t="str">
        <v>髙野 一葉</v>
      </c>
      <c r="AK14" s="9">
        <v>687</v>
      </c>
      <c r="AL14" s="9">
        <v>754.3</v>
      </c>
      <c r="AM14" s="10">
        <v>1.0979000000000001</v>
      </c>
      <c r="AO14" s="34">
        <f t="shared" si="5"/>
        <v>12</v>
      </c>
      <c r="AP14" s="34" t="str">
        <v>IBD 東日本</v>
      </c>
      <c r="AQ14" s="34" t="str">
        <v>IBD東京1</v>
      </c>
      <c r="AR14" s="34" t="str">
        <v>吉田 丈裕</v>
      </c>
      <c r="AS14" s="35">
        <v>3620</v>
      </c>
      <c r="AT14" s="35">
        <v>6106.6</v>
      </c>
      <c r="AU14" s="36">
        <v>1.6868000000000001</v>
      </c>
      <c r="AW14" s="28">
        <f t="shared" si="6"/>
        <v>12</v>
      </c>
      <c r="AX14" s="28" t="str">
        <v>IBD 東日本</v>
      </c>
      <c r="AY14" s="28" t="str">
        <v>IBD千葉・茨城</v>
      </c>
      <c r="AZ14" s="28" t="str">
        <v>川口 文子</v>
      </c>
      <c r="BA14" s="29">
        <v>33365.1</v>
      </c>
      <c r="BB14" s="29">
        <v>62667.9</v>
      </c>
      <c r="BC14" s="30">
        <v>1.8782000000000001</v>
      </c>
      <c r="BE14" s="8">
        <f t="shared" si="7"/>
        <v>12</v>
      </c>
      <c r="BF14" s="8" t="str">
        <v>IBD 東日本</v>
      </c>
      <c r="BG14" s="8" t="str">
        <v>IBD東京1</v>
      </c>
      <c r="BH14" s="8" t="str">
        <v>須田 亜由美</v>
      </c>
      <c r="BI14" s="9">
        <v>4151.2</v>
      </c>
      <c r="BJ14" s="9">
        <v>5301.2</v>
      </c>
      <c r="BK14" s="10">
        <v>1.2769999999999999</v>
      </c>
      <c r="BM14" s="34">
        <f t="shared" si="8"/>
        <v>12</v>
      </c>
      <c r="BN14" s="34" t="str">
        <v>IBD 東日本</v>
      </c>
      <c r="BO14" s="34" t="str">
        <v>IBD東京1</v>
      </c>
      <c r="BP14" s="34" t="str">
        <v>西部 享裕</v>
      </c>
      <c r="BQ14" s="35">
        <v>19401.8</v>
      </c>
      <c r="BR14" s="35">
        <v>41737.199999999997</v>
      </c>
      <c r="BS14" s="36">
        <v>2.1511999999999998</v>
      </c>
    </row>
    <row r="15" spans="1:119" x14ac:dyDescent="0.35">
      <c r="A15" s="28">
        <f t="shared" si="0"/>
        <v>13</v>
      </c>
      <c r="B15" s="28" t="str">
        <v>IBD 東日本</v>
      </c>
      <c r="C15" s="28" t="str">
        <v>IBD東京1</v>
      </c>
      <c r="D15" s="28" t="str">
        <v>西部 享裕</v>
      </c>
      <c r="E15" s="29">
        <v>4492.7</v>
      </c>
      <c r="F15" s="29">
        <v>3392.5</v>
      </c>
      <c r="G15" s="30">
        <v>0.75509999999999999</v>
      </c>
      <c r="I15" s="8">
        <f t="shared" si="1"/>
        <v>13</v>
      </c>
      <c r="J15" s="8" t="str">
        <v>IBD 東日本</v>
      </c>
      <c r="K15" s="8" t="str">
        <v>IBD千葉・茨城</v>
      </c>
      <c r="L15" s="8" t="str">
        <v>工藤 大志</v>
      </c>
      <c r="M15" s="9">
        <v>444.4</v>
      </c>
      <c r="N15" s="9">
        <v>251.4</v>
      </c>
      <c r="O15" s="10">
        <v>0.56569999999999998</v>
      </c>
      <c r="Q15" s="34">
        <f t="shared" si="2"/>
        <v>13</v>
      </c>
      <c r="R15" s="34" t="str">
        <v>IBD 中日本</v>
      </c>
      <c r="S15" s="34" t="str">
        <v>IBD北陸・岐阜</v>
      </c>
      <c r="T15" s="34" t="str">
        <v>谷 嘉裕</v>
      </c>
      <c r="U15" s="35">
        <v>1250.7</v>
      </c>
      <c r="V15" s="35">
        <v>1017.8</v>
      </c>
      <c r="W15" s="36">
        <v>0.81369999999999998</v>
      </c>
      <c r="Y15" s="28">
        <f t="shared" si="3"/>
        <v>13</v>
      </c>
      <c r="Z15" s="28" t="str">
        <v>IBD 中日本</v>
      </c>
      <c r="AA15" s="28" t="str">
        <v>IBD長野・山梨・静岡</v>
      </c>
      <c r="AB15" s="28" t="str">
        <v>山下 寛太</v>
      </c>
      <c r="AC15" s="29">
        <v>18723.099999999999</v>
      </c>
      <c r="AD15" s="29">
        <v>28328.799999999999</v>
      </c>
      <c r="AE15" s="30">
        <v>1.5129999999999999</v>
      </c>
      <c r="AG15" s="8">
        <f t="shared" si="4"/>
        <v>13</v>
      </c>
      <c r="AH15" s="8" t="str">
        <v>IBD 中日本</v>
      </c>
      <c r="AI15" s="8" t="str">
        <v>IBD北陸・岐阜</v>
      </c>
      <c r="AJ15" s="8" t="str">
        <v>川又 嘉晋</v>
      </c>
      <c r="AK15" s="9">
        <v>975.1</v>
      </c>
      <c r="AL15" s="9">
        <v>1005.8</v>
      </c>
      <c r="AM15" s="10">
        <v>1.0314000000000001</v>
      </c>
      <c r="AO15" s="34">
        <f t="shared" si="5"/>
        <v>13</v>
      </c>
      <c r="AP15" s="34" t="str">
        <v>IBD 西日本</v>
      </c>
      <c r="AQ15" s="34" t="str">
        <v>IBD兵庫</v>
      </c>
      <c r="AR15" s="34" t="str">
        <v>三上 あさひ</v>
      </c>
      <c r="AS15" s="35">
        <v>24682.6</v>
      </c>
      <c r="AT15" s="35">
        <v>41388.9</v>
      </c>
      <c r="AU15" s="36">
        <v>1.6768000000000001</v>
      </c>
      <c r="AW15" s="28">
        <f t="shared" si="6"/>
        <v>13</v>
      </c>
      <c r="AX15" s="28" t="str">
        <v>IBD 東日本</v>
      </c>
      <c r="AY15" s="28" t="str">
        <v>IBD千葉・茨城</v>
      </c>
      <c r="AZ15" s="28" t="str">
        <v>工藤 大志</v>
      </c>
      <c r="BA15" s="29">
        <v>27127.1</v>
      </c>
      <c r="BB15" s="29">
        <v>50004</v>
      </c>
      <c r="BC15" s="30">
        <v>1.8432999999999999</v>
      </c>
      <c r="BE15" s="8">
        <f t="shared" si="7"/>
        <v>13</v>
      </c>
      <c r="BF15" s="8" t="str">
        <v>IBD 中日本</v>
      </c>
      <c r="BG15" s="8" t="str">
        <v>IBD京滋</v>
      </c>
      <c r="BH15" s="8" t="str">
        <v>重川 まどか</v>
      </c>
      <c r="BI15" s="9">
        <v>4639.5</v>
      </c>
      <c r="BJ15" s="9">
        <v>5799.3</v>
      </c>
      <c r="BK15" s="10">
        <v>1.2499</v>
      </c>
      <c r="BM15" s="34">
        <f t="shared" si="8"/>
        <v>13</v>
      </c>
      <c r="BN15" s="34" t="str">
        <v>IBD 東日本</v>
      </c>
      <c r="BO15" s="34" t="str">
        <v>IBD栃木・群馬・新潟</v>
      </c>
      <c r="BP15" s="34" t="str">
        <v>李 美奈</v>
      </c>
      <c r="BQ15" s="35">
        <v>23580.1</v>
      </c>
      <c r="BR15" s="35">
        <v>49554.9</v>
      </c>
      <c r="BS15" s="36">
        <v>2.1015000000000001</v>
      </c>
    </row>
    <row r="16" spans="1:119" x14ac:dyDescent="0.35">
      <c r="A16" s="28">
        <f t="shared" si="0"/>
        <v>14</v>
      </c>
      <c r="B16" s="28" t="str">
        <v>IBD 中日本</v>
      </c>
      <c r="C16" s="28" t="str">
        <v>IBD京滋</v>
      </c>
      <c r="D16" s="28" t="str">
        <v>大志茂 敬</v>
      </c>
      <c r="E16" s="29">
        <v>5384</v>
      </c>
      <c r="F16" s="29">
        <v>3895.4</v>
      </c>
      <c r="G16" s="30">
        <v>0.72350000000000003</v>
      </c>
      <c r="I16" s="8">
        <f t="shared" si="1"/>
        <v>14</v>
      </c>
      <c r="J16" s="8" t="str">
        <v>IBD 西日本</v>
      </c>
      <c r="K16" s="8" t="str">
        <v>IBD九州2</v>
      </c>
      <c r="L16" s="8" t="str">
        <v>正木 啓宜</v>
      </c>
      <c r="M16" s="9">
        <v>1354.5</v>
      </c>
      <c r="N16" s="9">
        <v>754.3</v>
      </c>
      <c r="O16" s="10">
        <v>0.55689999999999995</v>
      </c>
      <c r="Q16" s="34">
        <f t="shared" si="2"/>
        <v>14</v>
      </c>
      <c r="R16" s="34" t="str">
        <v>IBD 東日本</v>
      </c>
      <c r="S16" s="34" t="str">
        <v>IBD埼玉</v>
      </c>
      <c r="T16" s="34" t="str">
        <v>岡村 明洋</v>
      </c>
      <c r="U16" s="35">
        <v>9740.2999999999993</v>
      </c>
      <c r="V16" s="35">
        <v>7803.7</v>
      </c>
      <c r="W16" s="36">
        <v>0.80110000000000003</v>
      </c>
      <c r="Y16" s="28">
        <f t="shared" si="3"/>
        <v>14</v>
      </c>
      <c r="Z16" s="28" t="str">
        <v>IBD 東日本</v>
      </c>
      <c r="AA16" s="28" t="str">
        <v>IBD東北</v>
      </c>
      <c r="AB16" s="28" t="str">
        <v>横山 絵里奈</v>
      </c>
      <c r="AC16" s="29">
        <v>23596.3</v>
      </c>
      <c r="AD16" s="29">
        <v>35621.599999999999</v>
      </c>
      <c r="AE16" s="30">
        <v>1.5096000000000001</v>
      </c>
      <c r="AG16" s="8">
        <f t="shared" si="4"/>
        <v>14</v>
      </c>
      <c r="AH16" s="8" t="str">
        <v>IBD 東日本</v>
      </c>
      <c r="AI16" s="8" t="str">
        <v>IBD栃木・群馬・新潟</v>
      </c>
      <c r="AJ16" s="8" t="str">
        <v>境野 惠介</v>
      </c>
      <c r="AK16" s="9">
        <v>1778.8</v>
      </c>
      <c r="AL16" s="9">
        <v>1760.1</v>
      </c>
      <c r="AM16" s="10">
        <v>0.98950000000000005</v>
      </c>
      <c r="AO16" s="34">
        <f t="shared" si="5"/>
        <v>14</v>
      </c>
      <c r="AP16" s="34" t="str">
        <v>IBD 東日本</v>
      </c>
      <c r="AQ16" s="34" t="str">
        <v>IBD東北</v>
      </c>
      <c r="AR16" s="34" t="str">
        <v>横山 絵里奈</v>
      </c>
      <c r="AS16" s="35">
        <v>21537</v>
      </c>
      <c r="AT16" s="35">
        <v>35621.599999999999</v>
      </c>
      <c r="AU16" s="36">
        <v>1.6538999999999999</v>
      </c>
      <c r="AW16" s="28">
        <f t="shared" si="6"/>
        <v>14</v>
      </c>
      <c r="AX16" s="28" t="str">
        <v>IBD 東日本</v>
      </c>
      <c r="AY16" s="28" t="str">
        <v>IBD北海道</v>
      </c>
      <c r="AZ16" s="28" t="str">
        <v>宮本 拓</v>
      </c>
      <c r="BA16" s="29">
        <v>59703.1</v>
      </c>
      <c r="BB16" s="29">
        <v>109539.4</v>
      </c>
      <c r="BC16" s="30">
        <v>1.8347</v>
      </c>
      <c r="BE16" s="8">
        <f t="shared" si="7"/>
        <v>14</v>
      </c>
      <c r="BF16" s="8" t="str">
        <v>IBD 西日本</v>
      </c>
      <c r="BG16" s="8" t="str">
        <v>IBD中四国1</v>
      </c>
      <c r="BH16" s="8" t="str">
        <v>稲本 充宏</v>
      </c>
      <c r="BI16" s="9">
        <v>8537.2000000000007</v>
      </c>
      <c r="BJ16" s="9">
        <v>10595.9</v>
      </c>
      <c r="BK16" s="10">
        <v>1.2411000000000001</v>
      </c>
      <c r="BM16" s="34">
        <f t="shared" si="8"/>
        <v>14</v>
      </c>
      <c r="BN16" s="34" t="str">
        <v>IBD 東日本</v>
      </c>
      <c r="BO16" s="34" t="str">
        <v>IBD千葉・茨城</v>
      </c>
      <c r="BP16" s="34" t="str">
        <v>川口 文子</v>
      </c>
      <c r="BQ16" s="35">
        <v>27890.7</v>
      </c>
      <c r="BR16" s="35">
        <v>58378.9</v>
      </c>
      <c r="BS16" s="36">
        <v>2.0931000000000002</v>
      </c>
    </row>
    <row r="17" spans="1:71" x14ac:dyDescent="0.35">
      <c r="A17" s="28">
        <f t="shared" si="0"/>
        <v>15</v>
      </c>
      <c r="B17" s="28" t="str">
        <v>IBD 東日本</v>
      </c>
      <c r="C17" s="28" t="str">
        <v>IBD東北</v>
      </c>
      <c r="D17" s="28" t="str">
        <v>小林 誠</v>
      </c>
      <c r="E17" s="29">
        <v>7290.6</v>
      </c>
      <c r="F17" s="29">
        <v>5001</v>
      </c>
      <c r="G17" s="30">
        <v>0.68589999999999995</v>
      </c>
      <c r="I17" s="8">
        <f t="shared" si="1"/>
        <v>15</v>
      </c>
      <c r="J17" s="8" t="str">
        <v>IBD 中日本</v>
      </c>
      <c r="K17" s="8" t="str">
        <v>IBD北陸・岐阜</v>
      </c>
      <c r="L17" s="8" t="str">
        <v>川又 嘉晋</v>
      </c>
      <c r="M17" s="9">
        <v>466.3</v>
      </c>
      <c r="N17" s="9">
        <v>251.4</v>
      </c>
      <c r="O17" s="10">
        <v>0.53920000000000001</v>
      </c>
      <c r="Q17" s="34">
        <f t="shared" si="2"/>
        <v>15</v>
      </c>
      <c r="R17" s="34" t="str">
        <v>IBD 西日本</v>
      </c>
      <c r="S17" s="34" t="str">
        <v>IBD大阪1</v>
      </c>
      <c r="T17" s="34" t="str">
        <v>近藤 雅史</v>
      </c>
      <c r="U17" s="35">
        <v>6301.3</v>
      </c>
      <c r="V17" s="35">
        <v>4749.5</v>
      </c>
      <c r="W17" s="36">
        <v>0.75370000000000004</v>
      </c>
      <c r="Y17" s="28">
        <f t="shared" si="3"/>
        <v>15</v>
      </c>
      <c r="Z17" s="28" t="str">
        <v>IBD 東日本</v>
      </c>
      <c r="AA17" s="28" t="str">
        <v>IBD栃木・群馬・新潟</v>
      </c>
      <c r="AB17" s="28" t="str">
        <v>川髙 浩</v>
      </c>
      <c r="AC17" s="29">
        <v>20903.3</v>
      </c>
      <c r="AD17" s="29">
        <v>31374.9</v>
      </c>
      <c r="AE17" s="30">
        <v>1.5008999999999999</v>
      </c>
      <c r="AG17" s="8">
        <f t="shared" si="4"/>
        <v>15</v>
      </c>
      <c r="AH17" s="8" t="str">
        <v>IBD 東日本</v>
      </c>
      <c r="AI17" s="8" t="str">
        <v>IBD東北</v>
      </c>
      <c r="AJ17" s="8" t="str">
        <v>小宮 源樹</v>
      </c>
      <c r="AK17" s="9">
        <v>1563.1</v>
      </c>
      <c r="AL17" s="9">
        <v>1508.7</v>
      </c>
      <c r="AM17" s="10">
        <v>0.96519999999999995</v>
      </c>
      <c r="AO17" s="34">
        <f t="shared" si="5"/>
        <v>15</v>
      </c>
      <c r="AP17" s="34" t="str">
        <v>IBD 中日本</v>
      </c>
      <c r="AQ17" s="34" t="str">
        <v>IBD長野・山梨・静岡</v>
      </c>
      <c r="AR17" s="34" t="str">
        <v>山下 寛太</v>
      </c>
      <c r="AS17" s="35">
        <v>16894.900000000001</v>
      </c>
      <c r="AT17" s="35">
        <v>27825.9</v>
      </c>
      <c r="AU17" s="36">
        <v>1.647</v>
      </c>
      <c r="AW17" s="28">
        <f t="shared" si="6"/>
        <v>15</v>
      </c>
      <c r="AX17" s="28" t="str">
        <v>IBD 東日本</v>
      </c>
      <c r="AY17" s="28" t="str">
        <v>IBD東京1</v>
      </c>
      <c r="AZ17" s="28" t="str">
        <v>西部 享裕</v>
      </c>
      <c r="BA17" s="29">
        <v>24249.200000000001</v>
      </c>
      <c r="BB17" s="29">
        <v>44011.4</v>
      </c>
      <c r="BC17" s="30">
        <v>1.8149</v>
      </c>
      <c r="BE17" s="8">
        <f t="shared" si="7"/>
        <v>15</v>
      </c>
      <c r="BF17" s="8" t="str">
        <v>IBD 中日本</v>
      </c>
      <c r="BG17" s="8" t="str">
        <v>IBD北陸・岐阜</v>
      </c>
      <c r="BH17" s="8" t="str">
        <v>川又 嘉晋</v>
      </c>
      <c r="BI17" s="9">
        <v>5001</v>
      </c>
      <c r="BJ17" s="9">
        <v>6057.1</v>
      </c>
      <c r="BK17" s="10">
        <v>1.2111000000000001</v>
      </c>
      <c r="BM17" s="34">
        <f t="shared" si="8"/>
        <v>15</v>
      </c>
      <c r="BN17" s="34" t="str">
        <v>IBD 東日本</v>
      </c>
      <c r="BO17" s="34" t="str">
        <v>IBD北海道</v>
      </c>
      <c r="BP17" s="34" t="str">
        <v>鳴海 陽子</v>
      </c>
      <c r="BQ17" s="35">
        <v>15284.8</v>
      </c>
      <c r="BR17" s="35">
        <v>31557.7</v>
      </c>
      <c r="BS17" s="36">
        <v>2.0646</v>
      </c>
    </row>
    <row r="18" spans="1:71" x14ac:dyDescent="0.35">
      <c r="A18" s="28">
        <f t="shared" si="0"/>
        <v>16</v>
      </c>
      <c r="B18" s="28" t="str">
        <v>IBD 東日本</v>
      </c>
      <c r="C18" s="28" t="str">
        <v>IBD東北</v>
      </c>
      <c r="D18" s="28" t="str">
        <v>加藤 隆大</v>
      </c>
      <c r="E18" s="29">
        <v>16974.7</v>
      </c>
      <c r="F18" s="29">
        <v>11534.6</v>
      </c>
      <c r="G18" s="30">
        <v>0.67949999999999999</v>
      </c>
      <c r="I18" s="8">
        <f t="shared" si="1"/>
        <v>16</v>
      </c>
      <c r="J18" s="8" t="str">
        <v>IBD 西日本</v>
      </c>
      <c r="K18" s="8" t="str">
        <v>IBD九州1</v>
      </c>
      <c r="L18" s="8" t="str">
        <v>小西 縁</v>
      </c>
      <c r="M18" s="9">
        <v>944.1</v>
      </c>
      <c r="N18" s="9">
        <v>502.9</v>
      </c>
      <c r="O18" s="10">
        <v>0.53259999999999996</v>
      </c>
      <c r="Q18" s="34">
        <f t="shared" si="2"/>
        <v>16</v>
      </c>
      <c r="R18" s="34" t="str">
        <v>IBD 西日本</v>
      </c>
      <c r="S18" s="34" t="str">
        <v>IBD九州2</v>
      </c>
      <c r="T18" s="34" t="str">
        <v>小川 陽</v>
      </c>
      <c r="U18" s="35">
        <v>2260.4</v>
      </c>
      <c r="V18" s="35">
        <v>1696.3</v>
      </c>
      <c r="W18" s="36">
        <v>0.75039999999999996</v>
      </c>
      <c r="Y18" s="28">
        <f t="shared" si="3"/>
        <v>16</v>
      </c>
      <c r="Z18" s="28" t="str">
        <v>IBD 東日本</v>
      </c>
      <c r="AA18" s="28" t="str">
        <v>IBD東京1</v>
      </c>
      <c r="AB18" s="28" t="str">
        <v>佐藤 翔太</v>
      </c>
      <c r="AC18" s="29">
        <v>5429.7</v>
      </c>
      <c r="AD18" s="29">
        <v>8144.8</v>
      </c>
      <c r="AE18" s="30">
        <v>1.5</v>
      </c>
      <c r="AG18" s="8">
        <f t="shared" si="4"/>
        <v>16</v>
      </c>
      <c r="AH18" s="8" t="str">
        <v>IBD 東日本</v>
      </c>
      <c r="AI18" s="8" t="str">
        <v>IBD千葉・茨城</v>
      </c>
      <c r="AJ18" s="8" t="str">
        <v>川口 文子</v>
      </c>
      <c r="AK18" s="9">
        <v>1066</v>
      </c>
      <c r="AL18" s="9">
        <v>1005.8</v>
      </c>
      <c r="AM18" s="10">
        <v>0.94340000000000002</v>
      </c>
      <c r="AO18" s="34">
        <f t="shared" si="5"/>
        <v>16</v>
      </c>
      <c r="AP18" s="34" t="str">
        <v>IBD 東日本</v>
      </c>
      <c r="AQ18" s="34" t="str">
        <v>IBD東京2</v>
      </c>
      <c r="AR18" s="34" t="str">
        <v>林 宏明</v>
      </c>
      <c r="AS18" s="35">
        <v>25912.400000000001</v>
      </c>
      <c r="AT18" s="35">
        <v>41728.6</v>
      </c>
      <c r="AU18" s="36">
        <v>1.6103000000000001</v>
      </c>
      <c r="AW18" s="28">
        <f t="shared" si="6"/>
        <v>16</v>
      </c>
      <c r="AX18" s="28" t="str">
        <v>IBD 中日本</v>
      </c>
      <c r="AY18" s="28" t="str">
        <v>IBD長野・山梨・静岡</v>
      </c>
      <c r="AZ18" s="28" t="str">
        <v>山下 寛太</v>
      </c>
      <c r="BA18" s="29">
        <v>45739.5</v>
      </c>
      <c r="BB18" s="29">
        <v>82845.600000000006</v>
      </c>
      <c r="BC18" s="30">
        <v>1.8111999999999999</v>
      </c>
      <c r="BE18" s="8">
        <f t="shared" si="7"/>
        <v>16</v>
      </c>
      <c r="BF18" s="8" t="str">
        <v>IBD 西日本</v>
      </c>
      <c r="BG18" s="8" t="str">
        <v>IBD九州1</v>
      </c>
      <c r="BH18" s="8" t="str">
        <v>小西 縁</v>
      </c>
      <c r="BI18" s="9">
        <v>11622.6</v>
      </c>
      <c r="BJ18" s="9">
        <v>13863.1</v>
      </c>
      <c r="BK18" s="10">
        <v>1.1927000000000001</v>
      </c>
      <c r="BM18" s="34">
        <f t="shared" si="8"/>
        <v>16</v>
      </c>
      <c r="BN18" s="34" t="str">
        <v>IBD 中日本</v>
      </c>
      <c r="BO18" s="34" t="str">
        <v>IBD長野・山梨・静岡</v>
      </c>
      <c r="BP18" s="34" t="str">
        <v>山下 寛太</v>
      </c>
      <c r="BQ18" s="35">
        <v>36365.599999999999</v>
      </c>
      <c r="BR18" s="35">
        <v>75022</v>
      </c>
      <c r="BS18" s="36">
        <v>2.0629</v>
      </c>
    </row>
    <row r="19" spans="1:71" x14ac:dyDescent="0.35">
      <c r="A19" s="28">
        <f t="shared" si="0"/>
        <v>17</v>
      </c>
      <c r="B19" s="28" t="str">
        <v>IBD 西日本</v>
      </c>
      <c r="C19" s="28" t="str">
        <v>IBD大阪1</v>
      </c>
      <c r="D19" s="28" t="str">
        <v>藤井 実菜子</v>
      </c>
      <c r="E19" s="29">
        <v>7907.9</v>
      </c>
      <c r="F19" s="29">
        <v>5340.2</v>
      </c>
      <c r="G19" s="30">
        <v>0.67530000000000001</v>
      </c>
      <c r="I19" s="8">
        <f t="shared" si="1"/>
        <v>17</v>
      </c>
      <c r="J19" s="8" t="str">
        <v>IBD 東日本</v>
      </c>
      <c r="K19" s="8" t="str">
        <v>IBD栃木・群馬・新潟</v>
      </c>
      <c r="L19" s="8" t="str">
        <v>古谷 政久</v>
      </c>
      <c r="M19" s="9">
        <v>961.4</v>
      </c>
      <c r="N19" s="9">
        <v>502.9</v>
      </c>
      <c r="O19" s="10">
        <v>0.52310000000000001</v>
      </c>
      <c r="Q19" s="34">
        <f t="shared" si="2"/>
        <v>17</v>
      </c>
      <c r="R19" s="34" t="str">
        <v>IBD 中日本</v>
      </c>
      <c r="S19" s="34" t="str">
        <v>IBD長野・山梨・静岡</v>
      </c>
      <c r="T19" s="34" t="str">
        <v>甘利 一弥</v>
      </c>
      <c r="U19" s="35">
        <v>6411</v>
      </c>
      <c r="V19" s="35">
        <v>4749.5</v>
      </c>
      <c r="W19" s="36">
        <v>0.74080000000000001</v>
      </c>
      <c r="Y19" s="28">
        <f t="shared" si="3"/>
        <v>17</v>
      </c>
      <c r="Z19" s="28" t="str">
        <v>IBD 東日本</v>
      </c>
      <c r="AA19" s="28" t="str">
        <v>IBD東京1</v>
      </c>
      <c r="AB19" s="28" t="str">
        <v>吉田 丈裕</v>
      </c>
      <c r="AC19" s="29">
        <v>4458.6000000000004</v>
      </c>
      <c r="AD19" s="29">
        <v>6609.4</v>
      </c>
      <c r="AE19" s="30">
        <v>1.4823</v>
      </c>
      <c r="AG19" s="8">
        <f t="shared" si="4"/>
        <v>17</v>
      </c>
      <c r="AH19" s="8" t="str">
        <v>IBD 西日本</v>
      </c>
      <c r="AI19" s="8" t="str">
        <v>IBD九州2</v>
      </c>
      <c r="AJ19" s="8" t="str">
        <v>中井 祥隆</v>
      </c>
      <c r="AK19" s="9">
        <v>1380.9</v>
      </c>
      <c r="AL19" s="9">
        <v>1257.2</v>
      </c>
      <c r="AM19" s="10">
        <v>0.91039999999999999</v>
      </c>
      <c r="AO19" s="34">
        <f t="shared" si="5"/>
        <v>17</v>
      </c>
      <c r="AP19" s="34" t="str">
        <v>IBD 東日本</v>
      </c>
      <c r="AQ19" s="34" t="str">
        <v>IBD栃木・群馬・新潟</v>
      </c>
      <c r="AR19" s="34" t="str">
        <v>川髙 浩</v>
      </c>
      <c r="AS19" s="35">
        <v>19199.7</v>
      </c>
      <c r="AT19" s="35">
        <v>30872</v>
      </c>
      <c r="AU19" s="36">
        <v>1.6079000000000001</v>
      </c>
      <c r="AW19" s="28">
        <f t="shared" si="6"/>
        <v>17</v>
      </c>
      <c r="AX19" s="28" t="str">
        <v>IBD 東日本</v>
      </c>
      <c r="AY19" s="28" t="str">
        <v>IBD栃木・群馬・新潟</v>
      </c>
      <c r="AZ19" s="28" t="str">
        <v>境野 惠介</v>
      </c>
      <c r="BA19" s="29">
        <v>54458.6</v>
      </c>
      <c r="BB19" s="29">
        <v>98591.9</v>
      </c>
      <c r="BC19" s="30">
        <v>1.8104</v>
      </c>
      <c r="BE19" s="8">
        <f t="shared" si="7"/>
        <v>17</v>
      </c>
      <c r="BF19" s="8" t="str">
        <v>IBD 東日本</v>
      </c>
      <c r="BG19" s="8" t="str">
        <v>IBD東京2</v>
      </c>
      <c r="BH19" s="8" t="str">
        <v>林 宏明</v>
      </c>
      <c r="BI19" s="9">
        <v>8553.6</v>
      </c>
      <c r="BJ19" s="9">
        <v>10101</v>
      </c>
      <c r="BK19" s="10">
        <v>1.1809000000000001</v>
      </c>
      <c r="BM19" s="34">
        <f t="shared" si="8"/>
        <v>17</v>
      </c>
      <c r="BN19" s="34" t="str">
        <v>IBD 中日本</v>
      </c>
      <c r="BO19" s="34" t="str">
        <v>IBD神奈川</v>
      </c>
      <c r="BP19" s="34" t="str">
        <v>中村 麻衣子</v>
      </c>
      <c r="BQ19" s="35">
        <v>24759</v>
      </c>
      <c r="BR19" s="35">
        <v>50559.7</v>
      </c>
      <c r="BS19" s="36">
        <v>2.0419999999999998</v>
      </c>
    </row>
    <row r="20" spans="1:71" x14ac:dyDescent="0.35">
      <c r="A20" s="28">
        <f t="shared" si="0"/>
        <v>18</v>
      </c>
      <c r="B20" s="28" t="str">
        <v>IBD 西日本</v>
      </c>
      <c r="C20" s="28" t="str">
        <v>IBD大阪1</v>
      </c>
      <c r="D20" s="28" t="str">
        <v>近藤 雅史</v>
      </c>
      <c r="E20" s="29">
        <v>7043.6</v>
      </c>
      <c r="F20" s="29">
        <v>4749.5</v>
      </c>
      <c r="G20" s="30">
        <v>0.67430000000000001</v>
      </c>
      <c r="I20" s="8">
        <f t="shared" si="1"/>
        <v>18</v>
      </c>
      <c r="J20" s="8" t="str">
        <v>IBD 東日本</v>
      </c>
      <c r="K20" s="8" t="str">
        <v>IBD北海道</v>
      </c>
      <c r="L20" s="8" t="str">
        <v>井上 雄太郎</v>
      </c>
      <c r="M20" s="9">
        <v>504.5</v>
      </c>
      <c r="N20" s="9">
        <v>251.4</v>
      </c>
      <c r="O20" s="10">
        <v>0.49840000000000001</v>
      </c>
      <c r="Q20" s="34">
        <f t="shared" si="2"/>
        <v>18</v>
      </c>
      <c r="R20" s="34" t="str">
        <v>IBD 中日本</v>
      </c>
      <c r="S20" s="34" t="str">
        <v>IBD長野・山梨・静岡</v>
      </c>
      <c r="T20" s="34" t="str">
        <v>戎屋 奈津美</v>
      </c>
      <c r="U20" s="35">
        <v>3667.9</v>
      </c>
      <c r="V20" s="35">
        <v>2714</v>
      </c>
      <c r="W20" s="36">
        <v>0.7399</v>
      </c>
      <c r="Y20" s="28">
        <f t="shared" si="3"/>
        <v>18</v>
      </c>
      <c r="Z20" s="28" t="str">
        <v>IBD 東日本</v>
      </c>
      <c r="AA20" s="28" t="str">
        <v>IBD東京1</v>
      </c>
      <c r="AB20" s="28" t="str">
        <v>須田 亜由美</v>
      </c>
      <c r="AC20" s="29">
        <v>7950.4</v>
      </c>
      <c r="AD20" s="29">
        <v>10844.1</v>
      </c>
      <c r="AE20" s="30">
        <v>1.3638999999999999</v>
      </c>
      <c r="AG20" s="8">
        <f t="shared" si="4"/>
        <v>18</v>
      </c>
      <c r="AH20" s="8" t="str">
        <v>IBD 西日本</v>
      </c>
      <c r="AI20" s="8" t="str">
        <v>IBD中四国1</v>
      </c>
      <c r="AJ20" s="8" t="str">
        <v>稲本 充宏</v>
      </c>
      <c r="AK20" s="9">
        <v>1675.2</v>
      </c>
      <c r="AL20" s="9">
        <v>1508.7</v>
      </c>
      <c r="AM20" s="10">
        <v>0.90049999999999997</v>
      </c>
      <c r="AO20" s="34">
        <f t="shared" si="5"/>
        <v>18</v>
      </c>
      <c r="AP20" s="34" t="str">
        <v>IBD 東日本</v>
      </c>
      <c r="AQ20" s="34" t="str">
        <v>IBD東京2</v>
      </c>
      <c r="AR20" s="34" t="str">
        <v>津國 順子</v>
      </c>
      <c r="AS20" s="35">
        <v>9408.6</v>
      </c>
      <c r="AT20" s="35">
        <v>13574.6</v>
      </c>
      <c r="AU20" s="36">
        <v>1.4427000000000001</v>
      </c>
      <c r="AW20" s="28">
        <f t="shared" si="6"/>
        <v>18</v>
      </c>
      <c r="AX20" s="28" t="str">
        <v>IBD 東日本</v>
      </c>
      <c r="AY20" s="28" t="str">
        <v>IBD東京2</v>
      </c>
      <c r="AZ20" s="28" t="str">
        <v>細水 健太良</v>
      </c>
      <c r="BA20" s="29">
        <v>140045.29999999999</v>
      </c>
      <c r="BB20" s="29">
        <v>247891.6</v>
      </c>
      <c r="BC20" s="30">
        <v>1.77</v>
      </c>
      <c r="BE20" s="8">
        <f t="shared" si="7"/>
        <v>18</v>
      </c>
      <c r="BF20" s="8" t="str">
        <v>IBD 東日本</v>
      </c>
      <c r="BG20" s="8" t="str">
        <v>IBD千葉・茨城</v>
      </c>
      <c r="BH20" s="8" t="str">
        <v>工藤 大志</v>
      </c>
      <c r="BI20" s="9">
        <v>4762.6000000000004</v>
      </c>
      <c r="BJ20" s="9">
        <v>5543</v>
      </c>
      <c r="BK20" s="10">
        <v>1.1637999999999999</v>
      </c>
      <c r="BM20" s="34">
        <f t="shared" si="8"/>
        <v>18</v>
      </c>
      <c r="BN20" s="34" t="str">
        <v>IBD 東日本</v>
      </c>
      <c r="BO20" s="34" t="str">
        <v>IBD埼玉</v>
      </c>
      <c r="BP20" s="34" t="str">
        <v>上田 聖美</v>
      </c>
      <c r="BQ20" s="35">
        <v>24485.1</v>
      </c>
      <c r="BR20" s="35">
        <v>49902.8</v>
      </c>
      <c r="BS20" s="36">
        <v>2.0379999999999998</v>
      </c>
    </row>
    <row r="21" spans="1:71" x14ac:dyDescent="0.35">
      <c r="A21" s="28">
        <f t="shared" si="0"/>
        <v>19</v>
      </c>
      <c r="B21" s="28" t="str">
        <v>IBD 東日本</v>
      </c>
      <c r="C21" s="28" t="str">
        <v>IBD東京2</v>
      </c>
      <c r="D21" s="28" t="str">
        <v>竹内 あり紗</v>
      </c>
      <c r="E21" s="29">
        <v>4276.6000000000004</v>
      </c>
      <c r="F21" s="29">
        <v>2878.6</v>
      </c>
      <c r="G21" s="30">
        <v>0.67300000000000004</v>
      </c>
      <c r="I21" s="8">
        <f t="shared" si="1"/>
        <v>19</v>
      </c>
      <c r="J21" s="8" t="str">
        <v>IBD 東日本</v>
      </c>
      <c r="K21" s="8" t="str">
        <v>IBD千葉・茨城</v>
      </c>
      <c r="L21" s="8" t="str">
        <v>川口 文子</v>
      </c>
      <c r="M21" s="9">
        <v>509.7</v>
      </c>
      <c r="N21" s="9">
        <v>251.4</v>
      </c>
      <c r="O21" s="10">
        <v>0.49330000000000002</v>
      </c>
      <c r="Q21" s="34">
        <f t="shared" si="2"/>
        <v>19</v>
      </c>
      <c r="R21" s="34" t="str">
        <v>IBD 西日本</v>
      </c>
      <c r="S21" s="34" t="str">
        <v>IBD大阪1</v>
      </c>
      <c r="T21" s="34" t="str">
        <v>藤井 実菜子</v>
      </c>
      <c r="U21" s="35">
        <v>6955.4</v>
      </c>
      <c r="V21" s="35">
        <v>5088.8</v>
      </c>
      <c r="W21" s="36">
        <v>0.73160000000000003</v>
      </c>
      <c r="Y21" s="28">
        <f t="shared" si="3"/>
        <v>19</v>
      </c>
      <c r="Z21" s="28" t="str">
        <v>IBD 東日本</v>
      </c>
      <c r="AA21" s="28" t="str">
        <v>IBD東京2</v>
      </c>
      <c r="AB21" s="28" t="str">
        <v>津國 順子</v>
      </c>
      <c r="AC21" s="29">
        <v>10062.700000000001</v>
      </c>
      <c r="AD21" s="29">
        <v>13574.6</v>
      </c>
      <c r="AE21" s="30">
        <v>1.349</v>
      </c>
      <c r="AG21" s="8">
        <f t="shared" si="4"/>
        <v>19</v>
      </c>
      <c r="AH21" s="8" t="str">
        <v>IBD 中日本</v>
      </c>
      <c r="AI21" s="8" t="str">
        <v>IBD北陸・岐阜</v>
      </c>
      <c r="AJ21" s="8" t="str">
        <v>谷 嘉裕</v>
      </c>
      <c r="AK21" s="9">
        <v>606.4</v>
      </c>
      <c r="AL21" s="9">
        <v>502.9</v>
      </c>
      <c r="AM21" s="10">
        <v>0.82920000000000005</v>
      </c>
      <c r="AO21" s="34">
        <f t="shared" si="5"/>
        <v>19</v>
      </c>
      <c r="AP21" s="34" t="str">
        <v>IBD 西日本</v>
      </c>
      <c r="AQ21" s="34" t="str">
        <v>IBD大阪1</v>
      </c>
      <c r="AR21" s="34" t="str">
        <v>近藤 雅史</v>
      </c>
      <c r="AS21" s="35">
        <v>12885.4</v>
      </c>
      <c r="AT21" s="35">
        <v>18321</v>
      </c>
      <c r="AU21" s="36">
        <v>1.4218</v>
      </c>
      <c r="AW21" s="28">
        <f t="shared" si="6"/>
        <v>19</v>
      </c>
      <c r="AX21" s="28" t="str">
        <v>IBD 東日本</v>
      </c>
      <c r="AY21" s="28" t="str">
        <v>IBD東京2</v>
      </c>
      <c r="AZ21" s="28" t="str">
        <v>津國 順子</v>
      </c>
      <c r="BA21" s="29">
        <v>24533.1</v>
      </c>
      <c r="BB21" s="29">
        <v>43340</v>
      </c>
      <c r="BC21" s="30">
        <v>1.7665</v>
      </c>
      <c r="BE21" s="8">
        <f t="shared" si="7"/>
        <v>19</v>
      </c>
      <c r="BF21" s="8" t="str">
        <v>IBD 東日本</v>
      </c>
      <c r="BG21" s="8" t="str">
        <v>IBD東京2</v>
      </c>
      <c r="BH21" s="8" t="str">
        <v>竹内 あり紗</v>
      </c>
      <c r="BI21" s="9">
        <v>6679</v>
      </c>
      <c r="BJ21" s="9">
        <v>7562.6</v>
      </c>
      <c r="BK21" s="10">
        <v>1.1322000000000001</v>
      </c>
      <c r="BM21" s="34">
        <f t="shared" si="8"/>
        <v>19</v>
      </c>
      <c r="BN21" s="34" t="str">
        <v>IBD 中日本</v>
      </c>
      <c r="BO21" s="34" t="str">
        <v>IBD北陸・岐阜</v>
      </c>
      <c r="BP21" s="34" t="str">
        <v>若松 祐典</v>
      </c>
      <c r="BQ21" s="35">
        <v>40543.1</v>
      </c>
      <c r="BR21" s="35">
        <v>81466.2</v>
      </c>
      <c r="BS21" s="36">
        <v>2.0093000000000001</v>
      </c>
    </row>
    <row r="22" spans="1:71" x14ac:dyDescent="0.35">
      <c r="A22" s="28">
        <f t="shared" si="0"/>
        <v>20</v>
      </c>
      <c r="B22" s="28" t="str">
        <v>IBD 中日本</v>
      </c>
      <c r="C22" s="28" t="str">
        <v>IBD北陸・岐阜</v>
      </c>
      <c r="D22" s="28" t="str">
        <v>谷 嘉裕</v>
      </c>
      <c r="E22" s="29">
        <v>1540.6</v>
      </c>
      <c r="F22" s="29">
        <v>1017.8</v>
      </c>
      <c r="G22" s="30">
        <v>0.66059999999999997</v>
      </c>
      <c r="I22" s="8">
        <f t="shared" si="1"/>
        <v>20</v>
      </c>
      <c r="J22" s="8" t="str">
        <v>IBD 中日本</v>
      </c>
      <c r="K22" s="8" t="str">
        <v>IBD神奈川</v>
      </c>
      <c r="L22" s="8" t="str">
        <v>神谷 章裕</v>
      </c>
      <c r="M22" s="9">
        <v>583</v>
      </c>
      <c r="N22" s="9">
        <v>251.4</v>
      </c>
      <c r="O22" s="10">
        <v>0.43120000000000003</v>
      </c>
      <c r="Q22" s="34">
        <f t="shared" si="2"/>
        <v>20</v>
      </c>
      <c r="R22" s="34" t="str">
        <v>IBD 中日本</v>
      </c>
      <c r="S22" s="34" t="str">
        <v>IBD京滋</v>
      </c>
      <c r="T22" s="34" t="str">
        <v>大志茂 敬</v>
      </c>
      <c r="U22" s="35">
        <v>4700</v>
      </c>
      <c r="V22" s="35">
        <v>3392.5</v>
      </c>
      <c r="W22" s="36">
        <v>0.7218</v>
      </c>
      <c r="Y22" s="28">
        <f t="shared" si="3"/>
        <v>20</v>
      </c>
      <c r="Z22" s="28" t="str">
        <v>IBD 東日本</v>
      </c>
      <c r="AA22" s="28" t="str">
        <v>IBD東京2</v>
      </c>
      <c r="AB22" s="28" t="str">
        <v>細水 健太良</v>
      </c>
      <c r="AC22" s="29">
        <v>52767</v>
      </c>
      <c r="AD22" s="29">
        <v>70968.2</v>
      </c>
      <c r="AE22" s="30">
        <v>1.3449</v>
      </c>
      <c r="AG22" s="8">
        <f t="shared" si="4"/>
        <v>20</v>
      </c>
      <c r="AH22" s="8" t="str">
        <v>IBD 西日本</v>
      </c>
      <c r="AI22" s="8" t="str">
        <v>IBD中四国2</v>
      </c>
      <c r="AJ22" s="8" t="str">
        <v>古賀 みのり</v>
      </c>
      <c r="AK22" s="9">
        <v>1565.5</v>
      </c>
      <c r="AL22" s="9">
        <v>1257.2</v>
      </c>
      <c r="AM22" s="10">
        <v>0.80310000000000004</v>
      </c>
      <c r="AO22" s="34">
        <f t="shared" si="5"/>
        <v>20</v>
      </c>
      <c r="AP22" s="34" t="str">
        <v>IBD 東日本</v>
      </c>
      <c r="AQ22" s="34" t="str">
        <v>IBD東京2</v>
      </c>
      <c r="AR22" s="34" t="str">
        <v>細水 健太良</v>
      </c>
      <c r="AS22" s="35">
        <v>49663.8</v>
      </c>
      <c r="AT22" s="35">
        <v>69208.100000000006</v>
      </c>
      <c r="AU22" s="36">
        <v>1.3935</v>
      </c>
      <c r="AW22" s="28">
        <f t="shared" si="6"/>
        <v>20</v>
      </c>
      <c r="AX22" s="28" t="str">
        <v>IBD 東日本</v>
      </c>
      <c r="AY22" s="28" t="str">
        <v>IBD東京2</v>
      </c>
      <c r="AZ22" s="28" t="str">
        <v>林 宏明</v>
      </c>
      <c r="BA22" s="29">
        <v>71389.7</v>
      </c>
      <c r="BB22" s="29">
        <v>124806.8</v>
      </c>
      <c r="BC22" s="30">
        <v>1.7482</v>
      </c>
      <c r="BE22" s="8">
        <f t="shared" si="7"/>
        <v>20</v>
      </c>
      <c r="BF22" s="8" t="str">
        <v>IBD 東日本</v>
      </c>
      <c r="BG22" s="8" t="str">
        <v>IBD北海道</v>
      </c>
      <c r="BH22" s="8" t="str">
        <v>宮本 拓</v>
      </c>
      <c r="BI22" s="9">
        <v>10058.9</v>
      </c>
      <c r="BJ22" s="9">
        <v>11126</v>
      </c>
      <c r="BK22" s="10">
        <v>1.1060000000000001</v>
      </c>
      <c r="BM22" s="34">
        <f t="shared" si="8"/>
        <v>20</v>
      </c>
      <c r="BN22" s="34" t="str">
        <v>IBD 東日本</v>
      </c>
      <c r="BO22" s="34" t="str">
        <v>IBD埼玉</v>
      </c>
      <c r="BP22" s="34" t="str">
        <v>五十川 卓</v>
      </c>
      <c r="BQ22" s="35">
        <v>19534.5</v>
      </c>
      <c r="BR22" s="35">
        <v>39039.199999999997</v>
      </c>
      <c r="BS22" s="36">
        <v>1.9984</v>
      </c>
    </row>
    <row r="23" spans="1:71" x14ac:dyDescent="0.35">
      <c r="A23" s="28">
        <f t="shared" si="0"/>
        <v>21</v>
      </c>
      <c r="B23" s="28" t="str">
        <v>IBD 中日本</v>
      </c>
      <c r="C23" s="28" t="str">
        <v>IBD長野・山梨・静岡</v>
      </c>
      <c r="D23" s="28" t="str">
        <v>戎屋 奈津美</v>
      </c>
      <c r="E23" s="29">
        <v>4115.1000000000004</v>
      </c>
      <c r="F23" s="29">
        <v>2714</v>
      </c>
      <c r="G23" s="30">
        <v>0.65949999999999998</v>
      </c>
      <c r="I23" s="8">
        <f t="shared" si="1"/>
        <v>21</v>
      </c>
      <c r="J23" s="8" t="str">
        <v>IBD 東日本</v>
      </c>
      <c r="K23" s="8" t="str">
        <v>IBD東北</v>
      </c>
      <c r="L23" s="8" t="str">
        <v>小林 誠</v>
      </c>
      <c r="M23" s="9">
        <v>621.9</v>
      </c>
      <c r="N23" s="9">
        <v>251.4</v>
      </c>
      <c r="O23" s="10">
        <v>0.40429999999999999</v>
      </c>
      <c r="Q23" s="34">
        <f t="shared" si="2"/>
        <v>20</v>
      </c>
      <c r="R23" s="34" t="str">
        <v>IBD 東日本</v>
      </c>
      <c r="S23" s="34" t="str">
        <v>IBD埼玉</v>
      </c>
      <c r="T23" s="34" t="str">
        <v>篠原 遥</v>
      </c>
      <c r="U23" s="35">
        <v>5170.8</v>
      </c>
      <c r="V23" s="35">
        <v>3732.7</v>
      </c>
      <c r="W23" s="36">
        <v>0.7218</v>
      </c>
      <c r="Y23" s="28">
        <f t="shared" si="3"/>
        <v>21</v>
      </c>
      <c r="Z23" s="28" t="str">
        <v>IBD 中日本</v>
      </c>
      <c r="AA23" s="28" t="str">
        <v>IBD京滋</v>
      </c>
      <c r="AB23" s="28" t="str">
        <v>大志茂 敬</v>
      </c>
      <c r="AC23" s="29">
        <v>11041.5</v>
      </c>
      <c r="AD23" s="29">
        <v>14563.9</v>
      </c>
      <c r="AE23" s="30">
        <v>1.319</v>
      </c>
      <c r="AG23" s="8">
        <f t="shared" si="4"/>
        <v>21</v>
      </c>
      <c r="AH23" s="8" t="str">
        <v>IBD 西日本</v>
      </c>
      <c r="AI23" s="8" t="str">
        <v>IBD九州2</v>
      </c>
      <c r="AJ23" s="8" t="str">
        <v>米坂 亮</v>
      </c>
      <c r="AK23" s="9">
        <v>663.4</v>
      </c>
      <c r="AL23" s="9">
        <v>502.9</v>
      </c>
      <c r="AM23" s="10">
        <v>0.75800000000000001</v>
      </c>
      <c r="AO23" s="34">
        <f t="shared" si="5"/>
        <v>21</v>
      </c>
      <c r="AP23" s="34" t="str">
        <v>IBD 西日本</v>
      </c>
      <c r="AQ23" s="34" t="str">
        <v>IBD大阪1</v>
      </c>
      <c r="AR23" s="34" t="str">
        <v>河島 まどか</v>
      </c>
      <c r="AS23" s="35">
        <v>4884.8</v>
      </c>
      <c r="AT23" s="35">
        <v>6785.1</v>
      </c>
      <c r="AU23" s="36">
        <v>1.389</v>
      </c>
      <c r="AW23" s="28">
        <f t="shared" si="6"/>
        <v>21</v>
      </c>
      <c r="AX23" s="28" t="str">
        <v>IBD 東日本</v>
      </c>
      <c r="AY23" s="28" t="str">
        <v>IBD栃木・群馬・新潟</v>
      </c>
      <c r="AZ23" s="28" t="str">
        <v>李 美奈</v>
      </c>
      <c r="BA23" s="29">
        <v>30362.2</v>
      </c>
      <c r="BB23" s="29">
        <v>52839.7</v>
      </c>
      <c r="BC23" s="30">
        <v>1.7403</v>
      </c>
      <c r="BE23" s="8">
        <f t="shared" si="7"/>
        <v>21</v>
      </c>
      <c r="BF23" s="8" t="str">
        <v>IBD 西日本</v>
      </c>
      <c r="BG23" s="8" t="str">
        <v>IBD中四国2</v>
      </c>
      <c r="BH23" s="8" t="str">
        <v>川西 誠</v>
      </c>
      <c r="BI23" s="9">
        <v>8289.7000000000007</v>
      </c>
      <c r="BJ23" s="9">
        <v>9074.5</v>
      </c>
      <c r="BK23" s="10">
        <v>1.0946</v>
      </c>
      <c r="BM23" s="34">
        <f t="shared" si="8"/>
        <v>21</v>
      </c>
      <c r="BN23" s="34" t="str">
        <v>IBD 東日本</v>
      </c>
      <c r="BO23" s="34" t="str">
        <v>IBD栃木・群馬・新潟</v>
      </c>
      <c r="BP23" s="34" t="str">
        <v>境野 惠介</v>
      </c>
      <c r="BQ23" s="35">
        <v>45337.9</v>
      </c>
      <c r="BR23" s="35">
        <v>90273.4</v>
      </c>
      <c r="BS23" s="36">
        <v>1.9911000000000001</v>
      </c>
    </row>
    <row r="24" spans="1:71" x14ac:dyDescent="0.35">
      <c r="A24" s="28">
        <f t="shared" si="0"/>
        <v>22</v>
      </c>
      <c r="B24" s="28" t="str">
        <v>IBD 東日本</v>
      </c>
      <c r="C24" s="28" t="str">
        <v>IBD埼玉</v>
      </c>
      <c r="D24" s="28" t="str">
        <v>篠原 遥</v>
      </c>
      <c r="E24" s="29">
        <v>5694.9</v>
      </c>
      <c r="F24" s="29">
        <v>3732.7</v>
      </c>
      <c r="G24" s="30">
        <v>0.65539999999999998</v>
      </c>
      <c r="I24" s="8">
        <f t="shared" si="1"/>
        <v>22</v>
      </c>
      <c r="J24" s="8" t="str">
        <v>IBD 東日本</v>
      </c>
      <c r="K24" s="8" t="str">
        <v>IBD栃木・群馬・新潟</v>
      </c>
      <c r="L24" s="8" t="str">
        <v>李 美奈</v>
      </c>
      <c r="M24" s="9">
        <v>632.4</v>
      </c>
      <c r="N24" s="9">
        <v>251.4</v>
      </c>
      <c r="O24" s="10">
        <v>0.39760000000000001</v>
      </c>
      <c r="Q24" s="34">
        <f t="shared" si="2"/>
        <v>22</v>
      </c>
      <c r="R24" s="34" t="str">
        <v>IBD 東日本</v>
      </c>
      <c r="S24" s="34" t="str">
        <v>IBD東北</v>
      </c>
      <c r="T24" s="34" t="str">
        <v>加藤 隆大</v>
      </c>
      <c r="U24" s="35">
        <v>16024.3</v>
      </c>
      <c r="V24" s="35">
        <v>11534.6</v>
      </c>
      <c r="W24" s="36">
        <v>0.7198</v>
      </c>
      <c r="Y24" s="28">
        <f t="shared" si="3"/>
        <v>22</v>
      </c>
      <c r="Z24" s="28" t="str">
        <v>IBD 東日本</v>
      </c>
      <c r="AA24" s="28" t="str">
        <v>IBD東北</v>
      </c>
      <c r="AB24" s="28" t="str">
        <v>加藤 隆大</v>
      </c>
      <c r="AC24" s="29">
        <v>34755.4</v>
      </c>
      <c r="AD24" s="29">
        <v>44945</v>
      </c>
      <c r="AE24" s="30">
        <v>1.2930999999999999</v>
      </c>
      <c r="AG24" s="8">
        <f t="shared" si="4"/>
        <v>22</v>
      </c>
      <c r="AH24" s="8" t="str">
        <v>IBD 中日本</v>
      </c>
      <c r="AI24" s="8" t="str">
        <v>IBD北陸・岐阜</v>
      </c>
      <c r="AJ24" s="8" t="str">
        <v>金岡 利光</v>
      </c>
      <c r="AK24" s="9">
        <v>667.1</v>
      </c>
      <c r="AL24" s="9">
        <v>502.9</v>
      </c>
      <c r="AM24" s="10">
        <v>0.75380000000000003</v>
      </c>
      <c r="AO24" s="34">
        <f t="shared" si="5"/>
        <v>22</v>
      </c>
      <c r="AP24" s="34" t="str">
        <v>IBD 東日本</v>
      </c>
      <c r="AQ24" s="34" t="str">
        <v>IBD東京1</v>
      </c>
      <c r="AR24" s="34" t="str">
        <v>須田 亜由美</v>
      </c>
      <c r="AS24" s="35">
        <v>7143.4</v>
      </c>
      <c r="AT24" s="35">
        <v>9838.2999999999993</v>
      </c>
      <c r="AU24" s="36">
        <v>1.3772</v>
      </c>
      <c r="AW24" s="28">
        <f t="shared" si="6"/>
        <v>22</v>
      </c>
      <c r="AX24" s="28" t="str">
        <v>IBD 中日本</v>
      </c>
      <c r="AY24" s="28" t="str">
        <v>IBD北陸・岐阜</v>
      </c>
      <c r="AZ24" s="28" t="str">
        <v>若松 祐典</v>
      </c>
      <c r="BA24" s="29">
        <v>49638.5</v>
      </c>
      <c r="BB24" s="29">
        <v>85502.1</v>
      </c>
      <c r="BC24" s="30">
        <v>1.7223999999999999</v>
      </c>
      <c r="BE24" s="8">
        <f t="shared" si="7"/>
        <v>22</v>
      </c>
      <c r="BF24" s="8" t="str">
        <v>IBD 東日本</v>
      </c>
      <c r="BG24" s="8" t="str">
        <v>IBD東京2</v>
      </c>
      <c r="BH24" s="8" t="str">
        <v>平林 和己</v>
      </c>
      <c r="BI24" s="9">
        <v>6641.5</v>
      </c>
      <c r="BJ24" s="9">
        <v>7072.5</v>
      </c>
      <c r="BK24" s="10">
        <v>1.0648</v>
      </c>
      <c r="BM24" s="34">
        <f t="shared" si="8"/>
        <v>22</v>
      </c>
      <c r="BN24" s="34" t="str">
        <v>IBD 東日本</v>
      </c>
      <c r="BO24" s="34" t="str">
        <v>IBD千葉・茨城</v>
      </c>
      <c r="BP24" s="34" t="str">
        <v>工藤 大志</v>
      </c>
      <c r="BQ24" s="35">
        <v>22364.5</v>
      </c>
      <c r="BR24" s="35">
        <v>44461</v>
      </c>
      <c r="BS24" s="36">
        <v>1.988</v>
      </c>
    </row>
    <row r="25" spans="1:71" x14ac:dyDescent="0.35">
      <c r="A25" s="28">
        <f t="shared" si="0"/>
        <v>23</v>
      </c>
      <c r="B25" s="28" t="str">
        <v>IBD 中日本</v>
      </c>
      <c r="C25" s="28" t="str">
        <v>IBD長野・山梨・静岡</v>
      </c>
      <c r="D25" s="28" t="str">
        <v>毛利 皓宏</v>
      </c>
      <c r="E25" s="29">
        <v>12965.5</v>
      </c>
      <c r="F25" s="29">
        <v>8393.5</v>
      </c>
      <c r="G25" s="30">
        <v>0.64729999999999999</v>
      </c>
      <c r="I25" s="8">
        <f t="shared" si="1"/>
        <v>23</v>
      </c>
      <c r="J25" s="8" t="str">
        <v>IBD 中日本</v>
      </c>
      <c r="K25" s="8" t="str">
        <v>IBD東海1</v>
      </c>
      <c r="L25" s="8" t="str">
        <v>平谷 友紀</v>
      </c>
      <c r="M25" s="9">
        <v>651.6</v>
      </c>
      <c r="N25" s="9">
        <v>251.4</v>
      </c>
      <c r="O25" s="10">
        <v>0.38590000000000002</v>
      </c>
      <c r="Q25" s="34">
        <f t="shared" si="2"/>
        <v>23</v>
      </c>
      <c r="R25" s="34" t="str">
        <v>IBD 東日本</v>
      </c>
      <c r="S25" s="34" t="str">
        <v>IBD東北</v>
      </c>
      <c r="T25" s="34" t="str">
        <v>小林 誠</v>
      </c>
      <c r="U25" s="35">
        <v>6668.7</v>
      </c>
      <c r="V25" s="35">
        <v>4749.5</v>
      </c>
      <c r="W25" s="36">
        <v>0.71220000000000006</v>
      </c>
      <c r="Y25" s="28">
        <f t="shared" si="3"/>
        <v>23</v>
      </c>
      <c r="Z25" s="28" t="str">
        <v>IBD 西日本</v>
      </c>
      <c r="AA25" s="28" t="str">
        <v>IBD大阪1</v>
      </c>
      <c r="AB25" s="28" t="str">
        <v>近藤 雅史</v>
      </c>
      <c r="AC25" s="29">
        <v>14437.8</v>
      </c>
      <c r="AD25" s="29">
        <v>18572.5</v>
      </c>
      <c r="AE25" s="30">
        <v>1.2863</v>
      </c>
      <c r="AG25" s="8">
        <f t="shared" si="4"/>
        <v>23</v>
      </c>
      <c r="AH25" s="8" t="str">
        <v>IBD 西日本</v>
      </c>
      <c r="AI25" s="8" t="str">
        <v>IBD九州2</v>
      </c>
      <c r="AJ25" s="8" t="str">
        <v>山平 勝樹</v>
      </c>
      <c r="AK25" s="9">
        <v>1731.1</v>
      </c>
      <c r="AL25" s="9">
        <v>1257.2</v>
      </c>
      <c r="AM25" s="10">
        <v>0.72619999999999996</v>
      </c>
      <c r="AO25" s="34">
        <f t="shared" si="5"/>
        <v>23</v>
      </c>
      <c r="AP25" s="34" t="str">
        <v>IBD 東日本</v>
      </c>
      <c r="AQ25" s="34" t="str">
        <v>IBD東北</v>
      </c>
      <c r="AR25" s="34" t="str">
        <v>加藤 隆大</v>
      </c>
      <c r="AS25" s="35">
        <v>32767.7</v>
      </c>
      <c r="AT25" s="35">
        <v>44442.1</v>
      </c>
      <c r="AU25" s="36">
        <v>1.3562000000000001</v>
      </c>
      <c r="AW25" s="28">
        <f t="shared" si="6"/>
        <v>23</v>
      </c>
      <c r="AX25" s="28" t="str">
        <v>IBD 東日本</v>
      </c>
      <c r="AY25" s="28" t="str">
        <v>IBD埼玉</v>
      </c>
      <c r="AZ25" s="28" t="str">
        <v>上田 聖美</v>
      </c>
      <c r="BA25" s="29">
        <v>31945.8</v>
      </c>
      <c r="BB25" s="29">
        <v>54947.7</v>
      </c>
      <c r="BC25" s="30">
        <v>1.72</v>
      </c>
      <c r="BE25" s="8">
        <f t="shared" si="7"/>
        <v>23</v>
      </c>
      <c r="BF25" s="8" t="str">
        <v>IBD 西日本</v>
      </c>
      <c r="BG25" s="8" t="str">
        <v>IBD九州2</v>
      </c>
      <c r="BH25" s="8" t="str">
        <v>山平 勝樹</v>
      </c>
      <c r="BI25" s="9">
        <v>8807</v>
      </c>
      <c r="BJ25" s="9">
        <v>9080.9</v>
      </c>
      <c r="BK25" s="10">
        <v>1.0309999999999999</v>
      </c>
      <c r="BM25" s="34">
        <f t="shared" si="8"/>
        <v>23</v>
      </c>
      <c r="BN25" s="34" t="str">
        <v>IBD 東日本</v>
      </c>
      <c r="BO25" s="34" t="str">
        <v>IBD北海道</v>
      </c>
      <c r="BP25" s="34" t="str">
        <v>宮本 拓</v>
      </c>
      <c r="BQ25" s="35">
        <v>49644.3</v>
      </c>
      <c r="BR25" s="35">
        <v>98413.4</v>
      </c>
      <c r="BS25" s="36">
        <v>1.9823</v>
      </c>
    </row>
    <row r="26" spans="1:71" x14ac:dyDescent="0.35">
      <c r="A26" s="28">
        <f t="shared" si="0"/>
        <v>24</v>
      </c>
      <c r="B26" s="28" t="str">
        <v>IBD 中日本</v>
      </c>
      <c r="C26" s="28" t="str">
        <v>IBD京滋</v>
      </c>
      <c r="D26" s="28" t="str">
        <v>重川 まどか</v>
      </c>
      <c r="E26" s="29">
        <v>5814.2</v>
      </c>
      <c r="F26" s="29">
        <v>3731.8</v>
      </c>
      <c r="G26" s="30">
        <v>0.64180000000000004</v>
      </c>
      <c r="I26" s="8">
        <f t="shared" si="1"/>
        <v>24</v>
      </c>
      <c r="J26" s="8" t="str">
        <v>IBD 中日本</v>
      </c>
      <c r="K26" s="8" t="str">
        <v>IBD東海2</v>
      </c>
      <c r="L26" s="8" t="str">
        <v>榊原 隆之</v>
      </c>
      <c r="M26" s="9">
        <v>654.4</v>
      </c>
      <c r="N26" s="9">
        <v>251.4</v>
      </c>
      <c r="O26" s="10">
        <v>0.38419999999999999</v>
      </c>
      <c r="Q26" s="34">
        <f t="shared" si="2"/>
        <v>24</v>
      </c>
      <c r="R26" s="34" t="str">
        <v>IBD 中日本</v>
      </c>
      <c r="S26" s="34" t="str">
        <v>IBD京滋</v>
      </c>
      <c r="T26" s="34" t="str">
        <v>重川 まどか</v>
      </c>
      <c r="U26" s="35">
        <v>5381.5</v>
      </c>
      <c r="V26" s="35">
        <v>3731.8</v>
      </c>
      <c r="W26" s="36">
        <v>0.69340000000000002</v>
      </c>
      <c r="Y26" s="28">
        <f t="shared" si="3"/>
        <v>24</v>
      </c>
      <c r="Z26" s="28" t="str">
        <v>IBD 西日本</v>
      </c>
      <c r="AA26" s="28" t="str">
        <v>IBD九州2</v>
      </c>
      <c r="AB26" s="28" t="str">
        <v>正木 啓宜</v>
      </c>
      <c r="AC26" s="29">
        <v>27951.5</v>
      </c>
      <c r="AD26" s="29">
        <v>35685.9</v>
      </c>
      <c r="AE26" s="30">
        <v>1.2766999999999999</v>
      </c>
      <c r="AG26" s="8">
        <f t="shared" si="4"/>
        <v>24</v>
      </c>
      <c r="AH26" s="8" t="str">
        <v>IBD 東日本</v>
      </c>
      <c r="AI26" s="8" t="str">
        <v>IBD埼玉</v>
      </c>
      <c r="AJ26" s="8" t="str">
        <v>五十川 卓</v>
      </c>
      <c r="AK26" s="9">
        <v>1064.7</v>
      </c>
      <c r="AL26" s="9">
        <v>754.3</v>
      </c>
      <c r="AM26" s="10">
        <v>0.70850000000000002</v>
      </c>
      <c r="AO26" s="34">
        <f t="shared" si="5"/>
        <v>24</v>
      </c>
      <c r="AP26" s="34" t="str">
        <v>IBD 中日本</v>
      </c>
      <c r="AQ26" s="34" t="str">
        <v>IBD神奈川</v>
      </c>
      <c r="AR26" s="34" t="str">
        <v>金山 賢治</v>
      </c>
      <c r="AS26" s="35">
        <v>11793.4</v>
      </c>
      <c r="AT26" s="35">
        <v>15944.9</v>
      </c>
      <c r="AU26" s="36">
        <v>1.3520000000000001</v>
      </c>
      <c r="AW26" s="28">
        <f t="shared" si="6"/>
        <v>24</v>
      </c>
      <c r="AX26" s="28" t="str">
        <v>IBD 中日本</v>
      </c>
      <c r="AY26" s="28" t="str">
        <v>IBD東海1</v>
      </c>
      <c r="AZ26" s="28" t="str">
        <v>髙山 恵里花</v>
      </c>
      <c r="BA26" s="29">
        <v>45452.800000000003</v>
      </c>
      <c r="BB26" s="29">
        <v>78055.399999999994</v>
      </c>
      <c r="BC26" s="30">
        <v>1.7172000000000001</v>
      </c>
      <c r="BE26" s="8">
        <f t="shared" si="7"/>
        <v>24</v>
      </c>
      <c r="BF26" s="8" t="str">
        <v>IBD 東日本</v>
      </c>
      <c r="BG26" s="8" t="str">
        <v>IBD東京2</v>
      </c>
      <c r="BH26" s="8" t="str">
        <v>服部 直樹</v>
      </c>
      <c r="BI26" s="9">
        <v>10532.4</v>
      </c>
      <c r="BJ26" s="9">
        <v>10603.9</v>
      </c>
      <c r="BK26" s="10">
        <v>1.0066999999999999</v>
      </c>
      <c r="BM26" s="34">
        <f t="shared" si="8"/>
        <v>24</v>
      </c>
      <c r="BN26" s="34" t="str">
        <v>IBD 西日本</v>
      </c>
      <c r="BO26" s="34" t="str">
        <v>IBD兵庫</v>
      </c>
      <c r="BP26" s="34" t="str">
        <v>山﨑 健介</v>
      </c>
      <c r="BQ26" s="35">
        <v>94168.1</v>
      </c>
      <c r="BR26" s="35">
        <v>185989.8</v>
      </c>
      <c r="BS26" s="36">
        <v>1.9750000000000001</v>
      </c>
    </row>
    <row r="27" spans="1:71" x14ac:dyDescent="0.35">
      <c r="A27" s="28">
        <f t="shared" si="0"/>
        <v>25</v>
      </c>
      <c r="B27" s="28" t="str">
        <v>IBD 中日本</v>
      </c>
      <c r="C27" s="28" t="str">
        <v>IBD長野・山梨・静岡</v>
      </c>
      <c r="D27" s="28" t="str">
        <v>甘利 一弥</v>
      </c>
      <c r="E27" s="29">
        <v>7431.7</v>
      </c>
      <c r="F27" s="29">
        <v>4749.5</v>
      </c>
      <c r="G27" s="30">
        <v>0.63900000000000001</v>
      </c>
      <c r="I27" s="8">
        <f t="shared" si="1"/>
        <v>25</v>
      </c>
      <c r="J27" s="8" t="str">
        <v>IBD 中日本</v>
      </c>
      <c r="K27" s="8" t="str">
        <v>IBD長野・山梨・静岡</v>
      </c>
      <c r="L27" s="8" t="str">
        <v>丸山 恵里</v>
      </c>
      <c r="M27" s="9">
        <v>706.5</v>
      </c>
      <c r="N27" s="9">
        <v>251.4</v>
      </c>
      <c r="O27" s="10">
        <v>0.35580000000000001</v>
      </c>
      <c r="Q27" s="34">
        <f t="shared" si="2"/>
        <v>25</v>
      </c>
      <c r="R27" s="34" t="str">
        <v>IBD 中日本</v>
      </c>
      <c r="S27" s="34" t="str">
        <v>IBD東海1</v>
      </c>
      <c r="T27" s="34" t="str">
        <v>豊住 由佳</v>
      </c>
      <c r="U27" s="35">
        <v>4914</v>
      </c>
      <c r="V27" s="35">
        <v>3392.5</v>
      </c>
      <c r="W27" s="36">
        <v>0.69030000000000002</v>
      </c>
      <c r="Y27" s="28">
        <f t="shared" si="3"/>
        <v>25</v>
      </c>
      <c r="Z27" s="28" t="str">
        <v>IBD 西日本</v>
      </c>
      <c r="AA27" s="28" t="str">
        <v>IBD大阪1</v>
      </c>
      <c r="AB27" s="28" t="str">
        <v>河島 まどか</v>
      </c>
      <c r="AC27" s="29">
        <v>5517</v>
      </c>
      <c r="AD27" s="29">
        <v>7036.5</v>
      </c>
      <c r="AE27" s="30">
        <v>1.2754000000000001</v>
      </c>
      <c r="AG27" s="8">
        <f t="shared" si="4"/>
        <v>25</v>
      </c>
      <c r="AH27" s="8" t="str">
        <v>IBD 東日本</v>
      </c>
      <c r="AI27" s="8" t="str">
        <v>IBD埼玉</v>
      </c>
      <c r="AJ27" s="8" t="str">
        <v>杉浦 駿</v>
      </c>
      <c r="AK27" s="9">
        <v>725.4</v>
      </c>
      <c r="AL27" s="9">
        <v>502.9</v>
      </c>
      <c r="AM27" s="10">
        <v>0.69320000000000004</v>
      </c>
      <c r="AO27" s="34">
        <f t="shared" si="5"/>
        <v>25</v>
      </c>
      <c r="AP27" s="34" t="str">
        <v>IBD 西日本</v>
      </c>
      <c r="AQ27" s="34" t="str">
        <v>IBD九州2</v>
      </c>
      <c r="AR27" s="34" t="str">
        <v>正木 啓宜</v>
      </c>
      <c r="AS27" s="35">
        <v>25118.7</v>
      </c>
      <c r="AT27" s="35">
        <v>33925.699999999997</v>
      </c>
      <c r="AU27" s="36">
        <v>1.3506</v>
      </c>
      <c r="AW27" s="28">
        <f t="shared" si="6"/>
        <v>25</v>
      </c>
      <c r="AX27" s="28" t="str">
        <v>IBD 中日本</v>
      </c>
      <c r="AY27" s="28" t="str">
        <v>IBD神奈川</v>
      </c>
      <c r="AZ27" s="28" t="str">
        <v>中村 麻衣子</v>
      </c>
      <c r="BA27" s="29">
        <v>32717.3</v>
      </c>
      <c r="BB27" s="29">
        <v>55857.7</v>
      </c>
      <c r="BC27" s="30">
        <v>1.7072000000000001</v>
      </c>
      <c r="BE27" s="8">
        <f t="shared" si="7"/>
        <v>25</v>
      </c>
      <c r="BF27" s="8" t="str">
        <v>IBD 西日本</v>
      </c>
      <c r="BG27" s="8" t="str">
        <v>IBD九州1</v>
      </c>
      <c r="BH27" s="8" t="str">
        <v>上野 隆史</v>
      </c>
      <c r="BI27" s="9">
        <v>7878.8</v>
      </c>
      <c r="BJ27" s="9">
        <v>7839.6</v>
      </c>
      <c r="BK27" s="10">
        <v>0.995</v>
      </c>
      <c r="BM27" s="34">
        <f t="shared" si="8"/>
        <v>25</v>
      </c>
      <c r="BN27" s="34" t="str">
        <v>IBD 西日本</v>
      </c>
      <c r="BO27" s="34" t="str">
        <v>IBD中四国1</v>
      </c>
      <c r="BP27" s="34" t="str">
        <v>山田 勝之</v>
      </c>
      <c r="BQ27" s="35">
        <v>31371.1</v>
      </c>
      <c r="BR27" s="35">
        <v>61759.5</v>
      </c>
      <c r="BS27" s="36">
        <v>1.9685999999999999</v>
      </c>
    </row>
    <row r="28" spans="1:71" x14ac:dyDescent="0.35">
      <c r="A28" s="28">
        <f t="shared" si="0"/>
        <v>26</v>
      </c>
      <c r="B28" s="28" t="str">
        <v>IBD 東日本</v>
      </c>
      <c r="C28" s="28" t="str">
        <v>IBD栃木・群馬・新潟</v>
      </c>
      <c r="D28" s="28" t="str">
        <v>古谷 政久</v>
      </c>
      <c r="E28" s="29">
        <v>16226</v>
      </c>
      <c r="F28" s="29">
        <v>10341.200000000001</v>
      </c>
      <c r="G28" s="30">
        <v>0.63729999999999998</v>
      </c>
      <c r="I28" s="8">
        <f t="shared" si="1"/>
        <v>26</v>
      </c>
      <c r="J28" s="8" t="str">
        <v>IBD 中日本</v>
      </c>
      <c r="K28" s="8" t="str">
        <v>IBD長野・山梨・静岡</v>
      </c>
      <c r="L28" s="8" t="str">
        <v>毛利 皓宏</v>
      </c>
      <c r="M28" s="9">
        <v>752.9</v>
      </c>
      <c r="N28" s="9">
        <v>251.4</v>
      </c>
      <c r="O28" s="10">
        <v>0.33389999999999997</v>
      </c>
      <c r="Q28" s="34">
        <f t="shared" si="2"/>
        <v>26</v>
      </c>
      <c r="R28" s="34" t="str">
        <v>IBD 西日本</v>
      </c>
      <c r="S28" s="34" t="str">
        <v>IBD九州1</v>
      </c>
      <c r="T28" s="34" t="str">
        <v>坂元 彩</v>
      </c>
      <c r="U28" s="35">
        <v>3491.1</v>
      </c>
      <c r="V28" s="35">
        <v>2374.8000000000002</v>
      </c>
      <c r="W28" s="36">
        <v>0.68020000000000003</v>
      </c>
      <c r="Y28" s="28">
        <f t="shared" si="3"/>
        <v>26</v>
      </c>
      <c r="Z28" s="28" t="str">
        <v>IBD 中日本</v>
      </c>
      <c r="AA28" s="28" t="str">
        <v>IBD東海1</v>
      </c>
      <c r="AB28" s="28" t="str">
        <v>平谷 友紀</v>
      </c>
      <c r="AC28" s="29">
        <v>14721.2</v>
      </c>
      <c r="AD28" s="29">
        <v>18734.8</v>
      </c>
      <c r="AE28" s="30">
        <v>1.2726</v>
      </c>
      <c r="AG28" s="8">
        <f t="shared" si="4"/>
        <v>26</v>
      </c>
      <c r="AH28" s="8" t="str">
        <v>IBD 中日本</v>
      </c>
      <c r="AI28" s="8" t="str">
        <v>IBD北陸・岐阜</v>
      </c>
      <c r="AJ28" s="8" t="str">
        <v>福井 由和</v>
      </c>
      <c r="AK28" s="9">
        <v>1590.8</v>
      </c>
      <c r="AL28" s="9">
        <v>1005.8</v>
      </c>
      <c r="AM28" s="10">
        <v>0.63219999999999998</v>
      </c>
      <c r="AO28" s="34">
        <f t="shared" si="5"/>
        <v>26</v>
      </c>
      <c r="AP28" s="34" t="str">
        <v>IBD 中日本</v>
      </c>
      <c r="AQ28" s="34" t="str">
        <v>IBD東海1</v>
      </c>
      <c r="AR28" s="34" t="str">
        <v>豊住 由佳</v>
      </c>
      <c r="AS28" s="35">
        <v>10048.5</v>
      </c>
      <c r="AT28" s="35">
        <v>13570.1</v>
      </c>
      <c r="AU28" s="36">
        <v>1.3504</v>
      </c>
      <c r="AW28" s="28">
        <f t="shared" si="6"/>
        <v>26</v>
      </c>
      <c r="AX28" s="28" t="str">
        <v>IBD 東日本</v>
      </c>
      <c r="AY28" s="28" t="str">
        <v>IBD東京1</v>
      </c>
      <c r="AZ28" s="28" t="str">
        <v>辻 佑輔</v>
      </c>
      <c r="BA28" s="29">
        <v>36165.9</v>
      </c>
      <c r="BB28" s="29">
        <v>61263.9</v>
      </c>
      <c r="BC28" s="30">
        <v>1.6939</v>
      </c>
      <c r="BE28" s="8">
        <f t="shared" si="7"/>
        <v>26</v>
      </c>
      <c r="BF28" s="8" t="str">
        <v>IBD 東日本</v>
      </c>
      <c r="BG28" s="8" t="str">
        <v>IBD東北</v>
      </c>
      <c r="BH28" s="8" t="str">
        <v>加藤 隆大</v>
      </c>
      <c r="BI28" s="9">
        <v>11206</v>
      </c>
      <c r="BJ28" s="9">
        <v>11121.2</v>
      </c>
      <c r="BK28" s="10">
        <v>0.99239999999999995</v>
      </c>
      <c r="BM28" s="34">
        <f t="shared" si="8"/>
        <v>26</v>
      </c>
      <c r="BN28" s="34" t="str">
        <v>IBD 東日本</v>
      </c>
      <c r="BO28" s="34" t="str">
        <v>IBD東京1</v>
      </c>
      <c r="BP28" s="34" t="str">
        <v>辻 佑輔</v>
      </c>
      <c r="BQ28" s="35">
        <v>27599.1</v>
      </c>
      <c r="BR28" s="35">
        <v>53952.7</v>
      </c>
      <c r="BS28" s="36">
        <v>1.9548000000000001</v>
      </c>
    </row>
    <row r="29" spans="1:71" x14ac:dyDescent="0.35">
      <c r="A29" s="28">
        <f t="shared" si="0"/>
        <v>27</v>
      </c>
      <c r="B29" s="28" t="str">
        <v>IBD 西日本</v>
      </c>
      <c r="C29" s="28" t="str">
        <v>IBD九州2</v>
      </c>
      <c r="D29" s="28" t="str">
        <v>小川 陽</v>
      </c>
      <c r="E29" s="29">
        <v>2728</v>
      </c>
      <c r="F29" s="29">
        <v>1696.3</v>
      </c>
      <c r="G29" s="30">
        <v>0.62170000000000003</v>
      </c>
      <c r="I29" s="8">
        <f t="shared" si="1"/>
        <v>27</v>
      </c>
      <c r="J29" s="8" t="str">
        <v>IBD 中日本</v>
      </c>
      <c r="K29" s="8" t="str">
        <v>IBD北陸・岐阜</v>
      </c>
      <c r="L29" s="8" t="str">
        <v>福井 由和</v>
      </c>
      <c r="M29" s="9">
        <v>760.6</v>
      </c>
      <c r="N29" s="9">
        <v>251.4</v>
      </c>
      <c r="O29" s="10">
        <v>0.33050000000000002</v>
      </c>
      <c r="Q29" s="34">
        <f t="shared" si="2"/>
        <v>27</v>
      </c>
      <c r="R29" s="34" t="str">
        <v>IBD 東日本</v>
      </c>
      <c r="S29" s="34" t="str">
        <v>IBD東北</v>
      </c>
      <c r="T29" s="34" t="str">
        <v>横山 絵里奈</v>
      </c>
      <c r="U29" s="35">
        <v>10532.2</v>
      </c>
      <c r="V29" s="35">
        <v>7124.3</v>
      </c>
      <c r="W29" s="36">
        <v>0.6764</v>
      </c>
      <c r="Y29" s="28">
        <f t="shared" si="3"/>
        <v>27</v>
      </c>
      <c r="Z29" s="28" t="str">
        <v>IBD 中日本</v>
      </c>
      <c r="AA29" s="28" t="str">
        <v>IBD北陸・岐阜</v>
      </c>
      <c r="AB29" s="28" t="str">
        <v>若松 祐典</v>
      </c>
      <c r="AC29" s="29">
        <v>20716.2</v>
      </c>
      <c r="AD29" s="29">
        <v>25527.4</v>
      </c>
      <c r="AE29" s="30">
        <v>1.2322</v>
      </c>
      <c r="AG29" s="8">
        <f t="shared" si="4"/>
        <v>27</v>
      </c>
      <c r="AH29" s="8" t="str">
        <v>IBD 西日本</v>
      </c>
      <c r="AI29" s="8" t="str">
        <v>IBD九州2</v>
      </c>
      <c r="AJ29" s="8" t="str">
        <v>正木 啓宜</v>
      </c>
      <c r="AK29" s="9">
        <v>2832.8</v>
      </c>
      <c r="AL29" s="9">
        <v>1760.1</v>
      </c>
      <c r="AM29" s="10">
        <v>0.62129999999999996</v>
      </c>
      <c r="AO29" s="34">
        <f t="shared" si="5"/>
        <v>27</v>
      </c>
      <c r="AP29" s="34" t="str">
        <v>IBD 中日本</v>
      </c>
      <c r="AQ29" s="34" t="str">
        <v>IBD東海1</v>
      </c>
      <c r="AR29" s="34" t="str">
        <v>平谷 友紀</v>
      </c>
      <c r="AS29" s="35">
        <v>13358.4</v>
      </c>
      <c r="AT29" s="35">
        <v>17980.400000000001</v>
      </c>
      <c r="AU29" s="36">
        <v>1.3459000000000001</v>
      </c>
      <c r="AW29" s="28">
        <f t="shared" si="6"/>
        <v>27</v>
      </c>
      <c r="AX29" s="28" t="str">
        <v>IBD 東日本</v>
      </c>
      <c r="AY29" s="28" t="str">
        <v>IBD北海道</v>
      </c>
      <c r="AZ29" s="28" t="str">
        <v>井上 雄太郎</v>
      </c>
      <c r="BA29" s="29">
        <v>53592.1</v>
      </c>
      <c r="BB29" s="29">
        <v>90195.8</v>
      </c>
      <c r="BC29" s="30">
        <v>1.6830000000000001</v>
      </c>
      <c r="BE29" s="8">
        <f t="shared" si="7"/>
        <v>27</v>
      </c>
      <c r="BF29" s="8" t="str">
        <v>IBD 東日本</v>
      </c>
      <c r="BG29" s="8" t="str">
        <v>IBD東京2</v>
      </c>
      <c r="BH29" s="8" t="str">
        <v>津國 順子</v>
      </c>
      <c r="BI29" s="9">
        <v>3343.7</v>
      </c>
      <c r="BJ29" s="9">
        <v>3283.2</v>
      </c>
      <c r="BK29" s="10">
        <v>0.9819</v>
      </c>
      <c r="BM29" s="34">
        <f t="shared" si="8"/>
        <v>27</v>
      </c>
      <c r="BN29" s="34" t="str">
        <v>IBD 東日本</v>
      </c>
      <c r="BO29" s="34" t="str">
        <v>IBD栃木・群馬・新潟</v>
      </c>
      <c r="BP29" s="34" t="str">
        <v>川髙 浩</v>
      </c>
      <c r="BQ29" s="35">
        <v>41144.1</v>
      </c>
      <c r="BR29" s="35">
        <v>78721.600000000006</v>
      </c>
      <c r="BS29" s="36">
        <v>1.9133</v>
      </c>
    </row>
    <row r="30" spans="1:71" x14ac:dyDescent="0.35">
      <c r="A30" s="28">
        <f t="shared" si="0"/>
        <v>28</v>
      </c>
      <c r="B30" s="28" t="str">
        <v>IBD 東日本</v>
      </c>
      <c r="C30" s="28" t="str">
        <v>IBD東北</v>
      </c>
      <c r="D30" s="28" t="str">
        <v>横山 絵里奈</v>
      </c>
      <c r="E30" s="29">
        <v>11516.8</v>
      </c>
      <c r="F30" s="29">
        <v>7124.3</v>
      </c>
      <c r="G30" s="30">
        <v>0.61850000000000005</v>
      </c>
      <c r="I30" s="8">
        <f t="shared" si="1"/>
        <v>28</v>
      </c>
      <c r="J30" s="8" t="str">
        <v>IBD 中日本</v>
      </c>
      <c r="K30" s="8" t="str">
        <v>IBD神奈川</v>
      </c>
      <c r="L30" s="8" t="str">
        <v>羽原 眞美子</v>
      </c>
      <c r="M30" s="9">
        <v>767.7</v>
      </c>
      <c r="N30" s="9">
        <v>251.4</v>
      </c>
      <c r="O30" s="10">
        <v>0.32750000000000001</v>
      </c>
      <c r="Q30" s="34">
        <f t="shared" si="2"/>
        <v>28</v>
      </c>
      <c r="R30" s="34" t="str">
        <v>IBD 中日本</v>
      </c>
      <c r="S30" s="34" t="str">
        <v>IBD長野・山梨・静岡</v>
      </c>
      <c r="T30" s="34" t="str">
        <v>毛利 皓宏</v>
      </c>
      <c r="U30" s="35">
        <v>12212.6</v>
      </c>
      <c r="V30" s="35">
        <v>8142.1</v>
      </c>
      <c r="W30" s="36">
        <v>0.66659999999999997</v>
      </c>
      <c r="Y30" s="28">
        <f t="shared" si="3"/>
        <v>28</v>
      </c>
      <c r="Z30" s="28" t="str">
        <v>IBD 中日本</v>
      </c>
      <c r="AA30" s="28" t="str">
        <v>IBD東海1</v>
      </c>
      <c r="AB30" s="28" t="str">
        <v>豊住 由佳</v>
      </c>
      <c r="AC30" s="29">
        <v>11565.2</v>
      </c>
      <c r="AD30" s="29">
        <v>14073</v>
      </c>
      <c r="AE30" s="30">
        <v>1.2168000000000001</v>
      </c>
      <c r="AG30" s="8">
        <f t="shared" si="4"/>
        <v>28</v>
      </c>
      <c r="AH30" s="8" t="str">
        <v>IBD 中日本</v>
      </c>
      <c r="AI30" s="8" t="str">
        <v>IBD神奈川</v>
      </c>
      <c r="AJ30" s="8" t="str">
        <v>神谷 章裕</v>
      </c>
      <c r="AK30" s="9">
        <v>1219.4000000000001</v>
      </c>
      <c r="AL30" s="9">
        <v>754.3</v>
      </c>
      <c r="AM30" s="10">
        <v>0.61860000000000004</v>
      </c>
      <c r="AO30" s="34">
        <f t="shared" si="5"/>
        <v>28</v>
      </c>
      <c r="AP30" s="34" t="str">
        <v>IBD 中日本</v>
      </c>
      <c r="AQ30" s="34" t="str">
        <v>IBD神奈川</v>
      </c>
      <c r="AR30" s="34" t="str">
        <v>藤田 麻衣</v>
      </c>
      <c r="AS30" s="35">
        <v>16629.5</v>
      </c>
      <c r="AT30" s="35">
        <v>22051.9</v>
      </c>
      <c r="AU30" s="36">
        <v>1.3260000000000001</v>
      </c>
      <c r="AW30" s="28">
        <f t="shared" si="6"/>
        <v>28</v>
      </c>
      <c r="AX30" s="28" t="str">
        <v>IBD 中日本</v>
      </c>
      <c r="AY30" s="28" t="str">
        <v>IBD北陸・岐阜</v>
      </c>
      <c r="AZ30" s="28" t="str">
        <v>福井 由和</v>
      </c>
      <c r="BA30" s="29">
        <v>32858.5</v>
      </c>
      <c r="BB30" s="29">
        <v>54731.9</v>
      </c>
      <c r="BC30" s="30">
        <v>1.6656</v>
      </c>
      <c r="BE30" s="8">
        <f t="shared" si="7"/>
        <v>28</v>
      </c>
      <c r="BF30" s="8" t="str">
        <v>IBD 西日本</v>
      </c>
      <c r="BG30" s="8" t="str">
        <v>IBD九州1</v>
      </c>
      <c r="BH30" s="8" t="str">
        <v>坂元 彩</v>
      </c>
      <c r="BI30" s="9">
        <v>5688.8</v>
      </c>
      <c r="BJ30" s="9">
        <v>5555.8</v>
      </c>
      <c r="BK30" s="10">
        <v>0.97660000000000002</v>
      </c>
      <c r="BM30" s="34">
        <f t="shared" si="8"/>
        <v>28</v>
      </c>
      <c r="BN30" s="34" t="str">
        <v>IBD 中日本</v>
      </c>
      <c r="BO30" s="34" t="str">
        <v>IBD北陸・岐阜</v>
      </c>
      <c r="BP30" s="34" t="str">
        <v>福井 由和</v>
      </c>
      <c r="BQ30" s="35">
        <v>24701.8</v>
      </c>
      <c r="BR30" s="35">
        <v>47172.5</v>
      </c>
      <c r="BS30" s="36">
        <v>1.9096</v>
      </c>
    </row>
    <row r="31" spans="1:71" x14ac:dyDescent="0.35">
      <c r="A31" s="28">
        <f t="shared" si="0"/>
        <v>29</v>
      </c>
      <c r="B31" s="28" t="str">
        <v>IBD 中日本</v>
      </c>
      <c r="C31" s="28" t="str">
        <v>IBD東海1</v>
      </c>
      <c r="D31" s="28" t="str">
        <v>豊住 由佳</v>
      </c>
      <c r="E31" s="29">
        <v>5639.2</v>
      </c>
      <c r="F31" s="29">
        <v>3392.5</v>
      </c>
      <c r="G31" s="30">
        <v>0.60150000000000003</v>
      </c>
      <c r="I31" s="8">
        <f t="shared" si="1"/>
        <v>29</v>
      </c>
      <c r="J31" s="8" t="str">
        <v>IBD 西日本</v>
      </c>
      <c r="K31" s="8" t="str">
        <v>IBD中四国2</v>
      </c>
      <c r="L31" s="8" t="str">
        <v>川西 誠</v>
      </c>
      <c r="M31" s="9">
        <v>777.7</v>
      </c>
      <c r="N31" s="9">
        <v>251.4</v>
      </c>
      <c r="O31" s="10">
        <v>0.32329999999999998</v>
      </c>
      <c r="Q31" s="34">
        <f t="shared" si="2"/>
        <v>29</v>
      </c>
      <c r="R31" s="34" t="str">
        <v>IBD 東日本</v>
      </c>
      <c r="S31" s="34" t="str">
        <v>IBD東京2</v>
      </c>
      <c r="T31" s="34" t="str">
        <v>竹内 あり紗</v>
      </c>
      <c r="U31" s="35">
        <v>3605.2</v>
      </c>
      <c r="V31" s="35">
        <v>2375.6999999999998</v>
      </c>
      <c r="W31" s="36">
        <v>0.65890000000000004</v>
      </c>
      <c r="Y31" s="28">
        <f t="shared" si="3"/>
        <v>29</v>
      </c>
      <c r="Z31" s="28" t="str">
        <v>IBD 中日本</v>
      </c>
      <c r="AA31" s="28" t="str">
        <v>IBD神奈川</v>
      </c>
      <c r="AB31" s="28" t="str">
        <v>藤田 麻衣</v>
      </c>
      <c r="AC31" s="29">
        <v>18837</v>
      </c>
      <c r="AD31" s="29">
        <v>22554.799999999999</v>
      </c>
      <c r="AE31" s="30">
        <v>1.1973</v>
      </c>
      <c r="AG31" s="8">
        <f t="shared" si="4"/>
        <v>29</v>
      </c>
      <c r="AH31" s="8" t="str">
        <v>IBD 西日本</v>
      </c>
      <c r="AI31" s="8" t="str">
        <v>IBD中四国2</v>
      </c>
      <c r="AJ31" s="8" t="str">
        <v>川西 誠</v>
      </c>
      <c r="AK31" s="9">
        <v>1626.5</v>
      </c>
      <c r="AL31" s="9">
        <v>1005.8</v>
      </c>
      <c r="AM31" s="10">
        <v>0.61829999999999996</v>
      </c>
      <c r="AO31" s="34">
        <f t="shared" si="5"/>
        <v>29</v>
      </c>
      <c r="AP31" s="34" t="str">
        <v>IBD 中日本</v>
      </c>
      <c r="AQ31" s="34" t="str">
        <v>IBD長野・山梨・静岡</v>
      </c>
      <c r="AR31" s="34" t="str">
        <v>甘利 一弥</v>
      </c>
      <c r="AS31" s="35">
        <v>13109.6</v>
      </c>
      <c r="AT31" s="35">
        <v>17301.900000000001</v>
      </c>
      <c r="AU31" s="36">
        <v>1.3197000000000001</v>
      </c>
      <c r="AW31" s="28">
        <f t="shared" si="6"/>
        <v>29</v>
      </c>
      <c r="AX31" s="28" t="str">
        <v>IBD 西日本</v>
      </c>
      <c r="AY31" s="28" t="str">
        <v>IBD九州1</v>
      </c>
      <c r="AZ31" s="28" t="str">
        <v>坂元 彩</v>
      </c>
      <c r="BA31" s="29">
        <v>23779.3</v>
      </c>
      <c r="BB31" s="29">
        <v>39484.9</v>
      </c>
      <c r="BC31" s="30">
        <v>1.6604000000000001</v>
      </c>
      <c r="BE31" s="8">
        <f t="shared" si="7"/>
        <v>29</v>
      </c>
      <c r="BF31" s="8" t="str">
        <v>IBD 中日本</v>
      </c>
      <c r="BG31" s="8" t="str">
        <v>IBD東海1</v>
      </c>
      <c r="BH31" s="8" t="str">
        <v>豊住 由佳</v>
      </c>
      <c r="BI31" s="9">
        <v>7279.4</v>
      </c>
      <c r="BJ31" s="9">
        <v>7067.7</v>
      </c>
      <c r="BK31" s="10">
        <v>0.97089999999999999</v>
      </c>
      <c r="BM31" s="34">
        <f t="shared" si="8"/>
        <v>29</v>
      </c>
      <c r="BN31" s="34" t="str">
        <v>IBD 中日本</v>
      </c>
      <c r="BO31" s="34" t="str">
        <v>IBD長野・山梨・静岡</v>
      </c>
      <c r="BP31" s="34" t="str">
        <v>戎屋 奈津美</v>
      </c>
      <c r="BQ31" s="35">
        <v>14404.5</v>
      </c>
      <c r="BR31" s="35">
        <v>27489.9</v>
      </c>
      <c r="BS31" s="36">
        <v>1.9084000000000001</v>
      </c>
    </row>
    <row r="32" spans="1:71" x14ac:dyDescent="0.35">
      <c r="A32" s="28">
        <f t="shared" si="0"/>
        <v>30</v>
      </c>
      <c r="B32" s="28" t="str">
        <v>IBD 西日本</v>
      </c>
      <c r="C32" s="28" t="str">
        <v>IBD九州2</v>
      </c>
      <c r="D32" s="28" t="str">
        <v>節原 有貴</v>
      </c>
      <c r="E32" s="29">
        <v>10046.1</v>
      </c>
      <c r="F32" s="29">
        <v>6018.7</v>
      </c>
      <c r="G32" s="30">
        <v>0.59909999999999997</v>
      </c>
      <c r="I32" s="8">
        <f t="shared" si="1"/>
        <v>30</v>
      </c>
      <c r="J32" s="8" t="str">
        <v>IBD 東日本</v>
      </c>
      <c r="K32" s="8" t="str">
        <v>IBD千葉・茨城</v>
      </c>
      <c r="L32" s="8" t="str">
        <v>石田 奈々</v>
      </c>
      <c r="M32" s="9">
        <v>787.4</v>
      </c>
      <c r="N32" s="9">
        <v>251.4</v>
      </c>
      <c r="O32" s="10">
        <v>0.31929999999999997</v>
      </c>
      <c r="Q32" s="34">
        <f t="shared" si="2"/>
        <v>30</v>
      </c>
      <c r="R32" s="34" t="str">
        <v>IBD 西日本</v>
      </c>
      <c r="S32" s="34" t="str">
        <v>IBD九州2</v>
      </c>
      <c r="T32" s="34" t="str">
        <v>節原 有貴</v>
      </c>
      <c r="U32" s="35">
        <v>8772.2000000000007</v>
      </c>
      <c r="V32" s="35">
        <v>5767.3</v>
      </c>
      <c r="W32" s="36">
        <v>0.65739999999999998</v>
      </c>
      <c r="Y32" s="28">
        <f t="shared" si="3"/>
        <v>30</v>
      </c>
      <c r="Z32" s="28" t="str">
        <v>IBD 西日本</v>
      </c>
      <c r="AA32" s="28" t="str">
        <v>IBD中四国2</v>
      </c>
      <c r="AB32" s="28" t="str">
        <v>川西 誠</v>
      </c>
      <c r="AC32" s="29">
        <v>11765.3</v>
      </c>
      <c r="AD32" s="29">
        <v>13899.2</v>
      </c>
      <c r="AE32" s="30">
        <v>1.1813</v>
      </c>
      <c r="AG32" s="8">
        <f t="shared" si="4"/>
        <v>30</v>
      </c>
      <c r="AH32" s="8" t="str">
        <v>IBD 東日本</v>
      </c>
      <c r="AI32" s="8" t="str">
        <v>IBD東京1</v>
      </c>
      <c r="AJ32" s="8" t="str">
        <v>吉田 丈裕</v>
      </c>
      <c r="AK32" s="9">
        <v>838.6</v>
      </c>
      <c r="AL32" s="9">
        <v>502.9</v>
      </c>
      <c r="AM32" s="10">
        <v>0.59960000000000002</v>
      </c>
      <c r="AO32" s="34">
        <f t="shared" si="5"/>
        <v>30</v>
      </c>
      <c r="AP32" s="34" t="str">
        <v>IBD 西日本</v>
      </c>
      <c r="AQ32" s="34" t="str">
        <v>IBD九州1</v>
      </c>
      <c r="AR32" s="34" t="str">
        <v>服部 章</v>
      </c>
      <c r="AS32" s="35">
        <v>12714.7</v>
      </c>
      <c r="AT32" s="35">
        <v>16640.900000000001</v>
      </c>
      <c r="AU32" s="36">
        <v>1.3087</v>
      </c>
      <c r="AW32" s="28">
        <f t="shared" si="6"/>
        <v>30</v>
      </c>
      <c r="AX32" s="28" t="str">
        <v>IBD 西日本</v>
      </c>
      <c r="AY32" s="28" t="str">
        <v>IBD九州2</v>
      </c>
      <c r="AZ32" s="28" t="str">
        <v>正木 啓宜</v>
      </c>
      <c r="BA32" s="29">
        <v>68478</v>
      </c>
      <c r="BB32" s="29">
        <v>113309</v>
      </c>
      <c r="BC32" s="30">
        <v>1.6546000000000001</v>
      </c>
      <c r="BE32" s="8">
        <f t="shared" si="7"/>
        <v>30</v>
      </c>
      <c r="BF32" s="8" t="str">
        <v>IBD 東日本</v>
      </c>
      <c r="BG32" s="8" t="str">
        <v>IBD東北</v>
      </c>
      <c r="BH32" s="8" t="str">
        <v>前中 崇志</v>
      </c>
      <c r="BI32" s="9">
        <v>7438.7</v>
      </c>
      <c r="BJ32" s="9">
        <v>7069.3</v>
      </c>
      <c r="BK32" s="10">
        <v>0.95030000000000003</v>
      </c>
      <c r="BM32" s="34">
        <f t="shared" si="8"/>
        <v>30</v>
      </c>
      <c r="BN32" s="34" t="str">
        <v>IBD 東日本</v>
      </c>
      <c r="BO32" s="34" t="str">
        <v>IBD東京2</v>
      </c>
      <c r="BP32" s="34" t="str">
        <v>津國 順子</v>
      </c>
      <c r="BQ32" s="35">
        <v>21189.4</v>
      </c>
      <c r="BR32" s="35">
        <v>40056.800000000003</v>
      </c>
      <c r="BS32" s="36">
        <v>1.8904000000000001</v>
      </c>
    </row>
    <row r="33" spans="1:71" x14ac:dyDescent="0.35">
      <c r="A33" s="28">
        <f t="shared" si="0"/>
        <v>31</v>
      </c>
      <c r="B33" s="28" t="str">
        <v>IBD 中日本</v>
      </c>
      <c r="C33" s="28" t="str">
        <v>IBD長野・山梨・静岡</v>
      </c>
      <c r="D33" s="28" t="str">
        <v>山下 寛太</v>
      </c>
      <c r="E33" s="29">
        <v>9136.2000000000007</v>
      </c>
      <c r="F33" s="29">
        <v>5428.5</v>
      </c>
      <c r="G33" s="30">
        <v>0.59409999999999996</v>
      </c>
      <c r="I33" s="8">
        <f t="shared" si="1"/>
        <v>31</v>
      </c>
      <c r="J33" s="8" t="str">
        <v>IBD 東日本</v>
      </c>
      <c r="K33" s="8" t="str">
        <v>IBD東京2</v>
      </c>
      <c r="L33" s="8" t="str">
        <v>林 宏明</v>
      </c>
      <c r="M33" s="9">
        <v>800.6</v>
      </c>
      <c r="N33" s="9">
        <v>251.4</v>
      </c>
      <c r="O33" s="10">
        <v>0.314</v>
      </c>
      <c r="Q33" s="34">
        <f t="shared" si="2"/>
        <v>31</v>
      </c>
      <c r="R33" s="34" t="str">
        <v>IBD 中日本</v>
      </c>
      <c r="S33" s="34" t="str">
        <v>IBD長野・山梨・静岡</v>
      </c>
      <c r="T33" s="34" t="str">
        <v>山下 寛太</v>
      </c>
      <c r="U33" s="35">
        <v>8262.1</v>
      </c>
      <c r="V33" s="35">
        <v>5428.5</v>
      </c>
      <c r="W33" s="36">
        <v>0.65700000000000003</v>
      </c>
      <c r="Y33" s="28">
        <f t="shared" si="3"/>
        <v>31</v>
      </c>
      <c r="Z33" s="28" t="str">
        <v>IBD 東日本</v>
      </c>
      <c r="AA33" s="28" t="str">
        <v>IBD東京1</v>
      </c>
      <c r="AB33" s="28" t="str">
        <v>染谷 慶壮</v>
      </c>
      <c r="AC33" s="29">
        <v>30143.200000000001</v>
      </c>
      <c r="AD33" s="29">
        <v>35270.300000000003</v>
      </c>
      <c r="AE33" s="30">
        <v>1.17</v>
      </c>
      <c r="AG33" s="8">
        <f t="shared" si="4"/>
        <v>31</v>
      </c>
      <c r="AH33" s="8" t="str">
        <v>IBD 西日本</v>
      </c>
      <c r="AI33" s="8" t="str">
        <v>IBD大阪2</v>
      </c>
      <c r="AJ33" s="8" t="str">
        <v>山中 愛莉</v>
      </c>
      <c r="AK33" s="9">
        <v>2125.9</v>
      </c>
      <c r="AL33" s="9">
        <v>1257.2</v>
      </c>
      <c r="AM33" s="10">
        <v>0.59130000000000005</v>
      </c>
      <c r="AO33" s="34">
        <f t="shared" si="5"/>
        <v>31</v>
      </c>
      <c r="AP33" s="34" t="str">
        <v>IBD 中日本</v>
      </c>
      <c r="AQ33" s="34" t="str">
        <v>IBD北陸・岐阜</v>
      </c>
      <c r="AR33" s="34" t="str">
        <v>若松 祐典</v>
      </c>
      <c r="AS33" s="35">
        <v>18942.5</v>
      </c>
      <c r="AT33" s="35">
        <v>24773.1</v>
      </c>
      <c r="AU33" s="36">
        <v>1.3078000000000001</v>
      </c>
      <c r="AW33" s="28">
        <f t="shared" si="6"/>
        <v>31</v>
      </c>
      <c r="AX33" s="28" t="str">
        <v>IBD 西日本</v>
      </c>
      <c r="AY33" s="28" t="str">
        <v>IBD兵庫</v>
      </c>
      <c r="AZ33" s="28" t="str">
        <v>山﨑 健介</v>
      </c>
      <c r="BA33" s="29">
        <v>116424.2</v>
      </c>
      <c r="BB33" s="29">
        <v>190032.2</v>
      </c>
      <c r="BC33" s="30">
        <v>1.6322000000000001</v>
      </c>
      <c r="BE33" s="8">
        <f t="shared" si="7"/>
        <v>31</v>
      </c>
      <c r="BF33" s="8" t="str">
        <v>IBD 中日本</v>
      </c>
      <c r="BG33" s="8" t="str">
        <v>IBD東海1</v>
      </c>
      <c r="BH33" s="8" t="str">
        <v>津田 圭</v>
      </c>
      <c r="BI33" s="9">
        <v>10130.5</v>
      </c>
      <c r="BJ33" s="9">
        <v>9579</v>
      </c>
      <c r="BK33" s="10">
        <v>0.94550000000000001</v>
      </c>
      <c r="BM33" s="34">
        <f t="shared" si="8"/>
        <v>31</v>
      </c>
      <c r="BN33" s="34" t="str">
        <v>IBD 西日本</v>
      </c>
      <c r="BO33" s="34" t="str">
        <v>IBD九州2</v>
      </c>
      <c r="BP33" s="34" t="str">
        <v>正木 啓宜</v>
      </c>
      <c r="BQ33" s="35">
        <v>54043.5</v>
      </c>
      <c r="BR33" s="35">
        <v>101465.4</v>
      </c>
      <c r="BS33" s="36">
        <v>1.8774</v>
      </c>
    </row>
    <row r="34" spans="1:71" x14ac:dyDescent="0.35">
      <c r="A34" s="28">
        <f t="shared" si="0"/>
        <v>32</v>
      </c>
      <c r="B34" s="28" t="str">
        <v>IBD 西日本</v>
      </c>
      <c r="C34" s="28" t="str">
        <v>IBD中四国1</v>
      </c>
      <c r="D34" s="28" t="str">
        <v>山田 勝之</v>
      </c>
      <c r="E34" s="29">
        <v>7284.2</v>
      </c>
      <c r="F34" s="29">
        <v>4322.8999999999996</v>
      </c>
      <c r="G34" s="30">
        <v>0.59340000000000004</v>
      </c>
      <c r="I34" s="8">
        <f t="shared" si="1"/>
        <v>32</v>
      </c>
      <c r="J34" s="8" t="str">
        <v>IBD 西日本</v>
      </c>
      <c r="K34" s="8" t="str">
        <v>IBD中四国1</v>
      </c>
      <c r="L34" s="8" t="str">
        <v>稲本 充宏</v>
      </c>
      <c r="M34" s="9">
        <v>801</v>
      </c>
      <c r="N34" s="9">
        <v>251.4</v>
      </c>
      <c r="O34" s="10">
        <v>0.31390000000000001</v>
      </c>
      <c r="Q34" s="34">
        <f t="shared" si="2"/>
        <v>32</v>
      </c>
      <c r="R34" s="34" t="str">
        <v>IBD 東日本</v>
      </c>
      <c r="S34" s="34" t="str">
        <v>IBD栃木・群馬・新潟</v>
      </c>
      <c r="T34" s="34" t="str">
        <v>古谷 政久</v>
      </c>
      <c r="U34" s="35">
        <v>15264.6</v>
      </c>
      <c r="V34" s="35">
        <v>9838.2999999999993</v>
      </c>
      <c r="W34" s="36">
        <v>0.64449999999999996</v>
      </c>
      <c r="Y34" s="28">
        <f t="shared" si="3"/>
        <v>32</v>
      </c>
      <c r="Z34" s="28" t="str">
        <v>IBD 西日本</v>
      </c>
      <c r="AA34" s="28" t="str">
        <v>IBD九州1</v>
      </c>
      <c r="AB34" s="28" t="str">
        <v>服部 章</v>
      </c>
      <c r="AC34" s="29">
        <v>14278.4</v>
      </c>
      <c r="AD34" s="29">
        <v>16640.900000000001</v>
      </c>
      <c r="AE34" s="30">
        <v>1.1654</v>
      </c>
      <c r="AG34" s="8">
        <f t="shared" si="4"/>
        <v>31</v>
      </c>
      <c r="AH34" s="8" t="str">
        <v>IBD 西日本</v>
      </c>
      <c r="AI34" s="8" t="str">
        <v>IBD大阪2</v>
      </c>
      <c r="AJ34" s="8" t="str">
        <v>津田 裕弘</v>
      </c>
      <c r="AK34" s="9">
        <v>2125.9</v>
      </c>
      <c r="AL34" s="9">
        <v>1257.2</v>
      </c>
      <c r="AM34" s="10">
        <v>0.59130000000000005</v>
      </c>
      <c r="AO34" s="34">
        <f t="shared" si="5"/>
        <v>32</v>
      </c>
      <c r="AP34" s="34" t="str">
        <v>IBD 中日本</v>
      </c>
      <c r="AQ34" s="34" t="str">
        <v>IBD京滋</v>
      </c>
      <c r="AR34" s="34" t="str">
        <v>大志茂 敬</v>
      </c>
      <c r="AS34" s="35">
        <v>9610.7999999999993</v>
      </c>
      <c r="AT34" s="35">
        <v>12552.4</v>
      </c>
      <c r="AU34" s="36">
        <v>1.306</v>
      </c>
      <c r="AW34" s="28">
        <f t="shared" si="6"/>
        <v>32</v>
      </c>
      <c r="AX34" s="28" t="str">
        <v>IBD 東日本</v>
      </c>
      <c r="AY34" s="28" t="str">
        <v>IBD東京1</v>
      </c>
      <c r="AZ34" s="28" t="str">
        <v>染谷 慶壮</v>
      </c>
      <c r="BA34" s="29">
        <v>76088.3</v>
      </c>
      <c r="BB34" s="29">
        <v>123452.5</v>
      </c>
      <c r="BC34" s="30">
        <v>1.6224000000000001</v>
      </c>
      <c r="BE34" s="8">
        <f t="shared" si="7"/>
        <v>31</v>
      </c>
      <c r="BF34" s="8" t="str">
        <v>IBD 東日本</v>
      </c>
      <c r="BG34" s="8" t="str">
        <v>IBD東北</v>
      </c>
      <c r="BH34" s="8" t="str">
        <v>小宮 源樹</v>
      </c>
      <c r="BI34" s="9">
        <v>8003.4</v>
      </c>
      <c r="BJ34" s="9">
        <v>7567.4</v>
      </c>
      <c r="BK34" s="10">
        <v>0.94550000000000001</v>
      </c>
      <c r="BM34" s="34">
        <f t="shared" si="8"/>
        <v>32</v>
      </c>
      <c r="BN34" s="34" t="str">
        <v>IBD 西日本</v>
      </c>
      <c r="BO34" s="34" t="str">
        <v>IBD九州1</v>
      </c>
      <c r="BP34" s="34" t="str">
        <v>坂元 彩</v>
      </c>
      <c r="BQ34" s="35">
        <v>18090.400000000001</v>
      </c>
      <c r="BR34" s="35">
        <v>33929.1</v>
      </c>
      <c r="BS34" s="36">
        <v>1.8754999999999999</v>
      </c>
    </row>
    <row r="35" spans="1:71" x14ac:dyDescent="0.35">
      <c r="A35" s="28">
        <f t="shared" si="0"/>
        <v>33</v>
      </c>
      <c r="B35" s="28" t="str">
        <v>IBD 中日本</v>
      </c>
      <c r="C35" s="28" t="str">
        <v>IBD神奈川</v>
      </c>
      <c r="D35" s="28" t="str">
        <v>藤田 麻衣</v>
      </c>
      <c r="E35" s="29">
        <v>9187.7999999999993</v>
      </c>
      <c r="F35" s="29">
        <v>5340.2</v>
      </c>
      <c r="G35" s="30">
        <v>0.58120000000000005</v>
      </c>
      <c r="I35" s="8">
        <f t="shared" si="1"/>
        <v>33</v>
      </c>
      <c r="J35" s="8" t="str">
        <v>IBD 中日本</v>
      </c>
      <c r="K35" s="8" t="str">
        <v>IBD東海1</v>
      </c>
      <c r="L35" s="8" t="str">
        <v>宮﨑 静香</v>
      </c>
      <c r="M35" s="9">
        <v>804.4</v>
      </c>
      <c r="N35" s="9">
        <v>251.4</v>
      </c>
      <c r="O35" s="10">
        <v>0.3125</v>
      </c>
      <c r="Q35" s="34">
        <f t="shared" si="2"/>
        <v>33</v>
      </c>
      <c r="R35" s="34" t="str">
        <v>IBD 西日本</v>
      </c>
      <c r="S35" s="34" t="str">
        <v>IBD中四国1</v>
      </c>
      <c r="T35" s="34" t="str">
        <v>山田 勝之</v>
      </c>
      <c r="U35" s="35">
        <v>6319.9</v>
      </c>
      <c r="V35" s="35">
        <v>4071.5</v>
      </c>
      <c r="W35" s="36">
        <v>0.64419999999999999</v>
      </c>
      <c r="Y35" s="28">
        <f t="shared" si="3"/>
        <v>33</v>
      </c>
      <c r="Z35" s="28" t="str">
        <v>IBD 西日本</v>
      </c>
      <c r="AA35" s="28" t="str">
        <v>IBD大阪2</v>
      </c>
      <c r="AB35" s="28" t="str">
        <v>山中 愛莉</v>
      </c>
      <c r="AC35" s="29">
        <v>16824.5</v>
      </c>
      <c r="AD35" s="29">
        <v>19577.8</v>
      </c>
      <c r="AE35" s="30">
        <v>1.1636</v>
      </c>
      <c r="AG35" s="8">
        <f t="shared" si="4"/>
        <v>33</v>
      </c>
      <c r="AH35" s="8" t="str">
        <v>IBD 西日本</v>
      </c>
      <c r="AI35" s="8" t="str">
        <v>IBD兵庫</v>
      </c>
      <c r="AJ35" s="8" t="str">
        <v>碓永 智彦</v>
      </c>
      <c r="AK35" s="9">
        <v>1708.1</v>
      </c>
      <c r="AL35" s="9">
        <v>1005.8</v>
      </c>
      <c r="AM35" s="10">
        <v>0.58879999999999999</v>
      </c>
      <c r="AO35" s="34">
        <f t="shared" si="5"/>
        <v>33</v>
      </c>
      <c r="AP35" s="34" t="str">
        <v>IBD 西日本</v>
      </c>
      <c r="AQ35" s="34" t="str">
        <v>IBD中四国2</v>
      </c>
      <c r="AR35" s="34" t="str">
        <v>川西 誠</v>
      </c>
      <c r="AS35" s="35">
        <v>10138.799999999999</v>
      </c>
      <c r="AT35" s="35">
        <v>12893.4</v>
      </c>
      <c r="AU35" s="36">
        <v>1.2716000000000001</v>
      </c>
      <c r="AW35" s="28">
        <f t="shared" si="6"/>
        <v>33</v>
      </c>
      <c r="AX35" s="28" t="str">
        <v>IBD 東日本</v>
      </c>
      <c r="AY35" s="28" t="str">
        <v>IBD埼玉</v>
      </c>
      <c r="AZ35" s="28" t="str">
        <v>五十川 卓</v>
      </c>
      <c r="BA35" s="29">
        <v>25315.7</v>
      </c>
      <c r="BB35" s="29">
        <v>41057.1</v>
      </c>
      <c r="BC35" s="30">
        <v>1.6217999999999999</v>
      </c>
      <c r="BE35" s="8">
        <f t="shared" si="7"/>
        <v>33</v>
      </c>
      <c r="BF35" s="8" t="str">
        <v>IBD 西日本</v>
      </c>
      <c r="BG35" s="8" t="str">
        <v>IBD大阪2</v>
      </c>
      <c r="BH35" s="8" t="str">
        <v>宮西 裕香</v>
      </c>
      <c r="BI35" s="9">
        <v>6976</v>
      </c>
      <c r="BJ35" s="9">
        <v>6569.6</v>
      </c>
      <c r="BK35" s="10">
        <v>0.94169999999999998</v>
      </c>
      <c r="BM35" s="34">
        <f t="shared" si="8"/>
        <v>33</v>
      </c>
      <c r="BN35" s="34" t="str">
        <v>IBD 東日本</v>
      </c>
      <c r="BO35" s="34" t="str">
        <v>IBD東京1</v>
      </c>
      <c r="BP35" s="34" t="str">
        <v>染谷 慶壮</v>
      </c>
      <c r="BQ35" s="35">
        <v>62120.2</v>
      </c>
      <c r="BR35" s="35">
        <v>115380.6</v>
      </c>
      <c r="BS35" s="36">
        <v>1.8573</v>
      </c>
    </row>
    <row r="36" spans="1:71" x14ac:dyDescent="0.35">
      <c r="A36" s="28">
        <f t="shared" si="0"/>
        <v>34</v>
      </c>
      <c r="B36" s="28" t="str">
        <v>IBD 西日本</v>
      </c>
      <c r="C36" s="28" t="str">
        <v>IBD九州1</v>
      </c>
      <c r="D36" s="28" t="str">
        <v>坂元 彩</v>
      </c>
      <c r="E36" s="29">
        <v>4098.1000000000004</v>
      </c>
      <c r="F36" s="29">
        <v>2374.8000000000002</v>
      </c>
      <c r="G36" s="30">
        <v>0.57940000000000003</v>
      </c>
      <c r="I36" s="8">
        <f t="shared" si="1"/>
        <v>34</v>
      </c>
      <c r="J36" s="8" t="str">
        <v>IBD 東日本</v>
      </c>
      <c r="K36" s="8" t="str">
        <v>IBD栃木・群馬・新潟</v>
      </c>
      <c r="L36" s="8" t="str">
        <v>川髙 浩</v>
      </c>
      <c r="M36" s="9">
        <v>814.6</v>
      </c>
      <c r="N36" s="9">
        <v>251.4</v>
      </c>
      <c r="O36" s="10">
        <v>0.30859999999999999</v>
      </c>
      <c r="Q36" s="34">
        <f t="shared" si="2"/>
        <v>34</v>
      </c>
      <c r="R36" s="34" t="str">
        <v>IBD 東日本</v>
      </c>
      <c r="S36" s="34" t="str">
        <v>IBD東北</v>
      </c>
      <c r="T36" s="34" t="str">
        <v>吉田 武史</v>
      </c>
      <c r="U36" s="35">
        <v>8608.4</v>
      </c>
      <c r="V36" s="35">
        <v>5428</v>
      </c>
      <c r="W36" s="36">
        <v>0.63049999999999995</v>
      </c>
      <c r="Y36" s="28">
        <f t="shared" si="3"/>
        <v>34</v>
      </c>
      <c r="Z36" s="28" t="str">
        <v>IBD 中日本</v>
      </c>
      <c r="AA36" s="28" t="str">
        <v>IBD京滋</v>
      </c>
      <c r="AB36" s="28" t="str">
        <v>重川 まどか</v>
      </c>
      <c r="AC36" s="29">
        <v>11909.4</v>
      </c>
      <c r="AD36" s="29">
        <v>13822.9</v>
      </c>
      <c r="AE36" s="30">
        <v>1.1606000000000001</v>
      </c>
      <c r="AG36" s="8">
        <f t="shared" si="4"/>
        <v>34</v>
      </c>
      <c r="AH36" s="8" t="str">
        <v>IBD 西日本</v>
      </c>
      <c r="AI36" s="8" t="str">
        <v>IBD九州1</v>
      </c>
      <c r="AJ36" s="8" t="str">
        <v>徳島 恵利香</v>
      </c>
      <c r="AK36" s="9">
        <v>1728</v>
      </c>
      <c r="AL36" s="9">
        <v>1005.8</v>
      </c>
      <c r="AM36" s="10">
        <v>0.58199999999999996</v>
      </c>
      <c r="AO36" s="34">
        <f t="shared" si="5"/>
        <v>34</v>
      </c>
      <c r="AP36" s="34" t="str">
        <v>IBD 西日本</v>
      </c>
      <c r="AQ36" s="34" t="str">
        <v>IBD大阪2</v>
      </c>
      <c r="AR36" s="34" t="str">
        <v>山中 愛莉</v>
      </c>
      <c r="AS36" s="35">
        <v>14698.6</v>
      </c>
      <c r="AT36" s="35">
        <v>18320.599999999999</v>
      </c>
      <c r="AU36" s="36">
        <v>1.2464</v>
      </c>
      <c r="AW36" s="28">
        <f t="shared" si="6"/>
        <v>34</v>
      </c>
      <c r="AX36" s="28" t="str">
        <v>IBD 中日本</v>
      </c>
      <c r="AY36" s="28" t="str">
        <v>IBD東海1</v>
      </c>
      <c r="AZ36" s="28" t="str">
        <v>豊住 由佳</v>
      </c>
      <c r="BA36" s="29">
        <v>28484.1</v>
      </c>
      <c r="BB36" s="29">
        <v>46089.5</v>
      </c>
      <c r="BC36" s="30">
        <v>1.6180000000000001</v>
      </c>
      <c r="BE36" s="8">
        <f t="shared" si="7"/>
        <v>34</v>
      </c>
      <c r="BF36" s="8" t="str">
        <v>IBD 東日本</v>
      </c>
      <c r="BG36" s="8" t="str">
        <v>IBD北海道</v>
      </c>
      <c r="BH36" s="8" t="str">
        <v>鎌田 健史</v>
      </c>
      <c r="BI36" s="9">
        <v>10443.700000000001</v>
      </c>
      <c r="BJ36" s="9">
        <v>9827.2000000000007</v>
      </c>
      <c r="BK36" s="10">
        <v>0.94089999999999996</v>
      </c>
      <c r="BM36" s="34">
        <f t="shared" si="8"/>
        <v>34</v>
      </c>
      <c r="BN36" s="34" t="str">
        <v>IBD 中日本</v>
      </c>
      <c r="BO36" s="34" t="str">
        <v>IBD東海1</v>
      </c>
      <c r="BP36" s="34" t="str">
        <v>豊住 由佳</v>
      </c>
      <c r="BQ36" s="35">
        <v>21204.6</v>
      </c>
      <c r="BR36" s="35">
        <v>39021.800000000003</v>
      </c>
      <c r="BS36" s="36">
        <v>1.8402000000000001</v>
      </c>
    </row>
    <row r="37" spans="1:71" x14ac:dyDescent="0.35">
      <c r="A37" s="28">
        <f t="shared" si="0"/>
        <v>35</v>
      </c>
      <c r="B37" s="28" t="str">
        <v>IBD 東日本</v>
      </c>
      <c r="C37" s="28" t="str">
        <v>IBD東北</v>
      </c>
      <c r="D37" s="28" t="str">
        <v>吉田 武史</v>
      </c>
      <c r="E37" s="29">
        <v>9397.9</v>
      </c>
      <c r="F37" s="29">
        <v>5428</v>
      </c>
      <c r="G37" s="30">
        <v>0.57750000000000001</v>
      </c>
      <c r="I37" s="8">
        <f t="shared" si="1"/>
        <v>35</v>
      </c>
      <c r="J37" s="8" t="str">
        <v>IBD 西日本</v>
      </c>
      <c r="K37" s="8" t="str">
        <v>IBD九州1</v>
      </c>
      <c r="L37" s="8" t="str">
        <v>徳島 恵利香</v>
      </c>
      <c r="M37" s="9">
        <v>826.2</v>
      </c>
      <c r="N37" s="9">
        <v>251.4</v>
      </c>
      <c r="O37" s="10">
        <v>0.30430000000000001</v>
      </c>
      <c r="Q37" s="34">
        <f t="shared" si="2"/>
        <v>35</v>
      </c>
      <c r="R37" s="34" t="str">
        <v>IBD 中日本</v>
      </c>
      <c r="S37" s="34" t="str">
        <v>IBD北陸・岐阜</v>
      </c>
      <c r="T37" s="34" t="str">
        <v>佐々木 恵美</v>
      </c>
      <c r="U37" s="35">
        <v>3774.1</v>
      </c>
      <c r="V37" s="35">
        <v>2374.8000000000002</v>
      </c>
      <c r="W37" s="36">
        <v>0.62919999999999998</v>
      </c>
      <c r="Y37" s="28">
        <f t="shared" si="3"/>
        <v>35</v>
      </c>
      <c r="Z37" s="28" t="str">
        <v>IBD 中日本</v>
      </c>
      <c r="AA37" s="28" t="str">
        <v>IBD神奈川</v>
      </c>
      <c r="AB37" s="28" t="str">
        <v>金山 賢治</v>
      </c>
      <c r="AC37" s="29">
        <v>13956.7</v>
      </c>
      <c r="AD37" s="29">
        <v>16196.3</v>
      </c>
      <c r="AE37" s="30">
        <v>1.1604000000000001</v>
      </c>
      <c r="AG37" s="8">
        <f t="shared" si="4"/>
        <v>35</v>
      </c>
      <c r="AH37" s="8" t="str">
        <v>IBD 東日本</v>
      </c>
      <c r="AI37" s="8" t="str">
        <v>IBD東北</v>
      </c>
      <c r="AJ37" s="8" t="str">
        <v>小林 誠</v>
      </c>
      <c r="AK37" s="9">
        <v>1300.7</v>
      </c>
      <c r="AL37" s="9">
        <v>754.3</v>
      </c>
      <c r="AM37" s="10">
        <v>0.57989999999999997</v>
      </c>
      <c r="AO37" s="34">
        <f t="shared" si="5"/>
        <v>35</v>
      </c>
      <c r="AP37" s="34" t="str">
        <v>IBD 中日本</v>
      </c>
      <c r="AQ37" s="34" t="str">
        <v>IBD京滋</v>
      </c>
      <c r="AR37" s="34" t="str">
        <v>重川 まどか</v>
      </c>
      <c r="AS37" s="35">
        <v>11004.5</v>
      </c>
      <c r="AT37" s="35">
        <v>13571.5</v>
      </c>
      <c r="AU37" s="36">
        <v>1.2332000000000001</v>
      </c>
      <c r="AW37" s="28">
        <f t="shared" si="6"/>
        <v>35</v>
      </c>
      <c r="AX37" s="28" t="str">
        <v>IBD 東日本</v>
      </c>
      <c r="AY37" s="28" t="str">
        <v>IBD東京1</v>
      </c>
      <c r="AZ37" s="28" t="str">
        <v>生駒 久裕</v>
      </c>
      <c r="BA37" s="29">
        <v>247273.1</v>
      </c>
      <c r="BB37" s="29">
        <v>399914</v>
      </c>
      <c r="BC37" s="30">
        <v>1.6172</v>
      </c>
      <c r="BE37" s="8">
        <f t="shared" si="7"/>
        <v>35</v>
      </c>
      <c r="BF37" s="8" t="str">
        <v>IBD 中日本</v>
      </c>
      <c r="BG37" s="8" t="str">
        <v>IBD北陸・岐阜</v>
      </c>
      <c r="BH37" s="8" t="str">
        <v>福井 由和</v>
      </c>
      <c r="BI37" s="9">
        <v>8156.7</v>
      </c>
      <c r="BJ37" s="9">
        <v>7559.4</v>
      </c>
      <c r="BK37" s="10">
        <v>0.92669999999999997</v>
      </c>
      <c r="BM37" s="34">
        <f t="shared" si="8"/>
        <v>35</v>
      </c>
      <c r="BN37" s="34" t="str">
        <v>IBD 中日本</v>
      </c>
      <c r="BO37" s="34" t="str">
        <v>IBD東海2</v>
      </c>
      <c r="BP37" s="34" t="str">
        <v>鈴木 昌樹</v>
      </c>
      <c r="BQ37" s="35">
        <v>43017.1</v>
      </c>
      <c r="BR37" s="35">
        <v>79077.600000000006</v>
      </c>
      <c r="BS37" s="36">
        <v>1.8382000000000001</v>
      </c>
    </row>
    <row r="38" spans="1:71" x14ac:dyDescent="0.35">
      <c r="A38" s="28">
        <f t="shared" si="0"/>
        <v>36</v>
      </c>
      <c r="B38" s="28" t="str">
        <v>IBD 西日本</v>
      </c>
      <c r="C38" s="28" t="str">
        <v>IBD大阪2</v>
      </c>
      <c r="D38" s="28" t="str">
        <v>山中 愛莉</v>
      </c>
      <c r="E38" s="29">
        <v>8204.5</v>
      </c>
      <c r="F38" s="29">
        <v>4661.7</v>
      </c>
      <c r="G38" s="30">
        <v>0.56810000000000005</v>
      </c>
      <c r="I38" s="8">
        <f t="shared" si="1"/>
        <v>36</v>
      </c>
      <c r="J38" s="8" t="str">
        <v>IBD 中日本</v>
      </c>
      <c r="K38" s="8" t="str">
        <v>IBD北陸・岐阜</v>
      </c>
      <c r="L38" s="8" t="str">
        <v>若松 祐典</v>
      </c>
      <c r="M38" s="9">
        <v>848</v>
      </c>
      <c r="N38" s="9">
        <v>251.4</v>
      </c>
      <c r="O38" s="10">
        <v>0.29649999999999999</v>
      </c>
      <c r="Q38" s="34">
        <f t="shared" si="2"/>
        <v>36</v>
      </c>
      <c r="R38" s="34" t="str">
        <v>IBD 中日本</v>
      </c>
      <c r="S38" s="34" t="str">
        <v>IBD神奈川</v>
      </c>
      <c r="T38" s="34" t="str">
        <v>藤田 麻衣</v>
      </c>
      <c r="U38" s="35">
        <v>8132.3</v>
      </c>
      <c r="V38" s="35">
        <v>5088.8</v>
      </c>
      <c r="W38" s="36">
        <v>0.62570000000000003</v>
      </c>
      <c r="Y38" s="28">
        <f t="shared" si="3"/>
        <v>36</v>
      </c>
      <c r="Z38" s="28" t="str">
        <v>IBD 中日本</v>
      </c>
      <c r="AA38" s="28" t="str">
        <v>IBD長野・山梨・静岡</v>
      </c>
      <c r="AB38" s="28" t="str">
        <v>甘利 一弥</v>
      </c>
      <c r="AC38" s="29">
        <v>15244.5</v>
      </c>
      <c r="AD38" s="29">
        <v>17553.400000000001</v>
      </c>
      <c r="AE38" s="30">
        <v>1.1514</v>
      </c>
      <c r="AG38" s="8">
        <f t="shared" si="4"/>
        <v>36</v>
      </c>
      <c r="AH38" s="8" t="str">
        <v>IBD 西日本</v>
      </c>
      <c r="AI38" s="8" t="str">
        <v>IBD九州2</v>
      </c>
      <c r="AJ38" s="8" t="str">
        <v>飯田 博文</v>
      </c>
      <c r="AK38" s="9">
        <v>2211.3000000000002</v>
      </c>
      <c r="AL38" s="9">
        <v>1257.2</v>
      </c>
      <c r="AM38" s="10">
        <v>0.56850000000000001</v>
      </c>
      <c r="AO38" s="34">
        <f t="shared" si="5"/>
        <v>36</v>
      </c>
      <c r="AP38" s="34" t="str">
        <v>IBD 西日本</v>
      </c>
      <c r="AQ38" s="34" t="str">
        <v>IBD兵庫</v>
      </c>
      <c r="AR38" s="34" t="str">
        <v>山﨑 健介</v>
      </c>
      <c r="AS38" s="35">
        <v>48287.7</v>
      </c>
      <c r="AT38" s="35">
        <v>59369.3</v>
      </c>
      <c r="AU38" s="36">
        <v>1.2294</v>
      </c>
      <c r="AW38" s="28">
        <f t="shared" si="6"/>
        <v>36</v>
      </c>
      <c r="AX38" s="28" t="str">
        <v>IBD 東日本</v>
      </c>
      <c r="AY38" s="28" t="str">
        <v>IBD栃木・群馬・新潟</v>
      </c>
      <c r="AZ38" s="28" t="str">
        <v>川髙 浩</v>
      </c>
      <c r="BA38" s="29">
        <v>49879.5</v>
      </c>
      <c r="BB38" s="29">
        <v>80489.7</v>
      </c>
      <c r="BC38" s="30">
        <v>1.6135999999999999</v>
      </c>
      <c r="BE38" s="8">
        <f t="shared" si="7"/>
        <v>36</v>
      </c>
      <c r="BF38" s="8" t="str">
        <v>IBD 東日本</v>
      </c>
      <c r="BG38" s="8" t="str">
        <v>IBD北海道</v>
      </c>
      <c r="BH38" s="8" t="str">
        <v>松井 夏海</v>
      </c>
      <c r="BI38" s="9">
        <v>9906.7000000000007</v>
      </c>
      <c r="BJ38" s="9">
        <v>9084.1</v>
      </c>
      <c r="BK38" s="10">
        <v>0.91690000000000005</v>
      </c>
      <c r="BM38" s="34">
        <f t="shared" si="8"/>
        <v>36</v>
      </c>
      <c r="BN38" s="34" t="str">
        <v>IBD 東日本</v>
      </c>
      <c r="BO38" s="34" t="str">
        <v>IBD東京2</v>
      </c>
      <c r="BP38" s="34" t="str">
        <v>林 宏明</v>
      </c>
      <c r="BQ38" s="35">
        <v>62836.2</v>
      </c>
      <c r="BR38" s="35">
        <v>114705.8</v>
      </c>
      <c r="BS38" s="36">
        <v>1.8253999999999999</v>
      </c>
    </row>
    <row r="39" spans="1:71" x14ac:dyDescent="0.35">
      <c r="A39" s="28">
        <f t="shared" si="0"/>
        <v>37</v>
      </c>
      <c r="B39" s="28" t="str">
        <v>IBD 西日本</v>
      </c>
      <c r="C39" s="28" t="str">
        <v>IBD九州2</v>
      </c>
      <c r="D39" s="28" t="str">
        <v>山平 勝樹</v>
      </c>
      <c r="E39" s="29">
        <v>12005.7</v>
      </c>
      <c r="F39" s="29">
        <v>6609.4</v>
      </c>
      <c r="G39" s="30">
        <v>0.55049999999999999</v>
      </c>
      <c r="I39" s="8">
        <f t="shared" si="1"/>
        <v>37</v>
      </c>
      <c r="J39" s="8" t="str">
        <v>IBD 東日本</v>
      </c>
      <c r="K39" s="8" t="str">
        <v>IBD栃木・群馬・新潟</v>
      </c>
      <c r="L39" s="8" t="str">
        <v>境野 惠介</v>
      </c>
      <c r="M39" s="9">
        <v>850.5</v>
      </c>
      <c r="N39" s="9">
        <v>251.4</v>
      </c>
      <c r="O39" s="10">
        <v>0.29559999999999997</v>
      </c>
      <c r="Q39" s="34">
        <f t="shared" si="2"/>
        <v>37</v>
      </c>
      <c r="R39" s="34" t="str">
        <v>IBD 西日本</v>
      </c>
      <c r="S39" s="34" t="str">
        <v>IBD大阪2</v>
      </c>
      <c r="T39" s="34" t="str">
        <v>山中 愛莉</v>
      </c>
      <c r="U39" s="35">
        <v>7188</v>
      </c>
      <c r="V39" s="35">
        <v>4410.3</v>
      </c>
      <c r="W39" s="36">
        <v>0.61350000000000005</v>
      </c>
      <c r="Y39" s="28">
        <f t="shared" si="3"/>
        <v>37</v>
      </c>
      <c r="Z39" s="28" t="str">
        <v>IBD 東日本</v>
      </c>
      <c r="AA39" s="28" t="str">
        <v>IBD東北</v>
      </c>
      <c r="AB39" s="28" t="str">
        <v>小林 誠</v>
      </c>
      <c r="AC39" s="29">
        <v>14937.3</v>
      </c>
      <c r="AD39" s="29">
        <v>17038.5</v>
      </c>
      <c r="AE39" s="30">
        <v>1.1406000000000001</v>
      </c>
      <c r="AG39" s="8">
        <f t="shared" si="4"/>
        <v>37</v>
      </c>
      <c r="AH39" s="8" t="str">
        <v>IBD 東日本</v>
      </c>
      <c r="AI39" s="8" t="str">
        <v>IBD東京2</v>
      </c>
      <c r="AJ39" s="8" t="str">
        <v>細水 健太良</v>
      </c>
      <c r="AK39" s="9">
        <v>3103.1</v>
      </c>
      <c r="AL39" s="9">
        <v>1760.1</v>
      </c>
      <c r="AM39" s="10">
        <v>0.56720000000000004</v>
      </c>
      <c r="AO39" s="34">
        <f t="shared" si="5"/>
        <v>37</v>
      </c>
      <c r="AP39" s="34" t="str">
        <v>IBD 西日本</v>
      </c>
      <c r="AQ39" s="34" t="str">
        <v>IBD大阪1</v>
      </c>
      <c r="AR39" s="34" t="str">
        <v>早川 実奈</v>
      </c>
      <c r="AS39" s="35">
        <v>10032.9</v>
      </c>
      <c r="AT39" s="35">
        <v>12215.3</v>
      </c>
      <c r="AU39" s="36">
        <v>1.2175</v>
      </c>
      <c r="AW39" s="28">
        <f t="shared" si="6"/>
        <v>37</v>
      </c>
      <c r="AX39" s="28" t="str">
        <v>IBD 中日本</v>
      </c>
      <c r="AY39" s="28" t="str">
        <v>IBD東海2</v>
      </c>
      <c r="AZ39" s="28" t="str">
        <v>鈴木 昌樹</v>
      </c>
      <c r="BA39" s="29">
        <v>50615.1</v>
      </c>
      <c r="BB39" s="29">
        <v>81608.100000000006</v>
      </c>
      <c r="BC39" s="30">
        <v>1.6123000000000001</v>
      </c>
      <c r="BE39" s="8">
        <f t="shared" si="7"/>
        <v>37</v>
      </c>
      <c r="BF39" s="8" t="str">
        <v>IBD 東日本</v>
      </c>
      <c r="BG39" s="8" t="str">
        <v>IBD栃木・群馬・新潟</v>
      </c>
      <c r="BH39" s="8" t="str">
        <v>境野 惠介</v>
      </c>
      <c r="BI39" s="9">
        <v>9120.7000000000007</v>
      </c>
      <c r="BJ39" s="9">
        <v>8318.5</v>
      </c>
      <c r="BK39" s="10">
        <v>0.91200000000000003</v>
      </c>
      <c r="BM39" s="34">
        <f t="shared" si="8"/>
        <v>37</v>
      </c>
      <c r="BN39" s="34" t="str">
        <v>IBD 東日本</v>
      </c>
      <c r="BO39" s="34" t="str">
        <v>IBD東京2</v>
      </c>
      <c r="BP39" s="34" t="str">
        <v>細水 健太良</v>
      </c>
      <c r="BQ39" s="35">
        <v>124197</v>
      </c>
      <c r="BR39" s="35">
        <v>226699.7</v>
      </c>
      <c r="BS39" s="36">
        <v>1.8252999999999999</v>
      </c>
    </row>
    <row r="40" spans="1:71" x14ac:dyDescent="0.35">
      <c r="A40" s="28">
        <f t="shared" si="0"/>
        <v>38</v>
      </c>
      <c r="B40" s="28" t="str">
        <v>IBD 中日本</v>
      </c>
      <c r="C40" s="28" t="str">
        <v>IBD北陸・岐阜</v>
      </c>
      <c r="D40" s="28" t="str">
        <v>佐々木 恵美</v>
      </c>
      <c r="E40" s="29">
        <v>4352.8999999999996</v>
      </c>
      <c r="F40" s="29">
        <v>2374.8000000000002</v>
      </c>
      <c r="G40" s="30">
        <v>0.54549999999999998</v>
      </c>
      <c r="I40" s="8">
        <f t="shared" si="1"/>
        <v>38</v>
      </c>
      <c r="J40" s="8" t="str">
        <v>IBD 西日本</v>
      </c>
      <c r="K40" s="8" t="str">
        <v>IBD中四国1</v>
      </c>
      <c r="L40" s="8" t="str">
        <v>岡田 涼太郎</v>
      </c>
      <c r="M40" s="9">
        <v>874.6</v>
      </c>
      <c r="N40" s="9">
        <v>251.4</v>
      </c>
      <c r="O40" s="10">
        <v>0.28739999999999999</v>
      </c>
      <c r="Q40" s="34">
        <f t="shared" si="2"/>
        <v>38</v>
      </c>
      <c r="R40" s="34" t="str">
        <v>IBD 東日本</v>
      </c>
      <c r="S40" s="34" t="str">
        <v>IBD栃木・群馬・新潟</v>
      </c>
      <c r="T40" s="34" t="str">
        <v>武口 智明</v>
      </c>
      <c r="U40" s="35">
        <v>2772</v>
      </c>
      <c r="V40" s="35">
        <v>1696.7</v>
      </c>
      <c r="W40" s="36">
        <v>0.61199999999999999</v>
      </c>
      <c r="Y40" s="28">
        <f t="shared" si="3"/>
        <v>38</v>
      </c>
      <c r="Z40" s="28" t="str">
        <v>IBD 西日本</v>
      </c>
      <c r="AA40" s="28" t="str">
        <v>IBD兵庫</v>
      </c>
      <c r="AB40" s="28" t="str">
        <v>山﨑 健介</v>
      </c>
      <c r="AC40" s="29">
        <v>52665.4</v>
      </c>
      <c r="AD40" s="29">
        <v>59369.3</v>
      </c>
      <c r="AE40" s="30">
        <v>1.1272</v>
      </c>
      <c r="AG40" s="8">
        <f t="shared" si="4"/>
        <v>38</v>
      </c>
      <c r="AH40" s="8" t="str">
        <v>IBD 中日本</v>
      </c>
      <c r="AI40" s="8" t="str">
        <v>IBD東海1</v>
      </c>
      <c r="AJ40" s="8" t="str">
        <v>平谷 友紀</v>
      </c>
      <c r="AK40" s="9">
        <v>1362.7</v>
      </c>
      <c r="AL40" s="9">
        <v>754.3</v>
      </c>
      <c r="AM40" s="10">
        <v>0.55349999999999999</v>
      </c>
      <c r="AO40" s="34">
        <f t="shared" si="5"/>
        <v>38</v>
      </c>
      <c r="AP40" s="34" t="str">
        <v>IBD 東日本</v>
      </c>
      <c r="AQ40" s="34" t="str">
        <v>IBD東京1</v>
      </c>
      <c r="AR40" s="34" t="str">
        <v>染谷 慶壮</v>
      </c>
      <c r="AS40" s="35">
        <v>28293.7</v>
      </c>
      <c r="AT40" s="35">
        <v>34264.6</v>
      </c>
      <c r="AU40" s="36">
        <v>1.2110000000000001</v>
      </c>
      <c r="AW40" s="28">
        <f t="shared" si="6"/>
        <v>38</v>
      </c>
      <c r="AX40" s="28" t="str">
        <v>IBD 西日本</v>
      </c>
      <c r="AY40" s="28" t="str">
        <v>IBD中四国1</v>
      </c>
      <c r="AZ40" s="28" t="str">
        <v>山田 勝之</v>
      </c>
      <c r="BA40" s="29">
        <v>41651.4</v>
      </c>
      <c r="BB40" s="29">
        <v>67062.2</v>
      </c>
      <c r="BC40" s="30">
        <v>1.61</v>
      </c>
      <c r="BE40" s="8">
        <f t="shared" si="7"/>
        <v>38</v>
      </c>
      <c r="BF40" s="8" t="str">
        <v>IBD 西日本</v>
      </c>
      <c r="BG40" s="8" t="str">
        <v>IBD九州2</v>
      </c>
      <c r="BH40" s="8" t="str">
        <v>米坂 亮</v>
      </c>
      <c r="BI40" s="9">
        <v>3373</v>
      </c>
      <c r="BJ40" s="9">
        <v>3028.6</v>
      </c>
      <c r="BK40" s="10">
        <v>0.89780000000000004</v>
      </c>
      <c r="BM40" s="34">
        <f t="shared" si="8"/>
        <v>38</v>
      </c>
      <c r="BN40" s="34" t="str">
        <v>IBD 中日本</v>
      </c>
      <c r="BO40" s="34" t="str">
        <v>IBD東海1</v>
      </c>
      <c r="BP40" s="34" t="str">
        <v>髙山 恵里花</v>
      </c>
      <c r="BQ40" s="35">
        <v>37097.800000000003</v>
      </c>
      <c r="BR40" s="35">
        <v>67208.100000000006</v>
      </c>
      <c r="BS40" s="36">
        <v>1.8116000000000001</v>
      </c>
    </row>
    <row r="41" spans="1:71" x14ac:dyDescent="0.35">
      <c r="A41" s="28">
        <f t="shared" si="0"/>
        <v>39</v>
      </c>
      <c r="B41" s="28" t="str">
        <v>IBD 東日本</v>
      </c>
      <c r="C41" s="28" t="str">
        <v>IBD栃木・群馬・新潟</v>
      </c>
      <c r="D41" s="28" t="str">
        <v>武口 智明</v>
      </c>
      <c r="E41" s="29">
        <v>3128.5</v>
      </c>
      <c r="F41" s="29">
        <v>1696.7</v>
      </c>
      <c r="G41" s="30">
        <v>0.5423</v>
      </c>
      <c r="I41" s="8">
        <f t="shared" si="1"/>
        <v>39</v>
      </c>
      <c r="J41" s="8" t="str">
        <v>IBD 東日本</v>
      </c>
      <c r="K41" s="8" t="str">
        <v>IBD埼玉</v>
      </c>
      <c r="L41" s="8" t="str">
        <v>岡村 明洋</v>
      </c>
      <c r="M41" s="9">
        <v>904.8</v>
      </c>
      <c r="N41" s="9">
        <v>251.4</v>
      </c>
      <c r="O41" s="10">
        <v>0.27789999999999998</v>
      </c>
      <c r="Q41" s="34">
        <f t="shared" si="2"/>
        <v>39</v>
      </c>
      <c r="R41" s="34" t="str">
        <v>IBD 西日本</v>
      </c>
      <c r="S41" s="34" t="str">
        <v>IBD中四国1</v>
      </c>
      <c r="T41" s="34" t="str">
        <v>桒名 優輔</v>
      </c>
      <c r="U41" s="35">
        <v>4483</v>
      </c>
      <c r="V41" s="35">
        <v>2714</v>
      </c>
      <c r="W41" s="36">
        <v>0.60540000000000005</v>
      </c>
      <c r="Y41" s="28">
        <f t="shared" si="3"/>
        <v>39</v>
      </c>
      <c r="Z41" s="28" t="str">
        <v>IBD 中日本</v>
      </c>
      <c r="AA41" s="28" t="str">
        <v>IBD北陸・岐阜</v>
      </c>
      <c r="AB41" s="28" t="str">
        <v>金岡 利光</v>
      </c>
      <c r="AC41" s="29">
        <v>4444.1000000000004</v>
      </c>
      <c r="AD41" s="29">
        <v>4915</v>
      </c>
      <c r="AE41" s="30">
        <v>1.1059000000000001</v>
      </c>
      <c r="AG41" s="8">
        <f t="shared" si="4"/>
        <v>39</v>
      </c>
      <c r="AH41" s="8" t="str">
        <v>IBD 西日本</v>
      </c>
      <c r="AI41" s="8" t="str">
        <v>IBD大阪2</v>
      </c>
      <c r="AJ41" s="8" t="str">
        <v>宮西 裕香</v>
      </c>
      <c r="AK41" s="9">
        <v>1368.9</v>
      </c>
      <c r="AL41" s="9">
        <v>754.3</v>
      </c>
      <c r="AM41" s="10">
        <v>0.55100000000000005</v>
      </c>
      <c r="AO41" s="34">
        <f t="shared" si="5"/>
        <v>39</v>
      </c>
      <c r="AP41" s="34" t="str">
        <v>IBD 東日本</v>
      </c>
      <c r="AQ41" s="34" t="str">
        <v>IBD東北</v>
      </c>
      <c r="AR41" s="34" t="str">
        <v>小林 誠</v>
      </c>
      <c r="AS41" s="35">
        <v>13636.6</v>
      </c>
      <c r="AT41" s="35">
        <v>16284.1</v>
      </c>
      <c r="AU41" s="36">
        <v>1.1940999999999999</v>
      </c>
      <c r="AW41" s="28">
        <f t="shared" si="6"/>
        <v>39</v>
      </c>
      <c r="AX41" s="28" t="str">
        <v>IBD 中日本</v>
      </c>
      <c r="AY41" s="28" t="str">
        <v>IBD京滋</v>
      </c>
      <c r="AZ41" s="28" t="str">
        <v>岩切 秀治</v>
      </c>
      <c r="BA41" s="29">
        <v>27811.5</v>
      </c>
      <c r="BB41" s="29">
        <v>44103.199999999997</v>
      </c>
      <c r="BC41" s="30">
        <v>1.5857000000000001</v>
      </c>
      <c r="BE41" s="8">
        <f t="shared" si="7"/>
        <v>39</v>
      </c>
      <c r="BF41" s="8" t="str">
        <v>IBD 中日本</v>
      </c>
      <c r="BG41" s="8" t="str">
        <v>IBD北陸・岐阜</v>
      </c>
      <c r="BH41" s="8" t="str">
        <v>谷 嘉裕</v>
      </c>
      <c r="BI41" s="9">
        <v>3108.3</v>
      </c>
      <c r="BJ41" s="9">
        <v>2770.7</v>
      </c>
      <c r="BK41" s="10">
        <v>0.89129999999999998</v>
      </c>
      <c r="BM41" s="34">
        <f t="shared" si="8"/>
        <v>39</v>
      </c>
      <c r="BN41" s="34" t="str">
        <v>IBD 東日本</v>
      </c>
      <c r="BO41" s="34" t="str">
        <v>IBD千葉・茨城</v>
      </c>
      <c r="BP41" s="34" t="str">
        <v>徳永 一真</v>
      </c>
      <c r="BQ41" s="35">
        <v>36145.4</v>
      </c>
      <c r="BR41" s="35">
        <v>64819.9</v>
      </c>
      <c r="BS41" s="36">
        <v>1.7932999999999999</v>
      </c>
    </row>
    <row r="42" spans="1:71" x14ac:dyDescent="0.35">
      <c r="A42" s="28">
        <f t="shared" si="0"/>
        <v>40</v>
      </c>
      <c r="B42" s="28" t="str">
        <v>IBD 東日本</v>
      </c>
      <c r="C42" s="28" t="str">
        <v>IBD東京1</v>
      </c>
      <c r="D42" s="28" t="str">
        <v>草野 七彩</v>
      </c>
      <c r="E42" s="29">
        <v>5029.7</v>
      </c>
      <c r="F42" s="29">
        <v>2714</v>
      </c>
      <c r="G42" s="30">
        <v>0.53949999999999998</v>
      </c>
      <c r="I42" s="8">
        <f t="shared" si="1"/>
        <v>40</v>
      </c>
      <c r="J42" s="8" t="str">
        <v>IBD 西日本</v>
      </c>
      <c r="K42" s="8" t="str">
        <v>IBD大阪1</v>
      </c>
      <c r="L42" s="8" t="str">
        <v>藤井 実菜子</v>
      </c>
      <c r="M42" s="9">
        <v>952.5</v>
      </c>
      <c r="N42" s="9">
        <v>251.4</v>
      </c>
      <c r="O42" s="10">
        <v>0.26390000000000002</v>
      </c>
      <c r="Q42" s="34">
        <f t="shared" si="2"/>
        <v>40</v>
      </c>
      <c r="R42" s="34" t="str">
        <v>IBD 東日本</v>
      </c>
      <c r="S42" s="34" t="str">
        <v>IBD栃木・群馬・新潟</v>
      </c>
      <c r="T42" s="34" t="str">
        <v>石川 和宏</v>
      </c>
      <c r="U42" s="35">
        <v>6245</v>
      </c>
      <c r="V42" s="35">
        <v>3731.8</v>
      </c>
      <c r="W42" s="36">
        <v>0.59750000000000003</v>
      </c>
      <c r="Y42" s="28">
        <f t="shared" si="3"/>
        <v>40</v>
      </c>
      <c r="Z42" s="28" t="str">
        <v>IBD 東日本</v>
      </c>
      <c r="AA42" s="28" t="str">
        <v>IBD北海道</v>
      </c>
      <c r="AB42" s="28" t="str">
        <v>井上 雄太郎</v>
      </c>
      <c r="AC42" s="29">
        <v>18270.900000000001</v>
      </c>
      <c r="AD42" s="29">
        <v>20168</v>
      </c>
      <c r="AE42" s="30">
        <v>1.1037999999999999</v>
      </c>
      <c r="AG42" s="8">
        <f t="shared" si="4"/>
        <v>40</v>
      </c>
      <c r="AH42" s="8" t="str">
        <v>IBD 東日本</v>
      </c>
      <c r="AI42" s="8" t="str">
        <v>IBD東京1</v>
      </c>
      <c r="AJ42" s="8" t="str">
        <v>染谷 慶壮</v>
      </c>
      <c r="AK42" s="9">
        <v>1849.5</v>
      </c>
      <c r="AL42" s="9">
        <v>1005.8</v>
      </c>
      <c r="AM42" s="10">
        <v>0.54379999999999995</v>
      </c>
      <c r="AO42" s="34">
        <f t="shared" si="5"/>
        <v>40</v>
      </c>
      <c r="AP42" s="34" t="str">
        <v>IBD 東日本</v>
      </c>
      <c r="AQ42" s="34" t="str">
        <v>IBD東京1</v>
      </c>
      <c r="AR42" s="34" t="str">
        <v>古谷 涼太</v>
      </c>
      <c r="AS42" s="35">
        <v>19483.599999999999</v>
      </c>
      <c r="AT42" s="35">
        <v>23069.200000000001</v>
      </c>
      <c r="AU42" s="36">
        <v>1.1839999999999999</v>
      </c>
      <c r="AW42" s="28">
        <f t="shared" si="6"/>
        <v>40</v>
      </c>
      <c r="AX42" s="28" t="str">
        <v>IBD 東日本</v>
      </c>
      <c r="AY42" s="28" t="str">
        <v>IBD東北</v>
      </c>
      <c r="AZ42" s="28" t="str">
        <v>横山 絵里奈</v>
      </c>
      <c r="BA42" s="29">
        <v>65569.899999999994</v>
      </c>
      <c r="BB42" s="29">
        <v>102841.2</v>
      </c>
      <c r="BC42" s="30">
        <v>1.5684</v>
      </c>
      <c r="BE42" s="8">
        <f t="shared" si="7"/>
        <v>40</v>
      </c>
      <c r="BF42" s="8" t="str">
        <v>IBD 東日本</v>
      </c>
      <c r="BG42" s="8" t="str">
        <v>IBD埼玉</v>
      </c>
      <c r="BH42" s="8" t="str">
        <v>杉浦 駿</v>
      </c>
      <c r="BI42" s="9">
        <v>4403.8999999999996</v>
      </c>
      <c r="BJ42" s="9">
        <v>3776.5</v>
      </c>
      <c r="BK42" s="10">
        <v>0.85750000000000004</v>
      </c>
      <c r="BM42" s="34">
        <f t="shared" si="8"/>
        <v>40</v>
      </c>
      <c r="BN42" s="34" t="str">
        <v>IBD 西日本</v>
      </c>
      <c r="BO42" s="34" t="str">
        <v>IBD九州2</v>
      </c>
      <c r="BP42" s="34" t="str">
        <v>中井 祥隆</v>
      </c>
      <c r="BQ42" s="35">
        <v>22906</v>
      </c>
      <c r="BR42" s="35">
        <v>40726.9</v>
      </c>
      <c r="BS42" s="36">
        <v>1.778</v>
      </c>
    </row>
    <row r="43" spans="1:71" x14ac:dyDescent="0.35">
      <c r="A43" s="28">
        <f t="shared" si="0"/>
        <v>41</v>
      </c>
      <c r="B43" s="28" t="str">
        <v>IBD 東日本</v>
      </c>
      <c r="C43" s="28" t="str">
        <v>IBD栃木・群馬・新潟</v>
      </c>
      <c r="D43" s="28" t="str">
        <v>石川 和宏</v>
      </c>
      <c r="E43" s="29">
        <v>6942</v>
      </c>
      <c r="F43" s="29">
        <v>3731.8</v>
      </c>
      <c r="G43" s="30">
        <v>0.53749999999999998</v>
      </c>
      <c r="I43" s="8">
        <f t="shared" si="1"/>
        <v>41</v>
      </c>
      <c r="J43" s="8" t="str">
        <v>IBD 西日本</v>
      </c>
      <c r="K43" s="8" t="str">
        <v>IBD中四国1</v>
      </c>
      <c r="L43" s="8" t="str">
        <v>山田 勝之</v>
      </c>
      <c r="M43" s="9">
        <v>964.3</v>
      </c>
      <c r="N43" s="9">
        <v>251.4</v>
      </c>
      <c r="O43" s="10">
        <v>0.26069999999999999</v>
      </c>
      <c r="Q43" s="34">
        <f t="shared" si="2"/>
        <v>41</v>
      </c>
      <c r="R43" s="34" t="str">
        <v>IBD 東日本</v>
      </c>
      <c r="S43" s="34" t="str">
        <v>IBD東京1</v>
      </c>
      <c r="T43" s="34" t="str">
        <v>草野 七彩</v>
      </c>
      <c r="U43" s="35">
        <v>4608.3999999999996</v>
      </c>
      <c r="V43" s="35">
        <v>2714</v>
      </c>
      <c r="W43" s="36">
        <v>0.58889999999999998</v>
      </c>
      <c r="Y43" s="28">
        <f t="shared" si="3"/>
        <v>41</v>
      </c>
      <c r="Z43" s="28" t="str">
        <v>IBD 西日本</v>
      </c>
      <c r="AA43" s="28" t="str">
        <v>IBD九州1</v>
      </c>
      <c r="AB43" s="28" t="str">
        <v>徳島 恵利香</v>
      </c>
      <c r="AC43" s="29">
        <v>17089.8</v>
      </c>
      <c r="AD43" s="29">
        <v>18646.900000000001</v>
      </c>
      <c r="AE43" s="30">
        <v>1.0911</v>
      </c>
      <c r="AG43" s="8">
        <f t="shared" si="4"/>
        <v>41</v>
      </c>
      <c r="AH43" s="8" t="str">
        <v>IBD 東日本</v>
      </c>
      <c r="AI43" s="8" t="str">
        <v>IBD埼玉</v>
      </c>
      <c r="AJ43" s="8" t="str">
        <v>岡村 明洋</v>
      </c>
      <c r="AK43" s="9">
        <v>1892.3</v>
      </c>
      <c r="AL43" s="9">
        <v>1005.8</v>
      </c>
      <c r="AM43" s="10">
        <v>0.53149999999999997</v>
      </c>
      <c r="AO43" s="34">
        <f t="shared" si="5"/>
        <v>41</v>
      </c>
      <c r="AP43" s="34" t="str">
        <v>IBD 中日本</v>
      </c>
      <c r="AQ43" s="34" t="str">
        <v>IBD東海2</v>
      </c>
      <c r="AR43" s="34" t="str">
        <v>今西 美穂</v>
      </c>
      <c r="AS43" s="35">
        <v>27753</v>
      </c>
      <c r="AT43" s="35">
        <v>32568.3</v>
      </c>
      <c r="AU43" s="36">
        <v>1.1735</v>
      </c>
      <c r="AW43" s="28">
        <f t="shared" si="6"/>
        <v>41</v>
      </c>
      <c r="AX43" s="28" t="str">
        <v>IBD 東日本</v>
      </c>
      <c r="AY43" s="28" t="str">
        <v>IBD東京1</v>
      </c>
      <c r="AZ43" s="28" t="str">
        <v>佐藤 翔太</v>
      </c>
      <c r="BA43" s="29">
        <v>14099.9</v>
      </c>
      <c r="BB43" s="29">
        <v>22049.7</v>
      </c>
      <c r="BC43" s="30">
        <v>1.5638000000000001</v>
      </c>
      <c r="BE43" s="8">
        <f t="shared" si="7"/>
        <v>41</v>
      </c>
      <c r="BF43" s="8" t="str">
        <v>IBD 東日本</v>
      </c>
      <c r="BG43" s="8" t="str">
        <v>IBD東京1</v>
      </c>
      <c r="BH43" s="8" t="str">
        <v>辻 佑輔</v>
      </c>
      <c r="BI43" s="9">
        <v>8566.7999999999993</v>
      </c>
      <c r="BJ43" s="9">
        <v>7311.1</v>
      </c>
      <c r="BK43" s="10">
        <v>0.85340000000000005</v>
      </c>
      <c r="BM43" s="34">
        <f t="shared" si="8"/>
        <v>41</v>
      </c>
      <c r="BN43" s="34" t="str">
        <v>IBD 西日本</v>
      </c>
      <c r="BO43" s="34" t="str">
        <v>IBD大阪1</v>
      </c>
      <c r="BP43" s="34" t="str">
        <v>藤井 実菜子</v>
      </c>
      <c r="BQ43" s="35">
        <v>27110.6</v>
      </c>
      <c r="BR43" s="35">
        <v>47856.9</v>
      </c>
      <c r="BS43" s="36">
        <v>1.7652000000000001</v>
      </c>
    </row>
    <row r="44" spans="1:71" x14ac:dyDescent="0.35">
      <c r="A44" s="28">
        <f t="shared" si="0"/>
        <v>42</v>
      </c>
      <c r="B44" s="28" t="str">
        <v>IBD 東日本</v>
      </c>
      <c r="C44" s="28" t="str">
        <v>IBD埼玉</v>
      </c>
      <c r="D44" s="28" t="str">
        <v>深田 祐子</v>
      </c>
      <c r="E44" s="29">
        <v>6389.3</v>
      </c>
      <c r="F44" s="29">
        <v>3393</v>
      </c>
      <c r="G44" s="30">
        <v>0.53100000000000003</v>
      </c>
      <c r="I44" s="8">
        <f t="shared" si="1"/>
        <v>42</v>
      </c>
      <c r="J44" s="8" t="str">
        <v>IBD 西日本</v>
      </c>
      <c r="K44" s="8" t="str">
        <v>IBD大阪2</v>
      </c>
      <c r="L44" s="8" t="str">
        <v>津田 裕弘</v>
      </c>
      <c r="M44" s="9">
        <v>1016.5</v>
      </c>
      <c r="N44" s="9">
        <v>251.4</v>
      </c>
      <c r="O44" s="10">
        <v>0.24729999999999999</v>
      </c>
      <c r="Q44" s="34">
        <f t="shared" si="2"/>
        <v>42</v>
      </c>
      <c r="R44" s="34" t="str">
        <v>IBD 西日本</v>
      </c>
      <c r="S44" s="34" t="str">
        <v>IBD九州1</v>
      </c>
      <c r="T44" s="34" t="str">
        <v>上野 隆史</v>
      </c>
      <c r="U44" s="35">
        <v>6984.6</v>
      </c>
      <c r="V44" s="35">
        <v>4071</v>
      </c>
      <c r="W44" s="36">
        <v>0.58279999999999998</v>
      </c>
      <c r="Y44" s="28">
        <f t="shared" si="3"/>
        <v>42</v>
      </c>
      <c r="Z44" s="28" t="str">
        <v>IBD 西日本</v>
      </c>
      <c r="AA44" s="28" t="str">
        <v>IBD大阪1</v>
      </c>
      <c r="AB44" s="28" t="str">
        <v>早川 実奈</v>
      </c>
      <c r="AC44" s="29">
        <v>11889.2</v>
      </c>
      <c r="AD44" s="29">
        <v>12969.7</v>
      </c>
      <c r="AE44" s="30">
        <v>1.0908</v>
      </c>
      <c r="AG44" s="8">
        <f t="shared" si="4"/>
        <v>42</v>
      </c>
      <c r="AH44" s="8" t="str">
        <v>IBD 中日本</v>
      </c>
      <c r="AI44" s="8" t="str">
        <v>IBD長野・山梨・静岡</v>
      </c>
      <c r="AJ44" s="8" t="str">
        <v>丸山 恵里</v>
      </c>
      <c r="AK44" s="9">
        <v>1477.6</v>
      </c>
      <c r="AL44" s="9">
        <v>754.3</v>
      </c>
      <c r="AM44" s="10">
        <v>0.51049999999999995</v>
      </c>
      <c r="AO44" s="34">
        <f t="shared" si="5"/>
        <v>42</v>
      </c>
      <c r="AP44" s="34" t="str">
        <v>IBD 中日本</v>
      </c>
      <c r="AQ44" s="34" t="str">
        <v>IBD北陸・岐阜</v>
      </c>
      <c r="AR44" s="34" t="str">
        <v>金岡 利光</v>
      </c>
      <c r="AS44" s="35">
        <v>3777</v>
      </c>
      <c r="AT44" s="35">
        <v>4412.1000000000004</v>
      </c>
      <c r="AU44" s="36">
        <v>1.1680999999999999</v>
      </c>
      <c r="AW44" s="28">
        <f t="shared" si="6"/>
        <v>42</v>
      </c>
      <c r="AX44" s="28" t="str">
        <v>IBD 東日本</v>
      </c>
      <c r="AY44" s="28" t="str">
        <v>IBD東北</v>
      </c>
      <c r="AZ44" s="28" t="str">
        <v>平向 いづみ</v>
      </c>
      <c r="BA44" s="29">
        <v>81850</v>
      </c>
      <c r="BB44" s="29">
        <v>127810.9</v>
      </c>
      <c r="BC44" s="30">
        <v>1.5615000000000001</v>
      </c>
      <c r="BE44" s="8">
        <f t="shared" si="7"/>
        <v>42</v>
      </c>
      <c r="BF44" s="8" t="str">
        <v>IBD 西日本</v>
      </c>
      <c r="BG44" s="8" t="str">
        <v>IBD兵庫</v>
      </c>
      <c r="BH44" s="8" t="str">
        <v>川名 真理子</v>
      </c>
      <c r="BI44" s="9">
        <v>5388.8</v>
      </c>
      <c r="BJ44" s="9">
        <v>4550</v>
      </c>
      <c r="BK44" s="10">
        <v>0.84430000000000005</v>
      </c>
      <c r="BM44" s="34">
        <f t="shared" si="8"/>
        <v>42</v>
      </c>
      <c r="BN44" s="34" t="str">
        <v>IBD 西日本</v>
      </c>
      <c r="BO44" s="34" t="str">
        <v>IBD九州1</v>
      </c>
      <c r="BP44" s="34" t="str">
        <v>服部 章</v>
      </c>
      <c r="BQ44" s="35">
        <v>27300.1</v>
      </c>
      <c r="BR44" s="35">
        <v>47889.8</v>
      </c>
      <c r="BS44" s="36">
        <v>1.7542</v>
      </c>
    </row>
    <row r="45" spans="1:71" x14ac:dyDescent="0.35">
      <c r="A45" s="28">
        <f t="shared" si="0"/>
        <v>43</v>
      </c>
      <c r="B45" s="28" t="str">
        <v>IBD 西日本</v>
      </c>
      <c r="C45" s="28" t="str">
        <v>IBD兵庫</v>
      </c>
      <c r="D45" s="28" t="str">
        <v>三上 あさひ</v>
      </c>
      <c r="E45" s="29">
        <v>12847.2</v>
      </c>
      <c r="F45" s="29">
        <v>6785.1</v>
      </c>
      <c r="G45" s="30">
        <v>0.52810000000000001</v>
      </c>
      <c r="I45" s="8">
        <f t="shared" si="1"/>
        <v>42</v>
      </c>
      <c r="J45" s="8" t="str">
        <v>IBD 西日本</v>
      </c>
      <c r="K45" s="8" t="str">
        <v>IBD大阪2</v>
      </c>
      <c r="L45" s="8" t="str">
        <v>山中 愛莉</v>
      </c>
      <c r="M45" s="9">
        <v>1016.5</v>
      </c>
      <c r="N45" s="9">
        <v>251.4</v>
      </c>
      <c r="O45" s="10">
        <v>0.24729999999999999</v>
      </c>
      <c r="Q45" s="34">
        <f t="shared" si="2"/>
        <v>43</v>
      </c>
      <c r="R45" s="34" t="str">
        <v>IBD 東日本</v>
      </c>
      <c r="S45" s="34" t="str">
        <v>IBD埼玉</v>
      </c>
      <c r="T45" s="34" t="str">
        <v>深田 祐子</v>
      </c>
      <c r="U45" s="35">
        <v>5889.5</v>
      </c>
      <c r="V45" s="35">
        <v>3393</v>
      </c>
      <c r="W45" s="36">
        <v>0.57609999999999995</v>
      </c>
      <c r="Y45" s="28">
        <f t="shared" si="3"/>
        <v>43</v>
      </c>
      <c r="Z45" s="28" t="str">
        <v>IBD 西日本</v>
      </c>
      <c r="AA45" s="28" t="str">
        <v>IBD中四国1</v>
      </c>
      <c r="AB45" s="28" t="str">
        <v>藤井 俊輔</v>
      </c>
      <c r="AC45" s="29">
        <v>29209.5</v>
      </c>
      <c r="AD45" s="29">
        <v>31714.2</v>
      </c>
      <c r="AE45" s="30">
        <v>1.0857000000000001</v>
      </c>
      <c r="AG45" s="8">
        <f t="shared" si="4"/>
        <v>43</v>
      </c>
      <c r="AH45" s="8" t="str">
        <v>IBD 西日本</v>
      </c>
      <c r="AI45" s="8" t="str">
        <v>IBD大阪1</v>
      </c>
      <c r="AJ45" s="8" t="str">
        <v>藤井 実菜子</v>
      </c>
      <c r="AK45" s="9">
        <v>1992.1</v>
      </c>
      <c r="AL45" s="9">
        <v>1005.8</v>
      </c>
      <c r="AM45" s="10">
        <v>0.50480000000000003</v>
      </c>
      <c r="AO45" s="34">
        <f t="shared" si="5"/>
        <v>43</v>
      </c>
      <c r="AP45" s="34" t="str">
        <v>IBD 東日本</v>
      </c>
      <c r="AQ45" s="34" t="str">
        <v>IBD東京1</v>
      </c>
      <c r="AR45" s="34" t="str">
        <v>草野 七彩</v>
      </c>
      <c r="AS45" s="35">
        <v>9423.6</v>
      </c>
      <c r="AT45" s="35">
        <v>10856.1</v>
      </c>
      <c r="AU45" s="36">
        <v>1.1519999999999999</v>
      </c>
      <c r="AW45" s="28">
        <f t="shared" si="6"/>
        <v>43</v>
      </c>
      <c r="AX45" s="28" t="str">
        <v>IBD 西日本</v>
      </c>
      <c r="AY45" s="28" t="str">
        <v>IBD九州2</v>
      </c>
      <c r="AZ45" s="28" t="str">
        <v>中井 祥隆</v>
      </c>
      <c r="BA45" s="29">
        <v>29962.2</v>
      </c>
      <c r="BB45" s="29">
        <v>45765.4</v>
      </c>
      <c r="BC45" s="30">
        <v>1.5274000000000001</v>
      </c>
      <c r="BE45" s="8">
        <f t="shared" si="7"/>
        <v>43</v>
      </c>
      <c r="BF45" s="8" t="str">
        <v>IBD 東日本</v>
      </c>
      <c r="BG45" s="8" t="str">
        <v>IBD東北</v>
      </c>
      <c r="BH45" s="8" t="str">
        <v>横山 絵里奈</v>
      </c>
      <c r="BI45" s="9">
        <v>10595</v>
      </c>
      <c r="BJ45" s="9">
        <v>8843.7999999999993</v>
      </c>
      <c r="BK45" s="10">
        <v>0.8347</v>
      </c>
      <c r="BM45" s="34">
        <f t="shared" si="8"/>
        <v>43</v>
      </c>
      <c r="BN45" s="34" t="str">
        <v>IBD 東日本</v>
      </c>
      <c r="BO45" s="34" t="str">
        <v>IBD東京1</v>
      </c>
      <c r="BP45" s="34" t="str">
        <v>生駒 久裕</v>
      </c>
      <c r="BQ45" s="35">
        <v>222791.8</v>
      </c>
      <c r="BR45" s="35">
        <v>382228</v>
      </c>
      <c r="BS45" s="36">
        <v>1.7156</v>
      </c>
    </row>
    <row r="46" spans="1:71" x14ac:dyDescent="0.35">
      <c r="A46" s="28">
        <f t="shared" si="0"/>
        <v>44</v>
      </c>
      <c r="B46" s="28" t="str">
        <v>IBD 西日本</v>
      </c>
      <c r="C46" s="28" t="str">
        <v>IBD九州1</v>
      </c>
      <c r="D46" s="28" t="str">
        <v>上野 隆史</v>
      </c>
      <c r="E46" s="29">
        <v>7723.7</v>
      </c>
      <c r="F46" s="29">
        <v>4071</v>
      </c>
      <c r="G46" s="30">
        <v>0.52700000000000002</v>
      </c>
      <c r="I46" s="8">
        <f t="shared" si="1"/>
        <v>44</v>
      </c>
      <c r="J46" s="8" t="str">
        <v>IBD 中日本</v>
      </c>
      <c r="K46" s="8" t="str">
        <v>IBD神奈川</v>
      </c>
      <c r="L46" s="8" t="str">
        <v>藤田 麻衣</v>
      </c>
      <c r="M46" s="9">
        <v>1055.5</v>
      </c>
      <c r="N46" s="9">
        <v>251.4</v>
      </c>
      <c r="O46" s="10">
        <v>0.2382</v>
      </c>
      <c r="Q46" s="34">
        <f t="shared" si="2"/>
        <v>44</v>
      </c>
      <c r="R46" s="34" t="str">
        <v>IBD 東日本</v>
      </c>
      <c r="S46" s="34" t="str">
        <v>IBD埼玉</v>
      </c>
      <c r="T46" s="34" t="str">
        <v>上田 聖美</v>
      </c>
      <c r="U46" s="35">
        <v>7198.9</v>
      </c>
      <c r="V46" s="35">
        <v>4072.8</v>
      </c>
      <c r="W46" s="36">
        <v>0.56569999999999998</v>
      </c>
      <c r="Y46" s="28">
        <f t="shared" si="3"/>
        <v>44</v>
      </c>
      <c r="Z46" s="28" t="str">
        <v>IBD 東日本</v>
      </c>
      <c r="AA46" s="28" t="str">
        <v>IBD東京1</v>
      </c>
      <c r="AB46" s="28" t="str">
        <v>草野 七彩</v>
      </c>
      <c r="AC46" s="29">
        <v>10304.700000000001</v>
      </c>
      <c r="AD46" s="29">
        <v>11107.5</v>
      </c>
      <c r="AE46" s="30">
        <v>1.0779000000000001</v>
      </c>
      <c r="AG46" s="8">
        <f t="shared" si="4"/>
        <v>44</v>
      </c>
      <c r="AH46" s="8" t="str">
        <v>IBD 東日本</v>
      </c>
      <c r="AI46" s="8" t="str">
        <v>IBD栃木・群馬・新潟</v>
      </c>
      <c r="AJ46" s="8" t="str">
        <v>古谷 政久</v>
      </c>
      <c r="AK46" s="9">
        <v>2010.7</v>
      </c>
      <c r="AL46" s="9">
        <v>1005.8</v>
      </c>
      <c r="AM46" s="10">
        <v>0.50019999999999998</v>
      </c>
      <c r="AO46" s="34">
        <f t="shared" si="5"/>
        <v>44</v>
      </c>
      <c r="AP46" s="34" t="str">
        <v>IBD 西日本</v>
      </c>
      <c r="AQ46" s="34" t="str">
        <v>IBD九州1</v>
      </c>
      <c r="AR46" s="34" t="str">
        <v>徳島 恵利香</v>
      </c>
      <c r="AS46" s="35">
        <v>15361.8</v>
      </c>
      <c r="AT46" s="35">
        <v>17641.2</v>
      </c>
      <c r="AU46" s="36">
        <v>1.1483000000000001</v>
      </c>
      <c r="AW46" s="28">
        <f t="shared" si="6"/>
        <v>44</v>
      </c>
      <c r="AX46" s="28" t="str">
        <v>IBD 西日本</v>
      </c>
      <c r="AY46" s="28" t="str">
        <v>IBD中四国1</v>
      </c>
      <c r="AZ46" s="28" t="str">
        <v>藤井 俊輔</v>
      </c>
      <c r="BA46" s="29">
        <v>76595.600000000006</v>
      </c>
      <c r="BB46" s="29">
        <v>115423.7</v>
      </c>
      <c r="BC46" s="30">
        <v>1.5068999999999999</v>
      </c>
      <c r="BE46" s="8">
        <f t="shared" si="7"/>
        <v>44</v>
      </c>
      <c r="BF46" s="8" t="str">
        <v>IBD 中日本</v>
      </c>
      <c r="BG46" s="8" t="str">
        <v>IBD長野・山梨・静岡</v>
      </c>
      <c r="BH46" s="8" t="str">
        <v>山下 寛太</v>
      </c>
      <c r="BI46" s="9">
        <v>9373.9</v>
      </c>
      <c r="BJ46" s="9">
        <v>7823.6</v>
      </c>
      <c r="BK46" s="10">
        <v>0.83460000000000001</v>
      </c>
      <c r="BM46" s="34">
        <f t="shared" si="8"/>
        <v>44</v>
      </c>
      <c r="BN46" s="34" t="str">
        <v>IBD 中日本</v>
      </c>
      <c r="BO46" s="34" t="str">
        <v>IBD京滋</v>
      </c>
      <c r="BP46" s="34" t="str">
        <v>岩切 秀治</v>
      </c>
      <c r="BQ46" s="35">
        <v>23986.400000000001</v>
      </c>
      <c r="BR46" s="35">
        <v>41071.4</v>
      </c>
      <c r="BS46" s="36">
        <v>1.7121999999999999</v>
      </c>
    </row>
    <row r="47" spans="1:71" x14ac:dyDescent="0.35">
      <c r="A47" s="28">
        <f t="shared" si="0"/>
        <v>45</v>
      </c>
      <c r="B47" s="28" t="str">
        <v>IBD 東日本</v>
      </c>
      <c r="C47" s="28" t="str">
        <v>IBD東北</v>
      </c>
      <c r="D47" s="28" t="str">
        <v>若山 久光</v>
      </c>
      <c r="E47" s="29">
        <v>11163.1</v>
      </c>
      <c r="F47" s="29">
        <v>5843.1</v>
      </c>
      <c r="G47" s="30">
        <v>0.52339999999999998</v>
      </c>
      <c r="I47" s="8">
        <f t="shared" si="1"/>
        <v>44</v>
      </c>
      <c r="J47" s="8" t="str">
        <v>IBD 東日本</v>
      </c>
      <c r="K47" s="8" t="str">
        <v>IBD東北</v>
      </c>
      <c r="L47" s="8" t="str">
        <v>平向 いづみ</v>
      </c>
      <c r="M47" s="9">
        <v>1055.2</v>
      </c>
      <c r="N47" s="9">
        <v>251.4</v>
      </c>
      <c r="O47" s="10">
        <v>0.2382</v>
      </c>
      <c r="Q47" s="34">
        <f t="shared" si="2"/>
        <v>45</v>
      </c>
      <c r="R47" s="34" t="str">
        <v>IBD 西日本</v>
      </c>
      <c r="S47" s="34" t="str">
        <v>IBD兵庫</v>
      </c>
      <c r="T47" s="34" t="str">
        <v>三上 あさひ</v>
      </c>
      <c r="U47" s="35">
        <v>12070.5</v>
      </c>
      <c r="V47" s="35">
        <v>6785.1</v>
      </c>
      <c r="W47" s="36">
        <v>0.56210000000000004</v>
      </c>
      <c r="Y47" s="28">
        <f t="shared" si="3"/>
        <v>45</v>
      </c>
      <c r="Z47" s="28" t="str">
        <v>IBD 東日本</v>
      </c>
      <c r="AA47" s="28" t="str">
        <v>IBD千葉・茨城</v>
      </c>
      <c r="AB47" s="28" t="str">
        <v>工藤 大志</v>
      </c>
      <c r="AC47" s="29">
        <v>14026.1</v>
      </c>
      <c r="AD47" s="29">
        <v>15081.9</v>
      </c>
      <c r="AE47" s="30">
        <v>1.0751999999999999</v>
      </c>
      <c r="AG47" s="8">
        <f t="shared" si="4"/>
        <v>45</v>
      </c>
      <c r="AH47" s="8" t="str">
        <v>IBD 東日本</v>
      </c>
      <c r="AI47" s="8" t="str">
        <v>IBD北海道</v>
      </c>
      <c r="AJ47" s="8" t="str">
        <v>鎌田 健史</v>
      </c>
      <c r="AK47" s="9">
        <v>2033.6</v>
      </c>
      <c r="AL47" s="9">
        <v>1004.2</v>
      </c>
      <c r="AM47" s="10">
        <v>0.49370000000000003</v>
      </c>
      <c r="AO47" s="34">
        <f t="shared" si="5"/>
        <v>45</v>
      </c>
      <c r="AP47" s="34" t="str">
        <v>IBD 西日本</v>
      </c>
      <c r="AQ47" s="34" t="str">
        <v>IBD中四国1</v>
      </c>
      <c r="AR47" s="34" t="str">
        <v>藤井 俊輔</v>
      </c>
      <c r="AS47" s="35">
        <v>27313.4</v>
      </c>
      <c r="AT47" s="35">
        <v>31211.3</v>
      </c>
      <c r="AU47" s="36">
        <v>1.1427</v>
      </c>
      <c r="AW47" s="28">
        <f t="shared" si="6"/>
        <v>45</v>
      </c>
      <c r="AX47" s="28" t="str">
        <v>IBD 東日本</v>
      </c>
      <c r="AY47" s="28" t="str">
        <v>IBD千葉・茨城</v>
      </c>
      <c r="AZ47" s="28" t="str">
        <v>徳永 一真</v>
      </c>
      <c r="BA47" s="29">
        <v>45733.5</v>
      </c>
      <c r="BB47" s="29">
        <v>68612.399999999994</v>
      </c>
      <c r="BC47" s="30">
        <v>1.5002</v>
      </c>
      <c r="BE47" s="8">
        <f t="shared" si="7"/>
        <v>45</v>
      </c>
      <c r="BF47" s="8" t="str">
        <v>IBD 東日本</v>
      </c>
      <c r="BG47" s="8" t="str">
        <v>IBD東京1</v>
      </c>
      <c r="BH47" s="8" t="str">
        <v>草野 七彩</v>
      </c>
      <c r="BI47" s="9">
        <v>4529.5</v>
      </c>
      <c r="BJ47" s="9">
        <v>3776.5</v>
      </c>
      <c r="BK47" s="10">
        <v>0.8337</v>
      </c>
      <c r="BM47" s="34">
        <f t="shared" si="8"/>
        <v>45</v>
      </c>
      <c r="BN47" s="34" t="str">
        <v>IBD 東日本</v>
      </c>
      <c r="BO47" s="34" t="str">
        <v>IBD東北</v>
      </c>
      <c r="BP47" s="34" t="str">
        <v>横山 絵里奈</v>
      </c>
      <c r="BQ47" s="35">
        <v>54974.9</v>
      </c>
      <c r="BR47" s="35">
        <v>93997.4</v>
      </c>
      <c r="BS47" s="36">
        <v>1.7098</v>
      </c>
    </row>
    <row r="48" spans="1:71" x14ac:dyDescent="0.35">
      <c r="A48" s="28">
        <f t="shared" si="0"/>
        <v>46</v>
      </c>
      <c r="B48" s="28" t="str">
        <v>IBD 西日本</v>
      </c>
      <c r="C48" s="28" t="str">
        <v>IBD中四国1</v>
      </c>
      <c r="D48" s="28" t="str">
        <v>桒名 優輔</v>
      </c>
      <c r="E48" s="29">
        <v>5198.5</v>
      </c>
      <c r="F48" s="29">
        <v>2714</v>
      </c>
      <c r="G48" s="30">
        <v>0.52200000000000002</v>
      </c>
      <c r="I48" s="8">
        <f t="shared" si="1"/>
        <v>46</v>
      </c>
      <c r="J48" s="8" t="str">
        <v>IBD 西日本</v>
      </c>
      <c r="K48" s="8" t="str">
        <v>IBD九州2</v>
      </c>
      <c r="L48" s="8" t="str">
        <v>飯田 博文</v>
      </c>
      <c r="M48" s="9">
        <v>1057.3</v>
      </c>
      <c r="N48" s="9">
        <v>251.4</v>
      </c>
      <c r="O48" s="10">
        <v>0.23780000000000001</v>
      </c>
      <c r="Q48" s="34">
        <f t="shared" si="2"/>
        <v>46</v>
      </c>
      <c r="R48" s="34" t="str">
        <v>IBD 西日本</v>
      </c>
      <c r="S48" s="34" t="str">
        <v>IBD九州1</v>
      </c>
      <c r="T48" s="34" t="str">
        <v>桑野 晴菜</v>
      </c>
      <c r="U48" s="35">
        <v>6640.8</v>
      </c>
      <c r="V48" s="35">
        <v>3731.8</v>
      </c>
      <c r="W48" s="36">
        <v>0.56189999999999996</v>
      </c>
      <c r="Y48" s="28">
        <f t="shared" si="3"/>
        <v>46</v>
      </c>
      <c r="Z48" s="28" t="str">
        <v>IBD 中日本</v>
      </c>
      <c r="AA48" s="28" t="str">
        <v>IBD東海2</v>
      </c>
      <c r="AB48" s="28" t="str">
        <v>今西 美穂</v>
      </c>
      <c r="AC48" s="29">
        <v>30526.799999999999</v>
      </c>
      <c r="AD48" s="29">
        <v>32819.699999999997</v>
      </c>
      <c r="AE48" s="30">
        <v>1.0750999999999999</v>
      </c>
      <c r="AG48" s="8">
        <f t="shared" si="4"/>
        <v>46</v>
      </c>
      <c r="AH48" s="8" t="str">
        <v>IBD 中日本</v>
      </c>
      <c r="AI48" s="8" t="str">
        <v>IBD神奈川</v>
      </c>
      <c r="AJ48" s="8" t="str">
        <v>羽原 眞美子</v>
      </c>
      <c r="AK48" s="9">
        <v>1605.6</v>
      </c>
      <c r="AL48" s="9">
        <v>754.3</v>
      </c>
      <c r="AM48" s="10">
        <v>0.4698</v>
      </c>
      <c r="AO48" s="34">
        <f t="shared" si="5"/>
        <v>46</v>
      </c>
      <c r="AP48" s="34" t="str">
        <v>IBD 東日本</v>
      </c>
      <c r="AQ48" s="34" t="str">
        <v>IBD栃木・群馬・新潟</v>
      </c>
      <c r="AR48" s="34" t="str">
        <v>石川 和宏</v>
      </c>
      <c r="AS48" s="35">
        <v>12770.2</v>
      </c>
      <c r="AT48" s="35">
        <v>14588.8</v>
      </c>
      <c r="AU48" s="36">
        <v>1.1424000000000001</v>
      </c>
      <c r="AW48" s="28">
        <f t="shared" si="6"/>
        <v>46</v>
      </c>
      <c r="AX48" s="28" t="str">
        <v>IBD 西日本</v>
      </c>
      <c r="AY48" s="28" t="str">
        <v>IBD大阪1</v>
      </c>
      <c r="AZ48" s="28" t="str">
        <v>藤井 実菜子</v>
      </c>
      <c r="BA48" s="29">
        <v>36120.300000000003</v>
      </c>
      <c r="BB48" s="29">
        <v>53914</v>
      </c>
      <c r="BC48" s="30">
        <v>1.4925999999999999</v>
      </c>
      <c r="BE48" s="8">
        <f t="shared" si="7"/>
        <v>46</v>
      </c>
      <c r="BF48" s="8" t="str">
        <v>IBD 東日本</v>
      </c>
      <c r="BG48" s="8" t="str">
        <v>IBD東京1</v>
      </c>
      <c r="BH48" s="8" t="str">
        <v>古谷 涼太</v>
      </c>
      <c r="BI48" s="9">
        <v>11013.9</v>
      </c>
      <c r="BJ48" s="9">
        <v>9082.5</v>
      </c>
      <c r="BK48" s="10">
        <v>0.8246</v>
      </c>
      <c r="BM48" s="34">
        <f t="shared" si="8"/>
        <v>46</v>
      </c>
      <c r="BN48" s="34" t="str">
        <v>IBD 東日本</v>
      </c>
      <c r="BO48" s="34" t="str">
        <v>IBD東北</v>
      </c>
      <c r="BP48" s="34" t="str">
        <v>平向 いづみ</v>
      </c>
      <c r="BQ48" s="35">
        <v>70532.3</v>
      </c>
      <c r="BR48" s="35">
        <v>120493.4</v>
      </c>
      <c r="BS48" s="36">
        <v>1.7082999999999999</v>
      </c>
    </row>
    <row r="49" spans="1:71" x14ac:dyDescent="0.35">
      <c r="A49" s="28">
        <f t="shared" si="0"/>
        <v>47</v>
      </c>
      <c r="B49" s="28" t="str">
        <v>IBD 東日本</v>
      </c>
      <c r="C49" s="28" t="str">
        <v>IBD埼玉</v>
      </c>
      <c r="D49" s="28" t="str">
        <v>上田 聖美</v>
      </c>
      <c r="E49" s="29">
        <v>7875.4</v>
      </c>
      <c r="F49" s="29">
        <v>4072.8</v>
      </c>
      <c r="G49" s="30">
        <v>0.5171</v>
      </c>
      <c r="I49" s="8">
        <f t="shared" si="1"/>
        <v>47</v>
      </c>
      <c r="J49" s="8" t="str">
        <v>IBD 東日本</v>
      </c>
      <c r="K49" s="8" t="str">
        <v>IBD北海道</v>
      </c>
      <c r="L49" s="8" t="str">
        <v>松井 夏海</v>
      </c>
      <c r="M49" s="9">
        <v>1072.2</v>
      </c>
      <c r="N49" s="9">
        <v>251.4</v>
      </c>
      <c r="O49" s="10">
        <v>0.23449999999999999</v>
      </c>
      <c r="Q49" s="34">
        <f t="shared" si="2"/>
        <v>47</v>
      </c>
      <c r="R49" s="34" t="str">
        <v>IBD 西日本</v>
      </c>
      <c r="S49" s="34" t="str">
        <v>IBD九州2</v>
      </c>
      <c r="T49" s="34" t="str">
        <v>山平 勝樹</v>
      </c>
      <c r="U49" s="35">
        <v>11178</v>
      </c>
      <c r="V49" s="35">
        <v>6106.6</v>
      </c>
      <c r="W49" s="36">
        <v>0.54620000000000002</v>
      </c>
      <c r="Y49" s="28">
        <f t="shared" si="3"/>
        <v>47</v>
      </c>
      <c r="Z49" s="28" t="str">
        <v>IBD 東日本</v>
      </c>
      <c r="AA49" s="28" t="str">
        <v>IBD栃木・群馬・新潟</v>
      </c>
      <c r="AB49" s="28" t="str">
        <v>境野 惠介</v>
      </c>
      <c r="AC49" s="29">
        <v>29096.7</v>
      </c>
      <c r="AD49" s="29">
        <v>31276</v>
      </c>
      <c r="AE49" s="30">
        <v>1.0749</v>
      </c>
      <c r="AG49" s="8">
        <f t="shared" si="4"/>
        <v>47</v>
      </c>
      <c r="AH49" s="8" t="str">
        <v>IBD 東日本</v>
      </c>
      <c r="AI49" s="8" t="str">
        <v>IBD千葉・茨城</v>
      </c>
      <c r="AJ49" s="8" t="str">
        <v>石田 奈々</v>
      </c>
      <c r="AK49" s="9">
        <v>1646.7</v>
      </c>
      <c r="AL49" s="9">
        <v>754.3</v>
      </c>
      <c r="AM49" s="10">
        <v>0.45800000000000002</v>
      </c>
      <c r="AO49" s="34">
        <f t="shared" si="5"/>
        <v>47</v>
      </c>
      <c r="AP49" s="34" t="str">
        <v>IBD 東日本</v>
      </c>
      <c r="AQ49" s="34" t="str">
        <v>IBD東北</v>
      </c>
      <c r="AR49" s="34" t="str">
        <v>若山 久光</v>
      </c>
      <c r="AS49" s="35">
        <v>21064.5</v>
      </c>
      <c r="AT49" s="35">
        <v>23747.7</v>
      </c>
      <c r="AU49" s="36">
        <v>1.1273</v>
      </c>
      <c r="AW49" s="28">
        <f t="shared" si="6"/>
        <v>47</v>
      </c>
      <c r="AX49" s="28" t="str">
        <v>IBD 中日本</v>
      </c>
      <c r="AY49" s="28" t="str">
        <v>IBD長野・山梨・静岡</v>
      </c>
      <c r="AZ49" s="28" t="str">
        <v>戎屋 奈津美</v>
      </c>
      <c r="BA49" s="29">
        <v>19152.900000000001</v>
      </c>
      <c r="BB49" s="29">
        <v>28244.3</v>
      </c>
      <c r="BC49" s="30">
        <v>1.4745999999999999</v>
      </c>
      <c r="BE49" s="8">
        <f t="shared" si="7"/>
        <v>47</v>
      </c>
      <c r="BF49" s="8" t="str">
        <v>IBD 西日本</v>
      </c>
      <c r="BG49" s="8" t="str">
        <v>IBD九州2</v>
      </c>
      <c r="BH49" s="8" t="str">
        <v>正木 啓宜</v>
      </c>
      <c r="BI49" s="9">
        <v>14434.5</v>
      </c>
      <c r="BJ49" s="9">
        <v>11843.6</v>
      </c>
      <c r="BK49" s="10">
        <v>0.82050000000000001</v>
      </c>
      <c r="BM49" s="34">
        <f t="shared" si="8"/>
        <v>47</v>
      </c>
      <c r="BN49" s="34" t="str">
        <v>IBD 東日本</v>
      </c>
      <c r="BO49" s="34" t="str">
        <v>IBD北海道</v>
      </c>
      <c r="BP49" s="34" t="str">
        <v>井上 雄太郎</v>
      </c>
      <c r="BQ49" s="35">
        <v>48230.1</v>
      </c>
      <c r="BR49" s="35">
        <v>80094.7</v>
      </c>
      <c r="BS49" s="36">
        <v>1.6606000000000001</v>
      </c>
    </row>
    <row r="50" spans="1:71" x14ac:dyDescent="0.35">
      <c r="A50" s="28">
        <f t="shared" si="0"/>
        <v>48</v>
      </c>
      <c r="B50" s="28" t="str">
        <v>IBD 西日本</v>
      </c>
      <c r="C50" s="28" t="str">
        <v>IBD九州1</v>
      </c>
      <c r="D50" s="28" t="str">
        <v>桑野 晴菜</v>
      </c>
      <c r="E50" s="29">
        <v>7332.5</v>
      </c>
      <c r="F50" s="29">
        <v>3731.8</v>
      </c>
      <c r="G50" s="30">
        <v>0.50890000000000002</v>
      </c>
      <c r="I50" s="8">
        <f t="shared" si="1"/>
        <v>48</v>
      </c>
      <c r="J50" s="8" t="str">
        <v>IBD 西日本</v>
      </c>
      <c r="K50" s="8" t="str">
        <v>IBD九州2</v>
      </c>
      <c r="L50" s="8" t="str">
        <v>節原 有貴</v>
      </c>
      <c r="M50" s="9">
        <v>1274</v>
      </c>
      <c r="N50" s="9">
        <v>251.4</v>
      </c>
      <c r="O50" s="10">
        <v>0.1973</v>
      </c>
      <c r="Q50" s="34">
        <f t="shared" si="2"/>
        <v>48</v>
      </c>
      <c r="R50" s="34" t="str">
        <v>IBD 東日本</v>
      </c>
      <c r="S50" s="34" t="str">
        <v>IBD北海道</v>
      </c>
      <c r="T50" s="34" t="str">
        <v>松井 夏海</v>
      </c>
      <c r="U50" s="35">
        <v>11002.7</v>
      </c>
      <c r="V50" s="35">
        <v>5767.3</v>
      </c>
      <c r="W50" s="36">
        <v>0.52410000000000001</v>
      </c>
      <c r="Y50" s="28">
        <f t="shared" si="3"/>
        <v>47</v>
      </c>
      <c r="Z50" s="28" t="str">
        <v>IBD 西日本</v>
      </c>
      <c r="AA50" s="28" t="str">
        <v>IBD九州1</v>
      </c>
      <c r="AB50" s="28" t="str">
        <v>小西 縁</v>
      </c>
      <c r="AC50" s="29">
        <v>20094.5</v>
      </c>
      <c r="AD50" s="29">
        <v>21600.400000000001</v>
      </c>
      <c r="AE50" s="30">
        <v>1.0749</v>
      </c>
      <c r="AG50" s="8">
        <f t="shared" si="4"/>
        <v>48</v>
      </c>
      <c r="AH50" s="8" t="str">
        <v>IBD 東日本</v>
      </c>
      <c r="AI50" s="8" t="str">
        <v>IBD東北</v>
      </c>
      <c r="AJ50" s="8" t="str">
        <v>平向 いづみ</v>
      </c>
      <c r="AK50" s="9">
        <v>2206.9</v>
      </c>
      <c r="AL50" s="9">
        <v>1005.8</v>
      </c>
      <c r="AM50" s="10">
        <v>0.45569999999999999</v>
      </c>
      <c r="AO50" s="34">
        <f t="shared" si="5"/>
        <v>48</v>
      </c>
      <c r="AP50" s="34" t="str">
        <v>IBD 西日本</v>
      </c>
      <c r="AQ50" s="34" t="str">
        <v>IBD大阪2</v>
      </c>
      <c r="AR50" s="34" t="str">
        <v>宮西 裕香</v>
      </c>
      <c r="AS50" s="35">
        <v>10653.6</v>
      </c>
      <c r="AT50" s="35">
        <v>11873.9</v>
      </c>
      <c r="AU50" s="36">
        <v>1.1145</v>
      </c>
      <c r="AW50" s="28">
        <f t="shared" si="6"/>
        <v>48</v>
      </c>
      <c r="AX50" s="28" t="str">
        <v>IBD 西日本</v>
      </c>
      <c r="AY50" s="28" t="str">
        <v>IBD中四国2</v>
      </c>
      <c r="AZ50" s="28" t="str">
        <v>古賀 みのり</v>
      </c>
      <c r="BA50" s="29">
        <v>33834.9</v>
      </c>
      <c r="BB50" s="29">
        <v>49065.3</v>
      </c>
      <c r="BC50" s="30">
        <v>1.4500999999999999</v>
      </c>
      <c r="BE50" s="8">
        <f t="shared" si="7"/>
        <v>48</v>
      </c>
      <c r="BF50" s="8" t="str">
        <v>IBD 中日本</v>
      </c>
      <c r="BG50" s="8" t="str">
        <v>IBD京滋</v>
      </c>
      <c r="BH50" s="8" t="str">
        <v>岩切 秀治</v>
      </c>
      <c r="BI50" s="9">
        <v>3825.1</v>
      </c>
      <c r="BJ50" s="9">
        <v>3031.7</v>
      </c>
      <c r="BK50" s="10">
        <v>0.79249999999999998</v>
      </c>
      <c r="BM50" s="34">
        <f t="shared" si="8"/>
        <v>48</v>
      </c>
      <c r="BN50" s="34" t="str">
        <v>IBD 西日本</v>
      </c>
      <c r="BO50" s="34" t="str">
        <v>IBD中四国2</v>
      </c>
      <c r="BP50" s="34" t="str">
        <v>古賀 みのり</v>
      </c>
      <c r="BQ50" s="35">
        <v>25856.2</v>
      </c>
      <c r="BR50" s="35">
        <v>42763.199999999997</v>
      </c>
      <c r="BS50" s="36">
        <v>1.6537999999999999</v>
      </c>
    </row>
    <row r="51" spans="1:71" x14ac:dyDescent="0.35">
      <c r="A51" s="28">
        <f t="shared" si="0"/>
        <v>49</v>
      </c>
      <c r="B51" s="28" t="str">
        <v>IBD 東日本</v>
      </c>
      <c r="C51" s="28" t="str">
        <v>IBD北海道</v>
      </c>
      <c r="D51" s="28" t="str">
        <v>松井 夏海</v>
      </c>
      <c r="E51" s="29">
        <v>12074.9</v>
      </c>
      <c r="F51" s="29">
        <v>6018.7</v>
      </c>
      <c r="G51" s="30">
        <v>0.49840000000000001</v>
      </c>
      <c r="I51" s="8">
        <f t="shared" si="1"/>
        <v>49</v>
      </c>
      <c r="J51" s="8" t="str">
        <v>IBD 中日本</v>
      </c>
      <c r="K51" s="8" t="str">
        <v>IBD神奈川</v>
      </c>
      <c r="L51" s="8" t="str">
        <v>小林 竜也</v>
      </c>
      <c r="M51" s="9">
        <v>1653.1</v>
      </c>
      <c r="N51" s="9">
        <v>251.4</v>
      </c>
      <c r="O51" s="10">
        <v>0.15210000000000001</v>
      </c>
      <c r="Q51" s="34">
        <f t="shared" si="2"/>
        <v>49</v>
      </c>
      <c r="R51" s="34" t="str">
        <v>IBD 東日本</v>
      </c>
      <c r="S51" s="34" t="str">
        <v>IBD栃木・群馬・新潟</v>
      </c>
      <c r="T51" s="34" t="str">
        <v>小島 宏剛</v>
      </c>
      <c r="U51" s="35">
        <v>3408.1</v>
      </c>
      <c r="V51" s="35">
        <v>1696.3</v>
      </c>
      <c r="W51" s="36">
        <v>0.49769999999999998</v>
      </c>
      <c r="Y51" s="28">
        <f t="shared" si="3"/>
        <v>49</v>
      </c>
      <c r="Z51" s="28" t="str">
        <v>IBD 東日本</v>
      </c>
      <c r="AA51" s="28" t="str">
        <v>IBD東北</v>
      </c>
      <c r="AB51" s="28" t="str">
        <v>若山 久光</v>
      </c>
      <c r="AC51" s="29">
        <v>22867.3</v>
      </c>
      <c r="AD51" s="29">
        <v>24500.5</v>
      </c>
      <c r="AE51" s="30">
        <v>1.0713999999999999</v>
      </c>
      <c r="AG51" s="8">
        <f t="shared" si="4"/>
        <v>49</v>
      </c>
      <c r="AH51" s="8" t="str">
        <v>IBD 東日本</v>
      </c>
      <c r="AI51" s="8" t="str">
        <v>IBD東北</v>
      </c>
      <c r="AJ51" s="8" t="str">
        <v>村上 幹</v>
      </c>
      <c r="AK51" s="9">
        <v>1104.0999999999999</v>
      </c>
      <c r="AL51" s="9">
        <v>502.9</v>
      </c>
      <c r="AM51" s="10">
        <v>0.45540000000000003</v>
      </c>
      <c r="AO51" s="34">
        <f t="shared" si="5"/>
        <v>49</v>
      </c>
      <c r="AP51" s="34" t="str">
        <v>IBD 中日本</v>
      </c>
      <c r="AQ51" s="34" t="str">
        <v>IBD長野・山梨・静岡</v>
      </c>
      <c r="AR51" s="34" t="str">
        <v>毛利 皓宏</v>
      </c>
      <c r="AS51" s="35">
        <v>24973.200000000001</v>
      </c>
      <c r="AT51" s="35">
        <v>27819.200000000001</v>
      </c>
      <c r="AU51" s="36">
        <v>1.1138999999999999</v>
      </c>
      <c r="AW51" s="28">
        <f t="shared" si="6"/>
        <v>49</v>
      </c>
      <c r="AX51" s="28" t="str">
        <v>IBD 中日本</v>
      </c>
      <c r="AY51" s="28" t="str">
        <v>IBD長野・山梨・静岡</v>
      </c>
      <c r="AZ51" s="28" t="str">
        <v>蔵前 公介</v>
      </c>
      <c r="BA51" s="29">
        <v>45469.8</v>
      </c>
      <c r="BB51" s="29">
        <v>64868.7</v>
      </c>
      <c r="BC51" s="30">
        <v>1.4266000000000001</v>
      </c>
      <c r="BE51" s="8">
        <f t="shared" si="7"/>
        <v>49</v>
      </c>
      <c r="BF51" s="8" t="str">
        <v>IBD 西日本</v>
      </c>
      <c r="BG51" s="8" t="str">
        <v>IBD大阪2</v>
      </c>
      <c r="BH51" s="8" t="str">
        <v>津田 裕弘</v>
      </c>
      <c r="BI51" s="9">
        <v>10835.2</v>
      </c>
      <c r="BJ51" s="9">
        <v>8574.7999999999993</v>
      </c>
      <c r="BK51" s="10">
        <v>0.7913</v>
      </c>
      <c r="BM51" s="34">
        <f t="shared" si="8"/>
        <v>49</v>
      </c>
      <c r="BN51" s="34" t="str">
        <v>IBD 西日本</v>
      </c>
      <c r="BO51" s="34" t="str">
        <v>IBD中四国1</v>
      </c>
      <c r="BP51" s="34" t="str">
        <v>藤井 俊輔</v>
      </c>
      <c r="BQ51" s="35">
        <v>66932.899999999994</v>
      </c>
      <c r="BR51" s="35">
        <v>110635</v>
      </c>
      <c r="BS51" s="36">
        <v>1.6529</v>
      </c>
    </row>
    <row r="52" spans="1:71" x14ac:dyDescent="0.35">
      <c r="A52" s="28">
        <f t="shared" si="0"/>
        <v>50</v>
      </c>
      <c r="B52" s="28" t="str">
        <v>IBD 西日本</v>
      </c>
      <c r="C52" s="28" t="str">
        <v>IBD九州2</v>
      </c>
      <c r="D52" s="28" t="str">
        <v>正木 啓宜</v>
      </c>
      <c r="E52" s="29">
        <v>13638.2</v>
      </c>
      <c r="F52" s="29">
        <v>6521.6</v>
      </c>
      <c r="G52" s="30">
        <v>0.47810000000000002</v>
      </c>
      <c r="I52" s="8">
        <f t="shared" si="1"/>
        <v>50</v>
      </c>
      <c r="J52" s="8" t="str">
        <v>IBD 西日本</v>
      </c>
      <c r="K52" s="8" t="str">
        <v>IBD大阪2</v>
      </c>
      <c r="L52" s="8" t="str">
        <v>飯冨 由佳</v>
      </c>
      <c r="M52" s="9">
        <v>779.7</v>
      </c>
      <c r="N52" s="9">
        <v>0</v>
      </c>
      <c r="O52" s="10">
        <v>0</v>
      </c>
      <c r="Q52" s="34">
        <f t="shared" si="2"/>
        <v>50</v>
      </c>
      <c r="R52" s="34" t="str">
        <v>IBD 西日本</v>
      </c>
      <c r="S52" s="34" t="str">
        <v>IBD九州1</v>
      </c>
      <c r="T52" s="34" t="str">
        <v>徳島 恵利香</v>
      </c>
      <c r="U52" s="35">
        <v>7512.3</v>
      </c>
      <c r="V52" s="35">
        <v>3731.8</v>
      </c>
      <c r="W52" s="36">
        <v>0.49669999999999997</v>
      </c>
      <c r="Y52" s="28">
        <f t="shared" si="3"/>
        <v>50</v>
      </c>
      <c r="Z52" s="28" t="str">
        <v>IBD 中日本</v>
      </c>
      <c r="AA52" s="28" t="str">
        <v>IBD長野・山梨・静岡</v>
      </c>
      <c r="AB52" s="28" t="str">
        <v>毛利 皓宏</v>
      </c>
      <c r="AC52" s="29">
        <v>26547.9</v>
      </c>
      <c r="AD52" s="29">
        <v>28322.1</v>
      </c>
      <c r="AE52" s="30">
        <v>1.0668</v>
      </c>
      <c r="AG52" s="8">
        <f t="shared" si="4"/>
        <v>50</v>
      </c>
      <c r="AH52" s="8" t="str">
        <v>IBD 東日本</v>
      </c>
      <c r="AI52" s="8" t="str">
        <v>IBD東京1</v>
      </c>
      <c r="AJ52" s="8" t="str">
        <v>辻 佑輔</v>
      </c>
      <c r="AK52" s="9">
        <v>1666.6</v>
      </c>
      <c r="AL52" s="9">
        <v>754.3</v>
      </c>
      <c r="AM52" s="10">
        <v>0.4526</v>
      </c>
      <c r="AO52" s="34">
        <f t="shared" si="5"/>
        <v>50</v>
      </c>
      <c r="AP52" s="34" t="str">
        <v>IBD 中日本</v>
      </c>
      <c r="AQ52" s="34" t="str">
        <v>IBD神奈川</v>
      </c>
      <c r="AR52" s="34" t="str">
        <v>中村 麻衣子</v>
      </c>
      <c r="AS52" s="35">
        <v>11997.6</v>
      </c>
      <c r="AT52" s="35">
        <v>13230.9</v>
      </c>
      <c r="AU52" s="36">
        <v>1.1027</v>
      </c>
      <c r="AW52" s="28">
        <f t="shared" si="6"/>
        <v>50</v>
      </c>
      <c r="AX52" s="28" t="str">
        <v>IBD 西日本</v>
      </c>
      <c r="AY52" s="28" t="str">
        <v>IBD九州1</v>
      </c>
      <c r="AZ52" s="28" t="str">
        <v>服部 章</v>
      </c>
      <c r="BA52" s="29">
        <v>36049.1</v>
      </c>
      <c r="BB52" s="29">
        <v>51424.5</v>
      </c>
      <c r="BC52" s="30">
        <v>1.4265000000000001</v>
      </c>
      <c r="BE52" s="8">
        <f t="shared" si="7"/>
        <v>50</v>
      </c>
      <c r="BF52" s="8" t="str">
        <v>IBD 西日本</v>
      </c>
      <c r="BG52" s="8" t="str">
        <v>IBD中四国2</v>
      </c>
      <c r="BH52" s="8" t="str">
        <v>古賀 みのり</v>
      </c>
      <c r="BI52" s="9">
        <v>7978.7</v>
      </c>
      <c r="BJ52" s="9">
        <v>6302.2</v>
      </c>
      <c r="BK52" s="10">
        <v>0.78979999999999995</v>
      </c>
      <c r="BM52" s="34">
        <f t="shared" si="8"/>
        <v>50</v>
      </c>
      <c r="BN52" s="34" t="str">
        <v>IBD 中日本</v>
      </c>
      <c r="BO52" s="34" t="str">
        <v>IBD京滋</v>
      </c>
      <c r="BP52" s="34" t="str">
        <v>今村 奈菜</v>
      </c>
      <c r="BQ52" s="35">
        <v>34565.1</v>
      </c>
      <c r="BR52" s="35">
        <v>57016.2</v>
      </c>
      <c r="BS52" s="36">
        <v>1.6495</v>
      </c>
    </row>
    <row r="53" spans="1:71" x14ac:dyDescent="0.35">
      <c r="A53" s="28">
        <f t="shared" si="0"/>
        <v>51</v>
      </c>
      <c r="B53" s="28" t="str">
        <v>IBD 西日本</v>
      </c>
      <c r="C53" s="28" t="str">
        <v>IBD九州1</v>
      </c>
      <c r="D53" s="28" t="str">
        <v>徳島 恵利香</v>
      </c>
      <c r="E53" s="29">
        <v>8338.6</v>
      </c>
      <c r="F53" s="29">
        <v>3983.2</v>
      </c>
      <c r="G53" s="30">
        <v>0.47760000000000002</v>
      </c>
      <c r="I53" s="8">
        <f t="shared" si="1"/>
        <v>50</v>
      </c>
      <c r="J53" s="8" t="str">
        <v>IBD 西日本</v>
      </c>
      <c r="K53" s="8" t="str">
        <v>IBD大阪1</v>
      </c>
      <c r="L53" s="8" t="str">
        <v>西山 哲弘</v>
      </c>
      <c r="M53" s="9">
        <v>1011.7</v>
      </c>
      <c r="N53" s="9">
        <v>0</v>
      </c>
      <c r="O53" s="10">
        <v>0</v>
      </c>
      <c r="Q53" s="34">
        <f t="shared" si="2"/>
        <v>51</v>
      </c>
      <c r="R53" s="34" t="str">
        <v>IBD 東日本</v>
      </c>
      <c r="S53" s="34" t="str">
        <v>IBD東北</v>
      </c>
      <c r="T53" s="34" t="str">
        <v>若山 久光</v>
      </c>
      <c r="U53" s="35">
        <v>10301.1</v>
      </c>
      <c r="V53" s="35">
        <v>5088.8</v>
      </c>
      <c r="W53" s="36">
        <v>0.49399999999999999</v>
      </c>
      <c r="Y53" s="28">
        <f t="shared" si="3"/>
        <v>51</v>
      </c>
      <c r="Z53" s="28" t="str">
        <v>IBD 東日本</v>
      </c>
      <c r="AA53" s="28" t="str">
        <v>IBD東京1</v>
      </c>
      <c r="AB53" s="28" t="str">
        <v>古谷 涼太</v>
      </c>
      <c r="AC53" s="29">
        <v>21625.599999999999</v>
      </c>
      <c r="AD53" s="29">
        <v>23069.200000000001</v>
      </c>
      <c r="AE53" s="30">
        <v>1.0667</v>
      </c>
      <c r="AG53" s="8">
        <f t="shared" si="4"/>
        <v>51</v>
      </c>
      <c r="AH53" s="8" t="str">
        <v>IBD 中日本</v>
      </c>
      <c r="AI53" s="8" t="str">
        <v>IBD北陸・岐阜</v>
      </c>
      <c r="AJ53" s="8" t="str">
        <v>若松 祐典</v>
      </c>
      <c r="AK53" s="9">
        <v>1773.7</v>
      </c>
      <c r="AL53" s="9">
        <v>754.3</v>
      </c>
      <c r="AM53" s="10">
        <v>0.42530000000000001</v>
      </c>
      <c r="AO53" s="34">
        <f t="shared" si="5"/>
        <v>51</v>
      </c>
      <c r="AP53" s="34" t="str">
        <v>IBD 東日本</v>
      </c>
      <c r="AQ53" s="34" t="str">
        <v>IBD千葉・茨城</v>
      </c>
      <c r="AR53" s="34" t="str">
        <v>徳永 一真</v>
      </c>
      <c r="AS53" s="35">
        <v>19348.599999999999</v>
      </c>
      <c r="AT53" s="35">
        <v>21033.7</v>
      </c>
      <c r="AU53" s="36">
        <v>1.087</v>
      </c>
      <c r="AW53" s="28">
        <f t="shared" si="6"/>
        <v>51</v>
      </c>
      <c r="AX53" s="28" t="str">
        <v>IBD 東日本</v>
      </c>
      <c r="AY53" s="28" t="str">
        <v>IBD千葉・茨城</v>
      </c>
      <c r="AZ53" s="28" t="str">
        <v>倉本 昭仁</v>
      </c>
      <c r="BA53" s="29">
        <v>119127.1</v>
      </c>
      <c r="BB53" s="29">
        <v>168712.4</v>
      </c>
      <c r="BC53" s="30">
        <v>1.4161999999999999</v>
      </c>
      <c r="BE53" s="8">
        <f t="shared" si="7"/>
        <v>51</v>
      </c>
      <c r="BF53" s="8" t="str">
        <v>IBD 中日本</v>
      </c>
      <c r="BG53" s="8" t="str">
        <v>IBD京滋</v>
      </c>
      <c r="BH53" s="8" t="str">
        <v>大志茂 敬</v>
      </c>
      <c r="BI53" s="9">
        <v>7336.9</v>
      </c>
      <c r="BJ53" s="9">
        <v>5794.5</v>
      </c>
      <c r="BK53" s="10">
        <v>0.78969999999999996</v>
      </c>
      <c r="BM53" s="34">
        <f t="shared" si="8"/>
        <v>51</v>
      </c>
      <c r="BN53" s="34" t="str">
        <v>IBD 東日本</v>
      </c>
      <c r="BO53" s="34" t="str">
        <v>IBD千葉・茨城</v>
      </c>
      <c r="BP53" s="34" t="str">
        <v>大吉 俊也</v>
      </c>
      <c r="BQ53" s="35">
        <v>44723.4</v>
      </c>
      <c r="BR53" s="35">
        <v>73302.2</v>
      </c>
      <c r="BS53" s="36">
        <v>1.639</v>
      </c>
    </row>
    <row r="54" spans="1:71" x14ac:dyDescent="0.35">
      <c r="A54" s="28">
        <f t="shared" si="0"/>
        <v>52</v>
      </c>
      <c r="B54" s="28" t="str">
        <v>IBD 西日本</v>
      </c>
      <c r="C54" s="28" t="str">
        <v>IBD九州2</v>
      </c>
      <c r="D54" s="28" t="str">
        <v>中窪 香里</v>
      </c>
      <c r="E54" s="29">
        <v>6658.7</v>
      </c>
      <c r="F54" s="29">
        <v>3129.1</v>
      </c>
      <c r="G54" s="30">
        <v>0.46989999999999998</v>
      </c>
      <c r="I54" s="8">
        <f t="shared" si="1"/>
        <v>50</v>
      </c>
      <c r="J54" s="8" t="str">
        <v>IBD 東日本</v>
      </c>
      <c r="K54" s="8" t="str">
        <v>IBD東京1</v>
      </c>
      <c r="L54" s="8" t="str">
        <v>草野 七彩</v>
      </c>
      <c r="M54" s="9">
        <v>421.3</v>
      </c>
      <c r="N54" s="9">
        <v>0</v>
      </c>
      <c r="O54" s="10">
        <v>0</v>
      </c>
      <c r="Q54" s="34">
        <f t="shared" si="2"/>
        <v>52</v>
      </c>
      <c r="R54" s="34" t="str">
        <v>IBD 東日本</v>
      </c>
      <c r="S54" s="34" t="str">
        <v>IBD東京1</v>
      </c>
      <c r="T54" s="34" t="str">
        <v>須田 亜由美</v>
      </c>
      <c r="U54" s="35">
        <v>3493.3</v>
      </c>
      <c r="V54" s="35">
        <v>1696.3</v>
      </c>
      <c r="W54" s="36">
        <v>0.48549999999999999</v>
      </c>
      <c r="Y54" s="28">
        <f t="shared" si="3"/>
        <v>52</v>
      </c>
      <c r="Z54" s="28" t="str">
        <v>IBD 西日本</v>
      </c>
      <c r="AA54" s="28" t="str">
        <v>IBD大阪2</v>
      </c>
      <c r="AB54" s="28" t="str">
        <v>宮西 裕香</v>
      </c>
      <c r="AC54" s="29">
        <v>12022.6</v>
      </c>
      <c r="AD54" s="29">
        <v>12628.2</v>
      </c>
      <c r="AE54" s="30">
        <v>1.0503</v>
      </c>
      <c r="AG54" s="8">
        <f t="shared" si="4"/>
        <v>52</v>
      </c>
      <c r="AH54" s="8" t="str">
        <v>IBD 西日本</v>
      </c>
      <c r="AI54" s="8" t="str">
        <v>IBD九州1</v>
      </c>
      <c r="AJ54" s="8" t="str">
        <v>大須賀 守</v>
      </c>
      <c r="AK54" s="9">
        <v>1795.6</v>
      </c>
      <c r="AL54" s="9">
        <v>754.3</v>
      </c>
      <c r="AM54" s="10">
        <v>0.42009999999999997</v>
      </c>
      <c r="AO54" s="34">
        <f t="shared" si="5"/>
        <v>52</v>
      </c>
      <c r="AP54" s="34" t="str">
        <v>IBD 東日本</v>
      </c>
      <c r="AQ54" s="34" t="str">
        <v>IBD東京1</v>
      </c>
      <c r="AR54" s="34" t="str">
        <v>生駒 久裕</v>
      </c>
      <c r="AS54" s="35">
        <v>93349.6</v>
      </c>
      <c r="AT54" s="35">
        <v>101436.6</v>
      </c>
      <c r="AU54" s="36">
        <v>1.0866</v>
      </c>
      <c r="AW54" s="28">
        <f t="shared" si="6"/>
        <v>52</v>
      </c>
      <c r="AX54" s="28" t="str">
        <v>IBD 東日本</v>
      </c>
      <c r="AY54" s="28" t="str">
        <v>IBD埼玉</v>
      </c>
      <c r="AZ54" s="28" t="str">
        <v>岡村 明洋</v>
      </c>
      <c r="BA54" s="29">
        <v>55674.2</v>
      </c>
      <c r="BB54" s="29">
        <v>77875.8</v>
      </c>
      <c r="BC54" s="30">
        <v>1.3987000000000001</v>
      </c>
      <c r="BE54" s="8">
        <f t="shared" si="7"/>
        <v>52</v>
      </c>
      <c r="BF54" s="8" t="str">
        <v>IBD 東日本</v>
      </c>
      <c r="BG54" s="8" t="str">
        <v>IBD千葉・茨城</v>
      </c>
      <c r="BH54" s="8" t="str">
        <v>川口 文子</v>
      </c>
      <c r="BI54" s="9">
        <v>5474.4</v>
      </c>
      <c r="BJ54" s="9">
        <v>4289</v>
      </c>
      <c r="BK54" s="10">
        <v>0.78339999999999999</v>
      </c>
      <c r="BM54" s="34">
        <f t="shared" si="8"/>
        <v>52</v>
      </c>
      <c r="BN54" s="34" t="str">
        <v>IBD 中日本</v>
      </c>
      <c r="BO54" s="34" t="str">
        <v>IBD神奈川</v>
      </c>
      <c r="BP54" s="34" t="str">
        <v>金山 賢治</v>
      </c>
      <c r="BQ54" s="35">
        <v>27961.200000000001</v>
      </c>
      <c r="BR54" s="35">
        <v>45134.2</v>
      </c>
      <c r="BS54" s="36">
        <v>1.6141000000000001</v>
      </c>
    </row>
    <row r="55" spans="1:71" x14ac:dyDescent="0.35">
      <c r="A55" s="28">
        <f t="shared" si="0"/>
        <v>53</v>
      </c>
      <c r="B55" s="28" t="str">
        <v>IBD 西日本</v>
      </c>
      <c r="C55" s="28" t="str">
        <v>IBD九州1</v>
      </c>
      <c r="D55" s="28" t="str">
        <v>大須賀 守</v>
      </c>
      <c r="E55" s="29">
        <v>5542.4</v>
      </c>
      <c r="F55" s="29">
        <v>2539.3000000000002</v>
      </c>
      <c r="G55" s="30">
        <v>0.45810000000000001</v>
      </c>
      <c r="I55" s="8">
        <f t="shared" si="1"/>
        <v>50</v>
      </c>
      <c r="J55" s="8" t="str">
        <v>IBD 中日本</v>
      </c>
      <c r="K55" s="8" t="str">
        <v>IBD北陸・岐阜</v>
      </c>
      <c r="L55" s="8" t="str">
        <v>佐々木 恵美</v>
      </c>
      <c r="M55" s="9">
        <v>578.79999999999995</v>
      </c>
      <c r="N55" s="9">
        <v>0</v>
      </c>
      <c r="O55" s="10">
        <v>0</v>
      </c>
      <c r="Q55" s="34">
        <f t="shared" si="2"/>
        <v>53</v>
      </c>
      <c r="R55" s="34" t="str">
        <v>IBD 西日本</v>
      </c>
      <c r="S55" s="34" t="str">
        <v>IBD中四国2</v>
      </c>
      <c r="T55" s="34" t="str">
        <v>川西 誠</v>
      </c>
      <c r="U55" s="35">
        <v>4958.1000000000004</v>
      </c>
      <c r="V55" s="35">
        <v>2374.8000000000002</v>
      </c>
      <c r="W55" s="36">
        <v>0.47889999999999999</v>
      </c>
      <c r="Y55" s="28">
        <f t="shared" si="3"/>
        <v>53</v>
      </c>
      <c r="Z55" s="28" t="str">
        <v>IBD 東日本</v>
      </c>
      <c r="AA55" s="28" t="str">
        <v>IBD東京1</v>
      </c>
      <c r="AB55" s="28" t="str">
        <v>生駒 久裕</v>
      </c>
      <c r="AC55" s="29">
        <v>98158.5</v>
      </c>
      <c r="AD55" s="29">
        <v>102442.4</v>
      </c>
      <c r="AE55" s="30">
        <v>1.0436000000000001</v>
      </c>
      <c r="AG55" s="8">
        <f t="shared" si="4"/>
        <v>53</v>
      </c>
      <c r="AH55" s="8" t="str">
        <v>IBD 東日本</v>
      </c>
      <c r="AI55" s="8" t="str">
        <v>IBD東北</v>
      </c>
      <c r="AJ55" s="8" t="str">
        <v>若山 久光</v>
      </c>
      <c r="AK55" s="9">
        <v>1802.8</v>
      </c>
      <c r="AL55" s="9">
        <v>752.7</v>
      </c>
      <c r="AM55" s="10">
        <v>0.41749999999999998</v>
      </c>
      <c r="AO55" s="34">
        <f t="shared" si="5"/>
        <v>53</v>
      </c>
      <c r="AP55" s="34" t="str">
        <v>IBD 東日本</v>
      </c>
      <c r="AQ55" s="34" t="str">
        <v>IBD北海道</v>
      </c>
      <c r="AR55" s="34" t="str">
        <v>井上 雄太郎</v>
      </c>
      <c r="AS55" s="35">
        <v>17215.8</v>
      </c>
      <c r="AT55" s="35">
        <v>18659.400000000001</v>
      </c>
      <c r="AU55" s="36">
        <v>1.0838000000000001</v>
      </c>
      <c r="AW55" s="28">
        <f t="shared" si="6"/>
        <v>53</v>
      </c>
      <c r="AX55" s="28" t="str">
        <v>IBD 東日本</v>
      </c>
      <c r="AY55" s="28" t="str">
        <v>IBD東北</v>
      </c>
      <c r="AZ55" s="28" t="str">
        <v>前中 崇志</v>
      </c>
      <c r="BA55" s="29">
        <v>48200.4</v>
      </c>
      <c r="BB55" s="29">
        <v>65785.399999999994</v>
      </c>
      <c r="BC55" s="30">
        <v>1.3648</v>
      </c>
      <c r="BE55" s="8">
        <f t="shared" si="7"/>
        <v>53</v>
      </c>
      <c r="BF55" s="8" t="str">
        <v>IBD 西日本</v>
      </c>
      <c r="BG55" s="8" t="str">
        <v>IBD九州1</v>
      </c>
      <c r="BH55" s="8" t="str">
        <v>大須賀 守</v>
      </c>
      <c r="BI55" s="9">
        <v>6812.3</v>
      </c>
      <c r="BJ55" s="9">
        <v>5290</v>
      </c>
      <c r="BK55" s="10">
        <v>0.77649999999999997</v>
      </c>
      <c r="BM55" s="34">
        <f t="shared" si="8"/>
        <v>53</v>
      </c>
      <c r="BN55" s="34" t="str">
        <v>IBD 西日本</v>
      </c>
      <c r="BO55" s="34" t="str">
        <v>IBD九州1</v>
      </c>
      <c r="BP55" s="34" t="str">
        <v>徳島 恵利香</v>
      </c>
      <c r="BQ55" s="35">
        <v>31434.799999999999</v>
      </c>
      <c r="BR55" s="35">
        <v>50565.5</v>
      </c>
      <c r="BS55" s="36">
        <v>1.6085</v>
      </c>
    </row>
    <row r="56" spans="1:71" x14ac:dyDescent="0.35">
      <c r="A56" s="28">
        <f t="shared" si="0"/>
        <v>54</v>
      </c>
      <c r="B56" s="28" t="str">
        <v>IBD 西日本</v>
      </c>
      <c r="C56" s="28" t="str">
        <v>IBD中四国2</v>
      </c>
      <c r="D56" s="28" t="str">
        <v>川西 誠</v>
      </c>
      <c r="E56" s="29">
        <v>5735.8</v>
      </c>
      <c r="F56" s="29">
        <v>2626.2</v>
      </c>
      <c r="G56" s="30">
        <v>0.45779999999999998</v>
      </c>
      <c r="I56" s="8">
        <f t="shared" si="1"/>
        <v>50</v>
      </c>
      <c r="J56" s="8" t="str">
        <v>IBD 西日本</v>
      </c>
      <c r="K56" s="8" t="str">
        <v>IBD九州2</v>
      </c>
      <c r="L56" s="8" t="str">
        <v>中井 祥隆</v>
      </c>
      <c r="M56" s="9">
        <v>660.3</v>
      </c>
      <c r="N56" s="9">
        <v>0</v>
      </c>
      <c r="O56" s="10">
        <v>0</v>
      </c>
      <c r="Q56" s="34">
        <f t="shared" si="2"/>
        <v>54</v>
      </c>
      <c r="R56" s="34" t="str">
        <v>IBD 西日本</v>
      </c>
      <c r="S56" s="34" t="str">
        <v>IBD兵庫</v>
      </c>
      <c r="T56" s="34" t="str">
        <v>川田 輝彦</v>
      </c>
      <c r="U56" s="35">
        <v>4269.8999999999996</v>
      </c>
      <c r="V56" s="35">
        <v>2036.4</v>
      </c>
      <c r="W56" s="36">
        <v>0.47689999999999999</v>
      </c>
      <c r="Y56" s="28">
        <f t="shared" si="3"/>
        <v>54</v>
      </c>
      <c r="Z56" s="28" t="str">
        <v>IBD 東日本</v>
      </c>
      <c r="AA56" s="28" t="str">
        <v>IBD栃木・群馬・新潟</v>
      </c>
      <c r="AB56" s="28" t="str">
        <v>古谷 政久</v>
      </c>
      <c r="AC56" s="29">
        <v>33224.800000000003</v>
      </c>
      <c r="AD56" s="29">
        <v>34253</v>
      </c>
      <c r="AE56" s="30">
        <v>1.0308999999999999</v>
      </c>
      <c r="AG56" s="8">
        <f t="shared" si="4"/>
        <v>54</v>
      </c>
      <c r="AH56" s="8" t="str">
        <v>IBD 西日本</v>
      </c>
      <c r="AI56" s="8" t="str">
        <v>IBD大阪1</v>
      </c>
      <c r="AJ56" s="8" t="str">
        <v>早川 実奈</v>
      </c>
      <c r="AK56" s="9">
        <v>1856.3</v>
      </c>
      <c r="AL56" s="9">
        <v>754.3</v>
      </c>
      <c r="AM56" s="10">
        <v>0.40629999999999999</v>
      </c>
      <c r="AO56" s="34">
        <f t="shared" si="5"/>
        <v>54</v>
      </c>
      <c r="AP56" s="34" t="str">
        <v>IBD 東日本</v>
      </c>
      <c r="AQ56" s="34" t="str">
        <v>IBD栃木・群馬・新潟</v>
      </c>
      <c r="AR56" s="34" t="str">
        <v>境野 惠介</v>
      </c>
      <c r="AS56" s="35">
        <v>27317.9</v>
      </c>
      <c r="AT56" s="35">
        <v>29515.9</v>
      </c>
      <c r="AU56" s="36">
        <v>1.0804</v>
      </c>
      <c r="AW56" s="28">
        <f t="shared" si="6"/>
        <v>54</v>
      </c>
      <c r="AX56" s="28" t="str">
        <v>IBD 東日本</v>
      </c>
      <c r="AY56" s="28" t="str">
        <v>IBD栃木・群馬・新潟</v>
      </c>
      <c r="AZ56" s="28" t="str">
        <v>古谷 政久</v>
      </c>
      <c r="BA56" s="29">
        <v>73975.399999999994</v>
      </c>
      <c r="BB56" s="29">
        <v>100824.4</v>
      </c>
      <c r="BC56" s="30">
        <v>1.3629</v>
      </c>
      <c r="BE56" s="8">
        <f t="shared" si="7"/>
        <v>54</v>
      </c>
      <c r="BF56" s="8" t="str">
        <v>IBD 中日本</v>
      </c>
      <c r="BG56" s="8" t="str">
        <v>IBD東海2</v>
      </c>
      <c r="BH56" s="8" t="str">
        <v>髙橋 憲子</v>
      </c>
      <c r="BI56" s="9">
        <v>6845.7</v>
      </c>
      <c r="BJ56" s="9">
        <v>5304.4</v>
      </c>
      <c r="BK56" s="10">
        <v>0.77480000000000004</v>
      </c>
      <c r="BM56" s="34">
        <f t="shared" si="8"/>
        <v>54</v>
      </c>
      <c r="BN56" s="34" t="str">
        <v>IBD 西日本</v>
      </c>
      <c r="BO56" s="34" t="str">
        <v>IBD兵庫</v>
      </c>
      <c r="BP56" s="34" t="str">
        <v>高柳 美幸</v>
      </c>
      <c r="BQ56" s="35">
        <v>21616.1</v>
      </c>
      <c r="BR56" s="35">
        <v>34275.5</v>
      </c>
      <c r="BS56" s="36">
        <v>1.5855999999999999</v>
      </c>
    </row>
    <row r="57" spans="1:71" x14ac:dyDescent="0.35">
      <c r="A57" s="28">
        <f t="shared" si="0"/>
        <v>55</v>
      </c>
      <c r="B57" s="28" t="str">
        <v>IBD 東日本</v>
      </c>
      <c r="C57" s="28" t="str">
        <v>IBD東京2</v>
      </c>
      <c r="D57" s="28" t="str">
        <v>細水 健太良</v>
      </c>
      <c r="E57" s="29">
        <v>25770.7</v>
      </c>
      <c r="F57" s="29">
        <v>11534.6</v>
      </c>
      <c r="G57" s="30">
        <v>0.44750000000000001</v>
      </c>
      <c r="I57" s="8">
        <f t="shared" si="1"/>
        <v>50</v>
      </c>
      <c r="J57" s="8" t="str">
        <v>IBD 東日本</v>
      </c>
      <c r="K57" s="8" t="str">
        <v>IBD千葉・茨城</v>
      </c>
      <c r="L57" s="8" t="str">
        <v>有坂 建一郎</v>
      </c>
      <c r="M57" s="9">
        <v>904.1</v>
      </c>
      <c r="N57" s="9">
        <v>0</v>
      </c>
      <c r="O57" s="10">
        <v>0</v>
      </c>
      <c r="Q57" s="34">
        <f t="shared" si="2"/>
        <v>55</v>
      </c>
      <c r="R57" s="34" t="str">
        <v>IBD 東日本</v>
      </c>
      <c r="S57" s="34" t="str">
        <v>IBD東京2</v>
      </c>
      <c r="T57" s="34" t="str">
        <v>細水 健太良</v>
      </c>
      <c r="U57" s="35">
        <v>24287</v>
      </c>
      <c r="V57" s="35">
        <v>11534.6</v>
      </c>
      <c r="W57" s="36">
        <v>0.47489999999999999</v>
      </c>
      <c r="Y57" s="28">
        <f t="shared" si="3"/>
        <v>55</v>
      </c>
      <c r="Z57" s="28" t="str">
        <v>IBD 東日本</v>
      </c>
      <c r="AA57" s="28" t="str">
        <v>IBD埼玉</v>
      </c>
      <c r="AB57" s="28" t="str">
        <v>岡村 明洋</v>
      </c>
      <c r="AC57" s="29">
        <v>21810.1</v>
      </c>
      <c r="AD57" s="29">
        <v>22382.799999999999</v>
      </c>
      <c r="AE57" s="30">
        <v>1.0262</v>
      </c>
      <c r="AG57" s="8">
        <f t="shared" si="4"/>
        <v>55</v>
      </c>
      <c r="AH57" s="8" t="str">
        <v>IBD 西日本</v>
      </c>
      <c r="AI57" s="8" t="str">
        <v>IBD大阪1</v>
      </c>
      <c r="AJ57" s="8" t="str">
        <v>河島 まどか</v>
      </c>
      <c r="AK57" s="9">
        <v>632.1</v>
      </c>
      <c r="AL57" s="9">
        <v>251.4</v>
      </c>
      <c r="AM57" s="10">
        <v>0.3977</v>
      </c>
      <c r="AO57" s="34">
        <f t="shared" si="5"/>
        <v>55</v>
      </c>
      <c r="AP57" s="34" t="str">
        <v>IBD 東日本</v>
      </c>
      <c r="AQ57" s="34" t="str">
        <v>IBD埼玉</v>
      </c>
      <c r="AR57" s="34" t="str">
        <v>岡村 明洋</v>
      </c>
      <c r="AS57" s="35">
        <v>19917.7</v>
      </c>
      <c r="AT57" s="35">
        <v>21377</v>
      </c>
      <c r="AU57" s="36">
        <v>1.0731999999999999</v>
      </c>
      <c r="AW57" s="28">
        <f t="shared" si="6"/>
        <v>55</v>
      </c>
      <c r="AX57" s="28" t="str">
        <v>IBD 西日本</v>
      </c>
      <c r="AY57" s="28" t="str">
        <v>IBD兵庫</v>
      </c>
      <c r="AZ57" s="28" t="str">
        <v>高柳 美幸</v>
      </c>
      <c r="BA57" s="29">
        <v>28523.8</v>
      </c>
      <c r="BB57" s="29">
        <v>38812.800000000003</v>
      </c>
      <c r="BC57" s="30">
        <v>1.3607</v>
      </c>
      <c r="BE57" s="8">
        <f t="shared" si="7"/>
        <v>54</v>
      </c>
      <c r="BF57" s="8" t="str">
        <v>IBD 中日本</v>
      </c>
      <c r="BG57" s="8" t="str">
        <v>IBD東海1</v>
      </c>
      <c r="BH57" s="8" t="str">
        <v>平谷 友紀</v>
      </c>
      <c r="BI57" s="9">
        <v>6837.3</v>
      </c>
      <c r="BJ57" s="9">
        <v>5298</v>
      </c>
      <c r="BK57" s="10">
        <v>0.77480000000000004</v>
      </c>
      <c r="BM57" s="34">
        <f t="shared" si="8"/>
        <v>55</v>
      </c>
      <c r="BN57" s="34" t="str">
        <v>IBD 中日本</v>
      </c>
      <c r="BO57" s="34" t="str">
        <v>IBD長野・山梨・静岡</v>
      </c>
      <c r="BP57" s="34" t="str">
        <v>甘利 一弥</v>
      </c>
      <c r="BQ57" s="35">
        <v>31438.7</v>
      </c>
      <c r="BR57" s="35">
        <v>49536.2</v>
      </c>
      <c r="BS57" s="36">
        <v>1.5755999999999999</v>
      </c>
    </row>
    <row r="58" spans="1:71" x14ac:dyDescent="0.35">
      <c r="A58" s="28">
        <f t="shared" si="0"/>
        <v>56</v>
      </c>
      <c r="B58" s="28" t="str">
        <v>IBD 東日本</v>
      </c>
      <c r="C58" s="28" t="str">
        <v>IBD栃木・群馬・新潟</v>
      </c>
      <c r="D58" s="28" t="str">
        <v>小島 宏剛</v>
      </c>
      <c r="E58" s="29">
        <v>3804.7</v>
      </c>
      <c r="F58" s="29">
        <v>1696.3</v>
      </c>
      <c r="G58" s="30">
        <v>0.44579999999999997</v>
      </c>
      <c r="I58" s="8">
        <f t="shared" si="1"/>
        <v>50</v>
      </c>
      <c r="J58" s="8" t="str">
        <v>IBD 中日本</v>
      </c>
      <c r="K58" s="8" t="str">
        <v>IBD東海1</v>
      </c>
      <c r="L58" s="8" t="str">
        <v>星野 寛隆</v>
      </c>
      <c r="M58" s="9">
        <v>734.9</v>
      </c>
      <c r="N58" s="9">
        <v>0</v>
      </c>
      <c r="O58" s="10">
        <v>0</v>
      </c>
      <c r="Q58" s="34">
        <f t="shared" si="2"/>
        <v>56</v>
      </c>
      <c r="R58" s="34" t="str">
        <v>IBD 西日本</v>
      </c>
      <c r="S58" s="34" t="str">
        <v>IBD大阪2</v>
      </c>
      <c r="T58" s="34" t="str">
        <v>藤原 正宏</v>
      </c>
      <c r="U58" s="35">
        <v>6485.5</v>
      </c>
      <c r="V58" s="35">
        <v>3053.3</v>
      </c>
      <c r="W58" s="36">
        <v>0.47070000000000001</v>
      </c>
      <c r="Y58" s="28">
        <f t="shared" si="3"/>
        <v>56</v>
      </c>
      <c r="Z58" s="28" t="str">
        <v>IBD 東日本</v>
      </c>
      <c r="AA58" s="28" t="str">
        <v>IBD栃木・群馬・新潟</v>
      </c>
      <c r="AB58" s="28" t="str">
        <v>石川 和宏</v>
      </c>
      <c r="AC58" s="29">
        <v>14228</v>
      </c>
      <c r="AD58" s="29">
        <v>14588.8</v>
      </c>
      <c r="AE58" s="30">
        <v>1.0253000000000001</v>
      </c>
      <c r="AG58" s="8">
        <f t="shared" si="4"/>
        <v>56</v>
      </c>
      <c r="AH58" s="8" t="str">
        <v>IBD 中日本</v>
      </c>
      <c r="AI58" s="8" t="str">
        <v>IBD長野・山梨・静岡</v>
      </c>
      <c r="AJ58" s="8" t="str">
        <v>今門 秀大</v>
      </c>
      <c r="AK58" s="9">
        <v>2636.6</v>
      </c>
      <c r="AL58" s="9">
        <v>1005.8</v>
      </c>
      <c r="AM58" s="10">
        <v>0.38140000000000002</v>
      </c>
      <c r="AO58" s="34">
        <f t="shared" si="5"/>
        <v>56</v>
      </c>
      <c r="AP58" s="34" t="str">
        <v>IBD 西日本</v>
      </c>
      <c r="AQ58" s="34" t="str">
        <v>IBD九州1</v>
      </c>
      <c r="AR58" s="34" t="str">
        <v>小西 縁</v>
      </c>
      <c r="AS58" s="35">
        <v>18119.8</v>
      </c>
      <c r="AT58" s="35">
        <v>19337.400000000001</v>
      </c>
      <c r="AU58" s="36">
        <v>1.0670999999999999</v>
      </c>
      <c r="AW58" s="28">
        <f t="shared" si="6"/>
        <v>56</v>
      </c>
      <c r="AX58" s="28" t="str">
        <v>IBD 東日本</v>
      </c>
      <c r="AY58" s="28" t="str">
        <v>IBD千葉・茨城</v>
      </c>
      <c r="AZ58" s="28" t="str">
        <v>大吉 俊也</v>
      </c>
      <c r="BA58" s="29">
        <v>56111.4</v>
      </c>
      <c r="BB58" s="29">
        <v>76330.7</v>
      </c>
      <c r="BC58" s="30">
        <v>1.3603000000000001</v>
      </c>
      <c r="BE58" s="8">
        <f t="shared" si="7"/>
        <v>56</v>
      </c>
      <c r="BF58" s="8" t="str">
        <v>IBD 東日本</v>
      </c>
      <c r="BG58" s="8" t="str">
        <v>IBD東北</v>
      </c>
      <c r="BH58" s="8" t="str">
        <v>村上 幹</v>
      </c>
      <c r="BI58" s="9">
        <v>4612.8999999999996</v>
      </c>
      <c r="BJ58" s="9">
        <v>3534.6</v>
      </c>
      <c r="BK58" s="10">
        <v>0.76619999999999999</v>
      </c>
      <c r="BM58" s="34">
        <f t="shared" si="8"/>
        <v>56</v>
      </c>
      <c r="BN58" s="34" t="str">
        <v>IBD 東日本</v>
      </c>
      <c r="BO58" s="34" t="str">
        <v>IBD栃木・群馬・新潟</v>
      </c>
      <c r="BP58" s="34" t="str">
        <v>小島 宏剛</v>
      </c>
      <c r="BQ58" s="35">
        <v>13168.1</v>
      </c>
      <c r="BR58" s="35">
        <v>20702.099999999999</v>
      </c>
      <c r="BS58" s="36">
        <v>1.5721000000000001</v>
      </c>
    </row>
    <row r="59" spans="1:71" x14ac:dyDescent="0.35">
      <c r="A59" s="28">
        <f t="shared" si="0"/>
        <v>57</v>
      </c>
      <c r="B59" s="28" t="str">
        <v>IBD 東日本</v>
      </c>
      <c r="C59" s="28" t="str">
        <v>IBD東京1</v>
      </c>
      <c r="D59" s="28" t="str">
        <v>生駒 久裕</v>
      </c>
      <c r="E59" s="29">
        <v>47949.9</v>
      </c>
      <c r="F59" s="29">
        <v>21372.9</v>
      </c>
      <c r="G59" s="30">
        <v>0.44569999999999999</v>
      </c>
      <c r="I59" s="8">
        <f t="shared" si="1"/>
        <v>50</v>
      </c>
      <c r="J59" s="8" t="str">
        <v>IBD 西日本</v>
      </c>
      <c r="K59" s="8" t="str">
        <v>IBD兵庫</v>
      </c>
      <c r="L59" s="8" t="str">
        <v>高柳 美幸</v>
      </c>
      <c r="M59" s="9">
        <v>633.9</v>
      </c>
      <c r="N59" s="9">
        <v>0</v>
      </c>
      <c r="O59" s="10">
        <v>0</v>
      </c>
      <c r="Q59" s="34">
        <f t="shared" si="2"/>
        <v>57</v>
      </c>
      <c r="R59" s="34" t="str">
        <v>IBD 西日本</v>
      </c>
      <c r="S59" s="34" t="str">
        <v>IBD九州2</v>
      </c>
      <c r="T59" s="34" t="str">
        <v>正木 啓宜</v>
      </c>
      <c r="U59" s="35">
        <v>12283.8</v>
      </c>
      <c r="V59" s="35">
        <v>5767.3</v>
      </c>
      <c r="W59" s="36">
        <v>0.46949999999999997</v>
      </c>
      <c r="Y59" s="28">
        <f t="shared" si="3"/>
        <v>57</v>
      </c>
      <c r="Z59" s="28" t="str">
        <v>IBD 中日本</v>
      </c>
      <c r="AA59" s="28" t="str">
        <v>IBD神奈川</v>
      </c>
      <c r="AB59" s="28" t="str">
        <v>中村 麻衣子</v>
      </c>
      <c r="AC59" s="29">
        <v>13549.7</v>
      </c>
      <c r="AD59" s="29">
        <v>13733.8</v>
      </c>
      <c r="AE59" s="30">
        <v>1.0135000000000001</v>
      </c>
      <c r="AG59" s="8">
        <f t="shared" si="4"/>
        <v>57</v>
      </c>
      <c r="AH59" s="8" t="str">
        <v>IBD 東日本</v>
      </c>
      <c r="AI59" s="8" t="str">
        <v>IBD栃木・群馬・新潟</v>
      </c>
      <c r="AJ59" s="8" t="str">
        <v>李 美奈</v>
      </c>
      <c r="AK59" s="9">
        <v>1322.6</v>
      </c>
      <c r="AL59" s="9">
        <v>502.9</v>
      </c>
      <c r="AM59" s="10">
        <v>0.38019999999999998</v>
      </c>
      <c r="AO59" s="34">
        <f t="shared" si="5"/>
        <v>57</v>
      </c>
      <c r="AP59" s="34" t="str">
        <v>IBD 東日本</v>
      </c>
      <c r="AQ59" s="34" t="str">
        <v>IBD栃木・群馬・新潟</v>
      </c>
      <c r="AR59" s="34" t="str">
        <v>古谷 政久</v>
      </c>
      <c r="AS59" s="35">
        <v>31214.2</v>
      </c>
      <c r="AT59" s="35">
        <v>33247.199999999997</v>
      </c>
      <c r="AU59" s="36">
        <v>1.0650999999999999</v>
      </c>
      <c r="AW59" s="28">
        <f t="shared" si="6"/>
        <v>57</v>
      </c>
      <c r="AX59" s="28" t="str">
        <v>IBD 西日本</v>
      </c>
      <c r="AY59" s="28" t="str">
        <v>IBD九州1</v>
      </c>
      <c r="AZ59" s="28" t="str">
        <v>徳島 恵利香</v>
      </c>
      <c r="BA59" s="29">
        <v>42580.9</v>
      </c>
      <c r="BB59" s="29">
        <v>57889.4</v>
      </c>
      <c r="BC59" s="30">
        <v>1.3594999999999999</v>
      </c>
      <c r="BE59" s="8">
        <f t="shared" si="7"/>
        <v>57</v>
      </c>
      <c r="BF59" s="8" t="str">
        <v>IBD 中日本</v>
      </c>
      <c r="BG59" s="8" t="str">
        <v>IBD北陸・岐阜</v>
      </c>
      <c r="BH59" s="8" t="str">
        <v>金岡 利光</v>
      </c>
      <c r="BI59" s="9">
        <v>3421</v>
      </c>
      <c r="BJ59" s="9">
        <v>2522.5</v>
      </c>
      <c r="BK59" s="10">
        <v>0.73729999999999996</v>
      </c>
      <c r="BM59" s="34">
        <f t="shared" si="8"/>
        <v>57</v>
      </c>
      <c r="BN59" s="34" t="str">
        <v>IBD 西日本</v>
      </c>
      <c r="BO59" s="34" t="str">
        <v>IBD大阪1</v>
      </c>
      <c r="BP59" s="34" t="str">
        <v>山田 欣史</v>
      </c>
      <c r="BQ59" s="35">
        <v>16773.3</v>
      </c>
      <c r="BR59" s="35">
        <v>26127.3</v>
      </c>
      <c r="BS59" s="36">
        <v>1.5576000000000001</v>
      </c>
    </row>
    <row r="60" spans="1:71" x14ac:dyDescent="0.35">
      <c r="A60" s="28">
        <f t="shared" si="0"/>
        <v>58</v>
      </c>
      <c r="B60" s="28" t="str">
        <v>IBD 東日本</v>
      </c>
      <c r="C60" s="28" t="str">
        <v>IBD東京1</v>
      </c>
      <c r="D60" s="28" t="str">
        <v>須田 亜由美</v>
      </c>
      <c r="E60" s="29">
        <v>3879.2</v>
      </c>
      <c r="F60" s="29">
        <v>1696.3</v>
      </c>
      <c r="G60" s="30">
        <v>0.43719999999999998</v>
      </c>
      <c r="I60" s="8">
        <f t="shared" si="1"/>
        <v>50</v>
      </c>
      <c r="J60" s="8" t="str">
        <v>IBD 西日本</v>
      </c>
      <c r="K60" s="8" t="str">
        <v>IBD中四国1</v>
      </c>
      <c r="L60" s="8" t="str">
        <v>桒名 優輔</v>
      </c>
      <c r="M60" s="9">
        <v>715.5</v>
      </c>
      <c r="N60" s="9">
        <v>0</v>
      </c>
      <c r="O60" s="10">
        <v>0</v>
      </c>
      <c r="Q60" s="34">
        <f t="shared" si="2"/>
        <v>58</v>
      </c>
      <c r="R60" s="34" t="str">
        <v>IBD 東日本</v>
      </c>
      <c r="S60" s="34" t="str">
        <v>IBD東京1</v>
      </c>
      <c r="T60" s="34" t="str">
        <v>生駒 久裕</v>
      </c>
      <c r="U60" s="35">
        <v>45650.6</v>
      </c>
      <c r="V60" s="35">
        <v>21372.9</v>
      </c>
      <c r="W60" s="36">
        <v>0.46810000000000002</v>
      </c>
      <c r="Y60" s="28">
        <f t="shared" si="3"/>
        <v>58</v>
      </c>
      <c r="Z60" s="28" t="str">
        <v>IBD 東日本</v>
      </c>
      <c r="AA60" s="28" t="str">
        <v>IBD北海道</v>
      </c>
      <c r="AB60" s="28" t="str">
        <v>鳴海 陽子</v>
      </c>
      <c r="AC60" s="29">
        <v>8821.2999999999993</v>
      </c>
      <c r="AD60" s="29">
        <v>8896.4</v>
      </c>
      <c r="AE60" s="30">
        <v>1.0085</v>
      </c>
      <c r="AG60" s="8">
        <f t="shared" si="4"/>
        <v>58</v>
      </c>
      <c r="AH60" s="8" t="str">
        <v>IBD 中日本</v>
      </c>
      <c r="AI60" s="8" t="str">
        <v>IBD東海2</v>
      </c>
      <c r="AJ60" s="8" t="str">
        <v>榊原 隆之</v>
      </c>
      <c r="AK60" s="9">
        <v>1368.6</v>
      </c>
      <c r="AL60" s="9">
        <v>502.9</v>
      </c>
      <c r="AM60" s="10">
        <v>0.3674</v>
      </c>
      <c r="AO60" s="34">
        <f t="shared" si="5"/>
        <v>58</v>
      </c>
      <c r="AP60" s="34" t="str">
        <v>IBD 中日本</v>
      </c>
      <c r="AQ60" s="34" t="str">
        <v>IBD北陸・岐阜</v>
      </c>
      <c r="AR60" s="34" t="str">
        <v>佐々木 恵美</v>
      </c>
      <c r="AS60" s="35">
        <v>7717.6</v>
      </c>
      <c r="AT60" s="35">
        <v>8142.1</v>
      </c>
      <c r="AU60" s="36">
        <v>1.0549999999999999</v>
      </c>
      <c r="AW60" s="28">
        <f t="shared" si="6"/>
        <v>57</v>
      </c>
      <c r="AX60" s="28" t="str">
        <v>IBD 中日本</v>
      </c>
      <c r="AY60" s="28" t="str">
        <v>IBD東海2</v>
      </c>
      <c r="AZ60" s="28" t="str">
        <v>丸山 和真</v>
      </c>
      <c r="BA60" s="29">
        <v>27195.1</v>
      </c>
      <c r="BB60" s="29">
        <v>36974.1</v>
      </c>
      <c r="BC60" s="30">
        <v>1.3594999999999999</v>
      </c>
      <c r="BE60" s="8">
        <f t="shared" si="7"/>
        <v>58</v>
      </c>
      <c r="BF60" s="8" t="str">
        <v>IBD 東日本</v>
      </c>
      <c r="BG60" s="8" t="str">
        <v>IBD東京1</v>
      </c>
      <c r="BH60" s="8" t="str">
        <v>生駒 久裕</v>
      </c>
      <c r="BI60" s="9">
        <v>24481.3</v>
      </c>
      <c r="BJ60" s="9">
        <v>17686</v>
      </c>
      <c r="BK60" s="10">
        <v>0.72240000000000004</v>
      </c>
      <c r="BM60" s="34">
        <f t="shared" si="8"/>
        <v>58</v>
      </c>
      <c r="BN60" s="34" t="str">
        <v>IBD 東日本</v>
      </c>
      <c r="BO60" s="34" t="str">
        <v>IBD千葉・茨城</v>
      </c>
      <c r="BP60" s="34" t="str">
        <v>倉本 昭仁</v>
      </c>
      <c r="BQ60" s="35">
        <v>103345.1</v>
      </c>
      <c r="BR60" s="35">
        <v>160874.4</v>
      </c>
      <c r="BS60" s="36">
        <v>1.5566</v>
      </c>
    </row>
    <row r="61" spans="1:71" x14ac:dyDescent="0.35">
      <c r="A61" s="28">
        <f t="shared" si="0"/>
        <v>59</v>
      </c>
      <c r="B61" s="28" t="str">
        <v>IBD 西日本</v>
      </c>
      <c r="C61" s="28" t="str">
        <v>IBD大阪2</v>
      </c>
      <c r="D61" s="28" t="str">
        <v>藤原 正宏</v>
      </c>
      <c r="E61" s="29">
        <v>7033.8</v>
      </c>
      <c r="F61" s="29">
        <v>3053.3</v>
      </c>
      <c r="G61" s="30">
        <v>0.434</v>
      </c>
      <c r="I61" s="8">
        <f t="shared" si="1"/>
        <v>50</v>
      </c>
      <c r="J61" s="8" t="str">
        <v>IBD 東日本</v>
      </c>
      <c r="K61" s="8" t="str">
        <v>IBD北海道</v>
      </c>
      <c r="L61" s="8" t="str">
        <v>菅野 元気</v>
      </c>
      <c r="M61" s="9">
        <v>239.4</v>
      </c>
      <c r="N61" s="9">
        <v>0</v>
      </c>
      <c r="O61" s="10">
        <v>0</v>
      </c>
      <c r="Q61" s="34">
        <f t="shared" si="2"/>
        <v>59</v>
      </c>
      <c r="R61" s="34" t="str">
        <v>IBD 中日本</v>
      </c>
      <c r="S61" s="34" t="str">
        <v>IBD神奈川</v>
      </c>
      <c r="T61" s="34" t="str">
        <v>中村 麻衣子</v>
      </c>
      <c r="U61" s="35">
        <v>5867.2</v>
      </c>
      <c r="V61" s="35">
        <v>2714</v>
      </c>
      <c r="W61" s="36">
        <v>0.46250000000000002</v>
      </c>
      <c r="Y61" s="28">
        <f t="shared" si="3"/>
        <v>59</v>
      </c>
      <c r="Z61" s="28" t="str">
        <v>IBD 東日本</v>
      </c>
      <c r="AA61" s="28" t="str">
        <v>IBD東京2</v>
      </c>
      <c r="AB61" s="28" t="str">
        <v>竹内 あり紗</v>
      </c>
      <c r="AC61" s="29">
        <v>8776.2999999999993</v>
      </c>
      <c r="AD61" s="29">
        <v>8798.4</v>
      </c>
      <c r="AE61" s="30">
        <v>1.0024999999999999</v>
      </c>
      <c r="AG61" s="8">
        <f t="shared" si="4"/>
        <v>59</v>
      </c>
      <c r="AH61" s="8" t="str">
        <v>IBD 西日本</v>
      </c>
      <c r="AI61" s="8" t="str">
        <v>IBD九州1</v>
      </c>
      <c r="AJ61" s="8" t="str">
        <v>濵﨑 栄治</v>
      </c>
      <c r="AK61" s="9">
        <v>2060.1</v>
      </c>
      <c r="AL61" s="9">
        <v>754.3</v>
      </c>
      <c r="AM61" s="10">
        <v>0.36609999999999998</v>
      </c>
      <c r="AO61" s="34">
        <f t="shared" si="5"/>
        <v>59</v>
      </c>
      <c r="AP61" s="34" t="str">
        <v>IBD 東日本</v>
      </c>
      <c r="AQ61" s="34" t="str">
        <v>IBD東京1</v>
      </c>
      <c r="AR61" s="34" t="str">
        <v>大澤 真凜</v>
      </c>
      <c r="AS61" s="35">
        <v>11260.1</v>
      </c>
      <c r="AT61" s="35">
        <v>11875.6</v>
      </c>
      <c r="AU61" s="36">
        <v>1.0546</v>
      </c>
      <c r="AW61" s="28">
        <f t="shared" si="6"/>
        <v>59</v>
      </c>
      <c r="AX61" s="28" t="str">
        <v>IBD 東日本</v>
      </c>
      <c r="AY61" s="28" t="str">
        <v>IBD東北</v>
      </c>
      <c r="AZ61" s="28" t="str">
        <v>小宮 源樹</v>
      </c>
      <c r="BA61" s="29">
        <v>56126.3</v>
      </c>
      <c r="BB61" s="29">
        <v>76131.199999999997</v>
      </c>
      <c r="BC61" s="30">
        <v>1.3564000000000001</v>
      </c>
      <c r="BE61" s="8">
        <f t="shared" si="7"/>
        <v>59</v>
      </c>
      <c r="BF61" s="8" t="str">
        <v>IBD 西日本</v>
      </c>
      <c r="BG61" s="8" t="str">
        <v>IBD九州2</v>
      </c>
      <c r="BH61" s="8" t="str">
        <v>中井 祥隆</v>
      </c>
      <c r="BI61" s="9">
        <v>7056.2</v>
      </c>
      <c r="BJ61" s="9">
        <v>5038.5</v>
      </c>
      <c r="BK61" s="10">
        <v>0.71399999999999997</v>
      </c>
      <c r="BM61" s="34">
        <f t="shared" si="8"/>
        <v>59</v>
      </c>
      <c r="BN61" s="34" t="str">
        <v>IBD 中日本</v>
      </c>
      <c r="BO61" s="34" t="str">
        <v>IBD神奈川</v>
      </c>
      <c r="BP61" s="34" t="str">
        <v>藤田 麻衣</v>
      </c>
      <c r="BQ61" s="35">
        <v>38964.6</v>
      </c>
      <c r="BR61" s="35">
        <v>60408.1</v>
      </c>
      <c r="BS61" s="36">
        <v>1.5503</v>
      </c>
    </row>
    <row r="62" spans="1:71" x14ac:dyDescent="0.35">
      <c r="A62" s="28">
        <f t="shared" si="0"/>
        <v>60</v>
      </c>
      <c r="B62" s="28" t="str">
        <v>IBD 中日本</v>
      </c>
      <c r="C62" s="28" t="str">
        <v>IBD北陸・岐阜</v>
      </c>
      <c r="D62" s="28" t="str">
        <v>宮地 一宏</v>
      </c>
      <c r="E62" s="29">
        <v>10239.5</v>
      </c>
      <c r="F62" s="29">
        <v>4410.3</v>
      </c>
      <c r="G62" s="30">
        <v>0.43070000000000003</v>
      </c>
      <c r="I62" s="8">
        <f t="shared" si="1"/>
        <v>50</v>
      </c>
      <c r="J62" s="8" t="str">
        <v>IBD 東日本</v>
      </c>
      <c r="K62" s="8" t="str">
        <v>IBD北海道</v>
      </c>
      <c r="L62" s="8" t="str">
        <v>鳴海 陽子</v>
      </c>
      <c r="M62" s="9">
        <v>304.89999999999998</v>
      </c>
      <c r="N62" s="9">
        <v>0</v>
      </c>
      <c r="O62" s="10">
        <v>0</v>
      </c>
      <c r="Q62" s="34">
        <f t="shared" si="2"/>
        <v>60</v>
      </c>
      <c r="R62" s="34" t="str">
        <v>IBD 中日本</v>
      </c>
      <c r="S62" s="34" t="str">
        <v>IBD北陸・岐阜</v>
      </c>
      <c r="T62" s="34" t="str">
        <v>宮地 一宏</v>
      </c>
      <c r="U62" s="35">
        <v>9536.2999999999993</v>
      </c>
      <c r="V62" s="35">
        <v>4410.3</v>
      </c>
      <c r="W62" s="36">
        <v>0.46239999999999998</v>
      </c>
      <c r="Y62" s="28">
        <f t="shared" si="3"/>
        <v>60</v>
      </c>
      <c r="Z62" s="28" t="str">
        <v>IBD 東日本</v>
      </c>
      <c r="AA62" s="28" t="str">
        <v>IBD東京1</v>
      </c>
      <c r="AB62" s="28" t="str">
        <v>大澤 真凜</v>
      </c>
      <c r="AC62" s="29">
        <v>11975.9</v>
      </c>
      <c r="AD62" s="29">
        <v>11875.6</v>
      </c>
      <c r="AE62" s="30">
        <v>0.99160000000000004</v>
      </c>
      <c r="AG62" s="8">
        <f t="shared" si="4"/>
        <v>60</v>
      </c>
      <c r="AH62" s="8" t="str">
        <v>IBD 東日本</v>
      </c>
      <c r="AI62" s="8" t="str">
        <v>IBD埼玉</v>
      </c>
      <c r="AJ62" s="8" t="str">
        <v>上田 聖美</v>
      </c>
      <c r="AK62" s="9">
        <v>1414.9</v>
      </c>
      <c r="AL62" s="9">
        <v>502.9</v>
      </c>
      <c r="AM62" s="10">
        <v>0.35539999999999999</v>
      </c>
      <c r="AO62" s="34">
        <f t="shared" si="5"/>
        <v>60</v>
      </c>
      <c r="AP62" s="34" t="str">
        <v>IBD 西日本</v>
      </c>
      <c r="AQ62" s="34" t="str">
        <v>IBD大阪2</v>
      </c>
      <c r="AR62" s="34" t="str">
        <v>藤原 正宏</v>
      </c>
      <c r="AS62" s="35">
        <v>13262.1</v>
      </c>
      <c r="AT62" s="35">
        <v>13909.4</v>
      </c>
      <c r="AU62" s="36">
        <v>1.0488</v>
      </c>
      <c r="AW62" s="28">
        <f t="shared" si="6"/>
        <v>60</v>
      </c>
      <c r="AX62" s="28" t="str">
        <v>IBD 東日本</v>
      </c>
      <c r="AY62" s="28" t="str">
        <v>IBD東北</v>
      </c>
      <c r="AZ62" s="28" t="str">
        <v>加倉井 公和</v>
      </c>
      <c r="BA62" s="29">
        <v>65485.4</v>
      </c>
      <c r="BB62" s="29">
        <v>88558.9</v>
      </c>
      <c r="BC62" s="30">
        <v>1.3523000000000001</v>
      </c>
      <c r="BE62" s="8">
        <f t="shared" si="7"/>
        <v>60</v>
      </c>
      <c r="BF62" s="8" t="str">
        <v>IBD 東日本</v>
      </c>
      <c r="BG62" s="8" t="str">
        <v>IBD千葉・茨城</v>
      </c>
      <c r="BH62" s="8" t="str">
        <v>有坂 建一郎</v>
      </c>
      <c r="BI62" s="9">
        <v>9693.7000000000007</v>
      </c>
      <c r="BJ62" s="9">
        <v>6830.6</v>
      </c>
      <c r="BK62" s="10">
        <v>0.7046</v>
      </c>
      <c r="BM62" s="34">
        <f t="shared" si="8"/>
        <v>60</v>
      </c>
      <c r="BN62" s="34" t="str">
        <v>IBD 中日本</v>
      </c>
      <c r="BO62" s="34" t="str">
        <v>IBD東海2</v>
      </c>
      <c r="BP62" s="34" t="str">
        <v>丸山 和真</v>
      </c>
      <c r="BQ62" s="35">
        <v>22756.1</v>
      </c>
      <c r="BR62" s="35">
        <v>34954.6</v>
      </c>
      <c r="BS62" s="36">
        <v>1.536</v>
      </c>
    </row>
    <row r="63" spans="1:71" x14ac:dyDescent="0.35">
      <c r="A63" s="28">
        <f t="shared" si="0"/>
        <v>61</v>
      </c>
      <c r="B63" s="28" t="str">
        <v>IBD 中日本</v>
      </c>
      <c r="C63" s="28" t="str">
        <v>IBD東海1</v>
      </c>
      <c r="D63" s="28" t="str">
        <v>髙山 恵里花</v>
      </c>
      <c r="E63" s="29">
        <v>10481</v>
      </c>
      <c r="F63" s="29">
        <v>4410.3</v>
      </c>
      <c r="G63" s="30">
        <v>0.42070000000000002</v>
      </c>
      <c r="I63" s="8">
        <f t="shared" si="1"/>
        <v>50</v>
      </c>
      <c r="J63" s="8" t="str">
        <v>IBD 東日本</v>
      </c>
      <c r="K63" s="8" t="str">
        <v>IBD東京1</v>
      </c>
      <c r="L63" s="8" t="str">
        <v>佐藤 翔太</v>
      </c>
      <c r="M63" s="9">
        <v>963.3</v>
      </c>
      <c r="N63" s="9">
        <v>0</v>
      </c>
      <c r="O63" s="10">
        <v>0</v>
      </c>
      <c r="Q63" s="34">
        <f t="shared" si="2"/>
        <v>61</v>
      </c>
      <c r="R63" s="34" t="str">
        <v>IBD 中日本</v>
      </c>
      <c r="S63" s="34" t="str">
        <v>IBD東海1</v>
      </c>
      <c r="T63" s="34" t="str">
        <v>髙山 恵里花</v>
      </c>
      <c r="U63" s="35">
        <v>9630.7999999999993</v>
      </c>
      <c r="V63" s="35">
        <v>4410.3</v>
      </c>
      <c r="W63" s="36">
        <v>0.45789999999999997</v>
      </c>
      <c r="Y63" s="28">
        <f t="shared" si="3"/>
        <v>61</v>
      </c>
      <c r="Z63" s="28" t="str">
        <v>IBD 東日本</v>
      </c>
      <c r="AA63" s="28" t="str">
        <v>IBD千葉・茨城</v>
      </c>
      <c r="AB63" s="28" t="str">
        <v>徳永 一真</v>
      </c>
      <c r="AC63" s="29">
        <v>21218.3</v>
      </c>
      <c r="AD63" s="29">
        <v>21033.7</v>
      </c>
      <c r="AE63" s="30">
        <v>0.99119999999999997</v>
      </c>
      <c r="AG63" s="8">
        <f t="shared" si="4"/>
        <v>61</v>
      </c>
      <c r="AH63" s="8" t="str">
        <v>IBD 東日本</v>
      </c>
      <c r="AI63" s="8" t="str">
        <v>IBD東京2</v>
      </c>
      <c r="AJ63" s="8" t="str">
        <v>倉本 春菜</v>
      </c>
      <c r="AK63" s="9">
        <v>1424.1</v>
      </c>
      <c r="AL63" s="9">
        <v>502.9</v>
      </c>
      <c r="AM63" s="10">
        <v>0.35310000000000002</v>
      </c>
      <c r="AO63" s="34">
        <f t="shared" si="5"/>
        <v>61</v>
      </c>
      <c r="AP63" s="34" t="str">
        <v>IBD 中日本</v>
      </c>
      <c r="AQ63" s="34" t="str">
        <v>IBD長野・山梨・静岡</v>
      </c>
      <c r="AR63" s="34" t="str">
        <v>戎屋 奈津美</v>
      </c>
      <c r="AS63" s="35">
        <v>7500.3</v>
      </c>
      <c r="AT63" s="35">
        <v>7803.3</v>
      </c>
      <c r="AU63" s="36">
        <v>1.0403</v>
      </c>
      <c r="AW63" s="28">
        <f t="shared" si="6"/>
        <v>61</v>
      </c>
      <c r="AX63" s="28" t="str">
        <v>IBD 中日本</v>
      </c>
      <c r="AY63" s="28" t="str">
        <v>IBD東海2</v>
      </c>
      <c r="AZ63" s="28" t="str">
        <v>榊原 隆之</v>
      </c>
      <c r="BA63" s="29">
        <v>37836.400000000001</v>
      </c>
      <c r="BB63" s="29">
        <v>50542.6</v>
      </c>
      <c r="BC63" s="30">
        <v>1.3358000000000001</v>
      </c>
      <c r="BE63" s="8">
        <f t="shared" si="7"/>
        <v>61</v>
      </c>
      <c r="BF63" s="8" t="str">
        <v>IBD 西日本</v>
      </c>
      <c r="BG63" s="8" t="str">
        <v>IBD中四国2</v>
      </c>
      <c r="BH63" s="8" t="str">
        <v>高野 剛</v>
      </c>
      <c r="BI63" s="9">
        <v>8617.2000000000007</v>
      </c>
      <c r="BJ63" s="9">
        <v>6066.7</v>
      </c>
      <c r="BK63" s="10">
        <v>0.70399999999999996</v>
      </c>
      <c r="BM63" s="34">
        <f t="shared" si="8"/>
        <v>61</v>
      </c>
      <c r="BN63" s="34" t="str">
        <v>IBD 東日本</v>
      </c>
      <c r="BO63" s="34" t="str">
        <v>IBD東北</v>
      </c>
      <c r="BP63" s="34" t="str">
        <v>加倉井 公和</v>
      </c>
      <c r="BQ63" s="35">
        <v>56153.3</v>
      </c>
      <c r="BR63" s="35">
        <v>85523.9</v>
      </c>
      <c r="BS63" s="36">
        <v>1.5229999999999999</v>
      </c>
    </row>
    <row r="64" spans="1:71" x14ac:dyDescent="0.35">
      <c r="A64" s="28">
        <f t="shared" si="0"/>
        <v>62</v>
      </c>
      <c r="B64" s="28" t="str">
        <v>IBD 西日本</v>
      </c>
      <c r="C64" s="28" t="str">
        <v>IBD中四国1</v>
      </c>
      <c r="D64" s="28" t="str">
        <v>稲本 充宏</v>
      </c>
      <c r="E64" s="29">
        <v>6243.2</v>
      </c>
      <c r="F64" s="29">
        <v>2626.2</v>
      </c>
      <c r="G64" s="30">
        <v>0.42059999999999997</v>
      </c>
      <c r="I64" s="8">
        <f t="shared" si="1"/>
        <v>50</v>
      </c>
      <c r="J64" s="8" t="str">
        <v>IBD 東日本</v>
      </c>
      <c r="K64" s="8" t="str">
        <v>IBD東北</v>
      </c>
      <c r="L64" s="8" t="str">
        <v>加藤 隆大</v>
      </c>
      <c r="M64" s="9">
        <v>950.4</v>
      </c>
      <c r="N64" s="9">
        <v>0</v>
      </c>
      <c r="O64" s="10">
        <v>0</v>
      </c>
      <c r="Q64" s="34">
        <f t="shared" si="2"/>
        <v>62</v>
      </c>
      <c r="R64" s="34" t="str">
        <v>IBD 中日本</v>
      </c>
      <c r="S64" s="34" t="str">
        <v>IBD東海2</v>
      </c>
      <c r="T64" s="34" t="str">
        <v>今西 美穂</v>
      </c>
      <c r="U64" s="35">
        <v>13572</v>
      </c>
      <c r="V64" s="35">
        <v>6106.6</v>
      </c>
      <c r="W64" s="36">
        <v>0.44990000000000002</v>
      </c>
      <c r="Y64" s="28">
        <f t="shared" si="3"/>
        <v>62</v>
      </c>
      <c r="Z64" s="28" t="str">
        <v>IBD 西日本</v>
      </c>
      <c r="AA64" s="28" t="str">
        <v>IBD大阪2</v>
      </c>
      <c r="AB64" s="28" t="str">
        <v>藤原 正宏</v>
      </c>
      <c r="AC64" s="29">
        <v>14408.8</v>
      </c>
      <c r="AD64" s="29">
        <v>13909.4</v>
      </c>
      <c r="AE64" s="30">
        <v>0.96530000000000005</v>
      </c>
      <c r="AG64" s="8">
        <f t="shared" si="4"/>
        <v>62</v>
      </c>
      <c r="AH64" s="8" t="str">
        <v>IBD 中日本</v>
      </c>
      <c r="AI64" s="8" t="str">
        <v>IBD東海1</v>
      </c>
      <c r="AJ64" s="8" t="str">
        <v>東 隆司</v>
      </c>
      <c r="AK64" s="9">
        <v>2138.3000000000002</v>
      </c>
      <c r="AL64" s="9">
        <v>754.3</v>
      </c>
      <c r="AM64" s="10">
        <v>0.35270000000000001</v>
      </c>
      <c r="AO64" s="34">
        <f t="shared" si="5"/>
        <v>62</v>
      </c>
      <c r="AP64" s="34" t="str">
        <v>IBD 東日本</v>
      </c>
      <c r="AQ64" s="34" t="str">
        <v>IBD千葉・茨城</v>
      </c>
      <c r="AR64" s="34" t="str">
        <v>工藤 大志</v>
      </c>
      <c r="AS64" s="35">
        <v>13096.5</v>
      </c>
      <c r="AT64" s="35">
        <v>13573.3</v>
      </c>
      <c r="AU64" s="36">
        <v>1.0363</v>
      </c>
      <c r="AW64" s="28">
        <f t="shared" si="6"/>
        <v>62</v>
      </c>
      <c r="AX64" s="28" t="str">
        <v>IBD 中日本</v>
      </c>
      <c r="AY64" s="28" t="str">
        <v>IBD京滋</v>
      </c>
      <c r="AZ64" s="28" t="str">
        <v>今村 奈菜</v>
      </c>
      <c r="BA64" s="29">
        <v>45746.9</v>
      </c>
      <c r="BB64" s="29">
        <v>61055.4</v>
      </c>
      <c r="BC64" s="30">
        <v>1.3346</v>
      </c>
      <c r="BE64" s="8">
        <f t="shared" si="7"/>
        <v>62</v>
      </c>
      <c r="BF64" s="8" t="str">
        <v>IBD 中日本</v>
      </c>
      <c r="BG64" s="8" t="str">
        <v>IBD北陸・岐阜</v>
      </c>
      <c r="BH64" s="8" t="str">
        <v>佐々木 恵美</v>
      </c>
      <c r="BI64" s="9">
        <v>6207.1</v>
      </c>
      <c r="BJ64" s="9">
        <v>4284.2</v>
      </c>
      <c r="BK64" s="10">
        <v>0.69020000000000004</v>
      </c>
      <c r="BM64" s="34">
        <f t="shared" si="8"/>
        <v>62</v>
      </c>
      <c r="BN64" s="34" t="str">
        <v>IBD 中日本</v>
      </c>
      <c r="BO64" s="34" t="str">
        <v>IBD東海1</v>
      </c>
      <c r="BP64" s="34" t="str">
        <v>東 隆司</v>
      </c>
      <c r="BQ64" s="35">
        <v>42733.4</v>
      </c>
      <c r="BR64" s="35">
        <v>64829.8</v>
      </c>
      <c r="BS64" s="36">
        <v>1.5169999999999999</v>
      </c>
    </row>
    <row r="65" spans="1:71" x14ac:dyDescent="0.35">
      <c r="A65" s="28">
        <f t="shared" si="0"/>
        <v>63</v>
      </c>
      <c r="B65" s="28" t="str">
        <v>IBD 東日本</v>
      </c>
      <c r="C65" s="28" t="str">
        <v>IBD東北</v>
      </c>
      <c r="D65" s="28" t="str">
        <v>加倉井 公和</v>
      </c>
      <c r="E65" s="29">
        <v>13797.2</v>
      </c>
      <c r="F65" s="29">
        <v>5767.3</v>
      </c>
      <c r="G65" s="30">
        <v>0.41799999999999998</v>
      </c>
      <c r="I65" s="8">
        <f t="shared" si="1"/>
        <v>50</v>
      </c>
      <c r="J65" s="8" t="str">
        <v>IBD 中日本</v>
      </c>
      <c r="K65" s="8" t="str">
        <v>IBD京滋</v>
      </c>
      <c r="L65" s="8" t="str">
        <v>岩切 秀治</v>
      </c>
      <c r="M65" s="9">
        <v>356.7</v>
      </c>
      <c r="N65" s="9">
        <v>0</v>
      </c>
      <c r="O65" s="10">
        <v>0</v>
      </c>
      <c r="Q65" s="34">
        <f t="shared" si="2"/>
        <v>63</v>
      </c>
      <c r="R65" s="34" t="str">
        <v>IBD 東日本</v>
      </c>
      <c r="S65" s="34" t="str">
        <v>IBD東北</v>
      </c>
      <c r="T65" s="34" t="str">
        <v>加倉井 公和</v>
      </c>
      <c r="U65" s="35">
        <v>12929.1</v>
      </c>
      <c r="V65" s="35">
        <v>5767.3</v>
      </c>
      <c r="W65" s="36">
        <v>0.44600000000000001</v>
      </c>
      <c r="Y65" s="28">
        <f t="shared" si="3"/>
        <v>63</v>
      </c>
      <c r="Z65" s="28" t="str">
        <v>IBD 東日本</v>
      </c>
      <c r="AA65" s="28" t="str">
        <v>IBD埼玉</v>
      </c>
      <c r="AB65" s="28" t="str">
        <v>上田 聖美</v>
      </c>
      <c r="AC65" s="29">
        <v>16135.8</v>
      </c>
      <c r="AD65" s="29">
        <v>15434.1</v>
      </c>
      <c r="AE65" s="30">
        <v>0.95650000000000002</v>
      </c>
      <c r="AG65" s="8">
        <f t="shared" si="4"/>
        <v>63</v>
      </c>
      <c r="AH65" s="8" t="str">
        <v>IBD 東日本</v>
      </c>
      <c r="AI65" s="8" t="str">
        <v>IBD北海道</v>
      </c>
      <c r="AJ65" s="8" t="str">
        <v>松井 夏海</v>
      </c>
      <c r="AK65" s="9">
        <v>2242.5</v>
      </c>
      <c r="AL65" s="9">
        <v>754.3</v>
      </c>
      <c r="AM65" s="10">
        <v>0.33629999999999999</v>
      </c>
      <c r="AO65" s="34">
        <f t="shared" si="5"/>
        <v>63</v>
      </c>
      <c r="AP65" s="34" t="str">
        <v>IBD 西日本</v>
      </c>
      <c r="AQ65" s="34" t="str">
        <v>IBD中四国1</v>
      </c>
      <c r="AR65" s="34" t="str">
        <v>桒名 優輔</v>
      </c>
      <c r="AS65" s="35">
        <v>9167.1</v>
      </c>
      <c r="AT65" s="35">
        <v>9499.1</v>
      </c>
      <c r="AU65" s="36">
        <v>1.0362</v>
      </c>
      <c r="AW65" s="28">
        <f t="shared" si="6"/>
        <v>63</v>
      </c>
      <c r="AX65" s="28" t="str">
        <v>IBD 東日本</v>
      </c>
      <c r="AY65" s="28" t="str">
        <v>IBD東北</v>
      </c>
      <c r="AZ65" s="28" t="str">
        <v>若山 久光</v>
      </c>
      <c r="BA65" s="29">
        <v>59736</v>
      </c>
      <c r="BB65" s="29">
        <v>79382.399999999994</v>
      </c>
      <c r="BC65" s="30">
        <v>1.3288</v>
      </c>
      <c r="BE65" s="8">
        <f t="shared" si="7"/>
        <v>63</v>
      </c>
      <c r="BF65" s="8" t="str">
        <v>IBD 西日本</v>
      </c>
      <c r="BG65" s="8" t="str">
        <v>IBD大阪1</v>
      </c>
      <c r="BH65" s="8" t="str">
        <v>早川 実奈</v>
      </c>
      <c r="BI65" s="9">
        <v>9562.6</v>
      </c>
      <c r="BJ65" s="9">
        <v>6558.4</v>
      </c>
      <c r="BK65" s="10">
        <v>0.68579999999999997</v>
      </c>
      <c r="BM65" s="34">
        <f t="shared" si="8"/>
        <v>63</v>
      </c>
      <c r="BN65" s="34" t="str">
        <v>IBD 中日本</v>
      </c>
      <c r="BO65" s="34" t="str">
        <v>IBD東海2</v>
      </c>
      <c r="BP65" s="34" t="str">
        <v>榊原 隆之</v>
      </c>
      <c r="BQ65" s="35">
        <v>30745.4</v>
      </c>
      <c r="BR65" s="35">
        <v>46501.9</v>
      </c>
      <c r="BS65" s="36">
        <v>1.5124</v>
      </c>
    </row>
    <row r="66" spans="1:71" x14ac:dyDescent="0.35">
      <c r="A66" s="28">
        <f t="shared" si="0"/>
        <v>64</v>
      </c>
      <c r="B66" s="28" t="str">
        <v>IBD 西日本</v>
      </c>
      <c r="C66" s="28" t="str">
        <v>IBD兵庫</v>
      </c>
      <c r="D66" s="28" t="str">
        <v>川田 輝彦</v>
      </c>
      <c r="E66" s="29">
        <v>4898.5</v>
      </c>
      <c r="F66" s="29">
        <v>2036.4</v>
      </c>
      <c r="G66" s="30">
        <v>0.41570000000000001</v>
      </c>
      <c r="I66" s="8">
        <f t="shared" si="1"/>
        <v>50</v>
      </c>
      <c r="J66" s="8" t="str">
        <v>IBD 西日本</v>
      </c>
      <c r="K66" s="8" t="str">
        <v>IBD九州1</v>
      </c>
      <c r="L66" s="8" t="str">
        <v>坂元 彩</v>
      </c>
      <c r="M66" s="9">
        <v>607</v>
      </c>
      <c r="N66" s="9">
        <v>0</v>
      </c>
      <c r="O66" s="10">
        <v>0</v>
      </c>
      <c r="Q66" s="34">
        <f t="shared" si="2"/>
        <v>64</v>
      </c>
      <c r="R66" s="34" t="str">
        <v>IBD 東日本</v>
      </c>
      <c r="S66" s="34" t="str">
        <v>IBD東京2</v>
      </c>
      <c r="T66" s="34" t="str">
        <v>津國 順子</v>
      </c>
      <c r="U66" s="35">
        <v>4601.1000000000004</v>
      </c>
      <c r="V66" s="35">
        <v>2037.8</v>
      </c>
      <c r="W66" s="36">
        <v>0.44280000000000003</v>
      </c>
      <c r="Y66" s="28">
        <f t="shared" si="3"/>
        <v>64</v>
      </c>
      <c r="Z66" s="28" t="str">
        <v>IBD 西日本</v>
      </c>
      <c r="AA66" s="28" t="str">
        <v>IBD九州2</v>
      </c>
      <c r="AB66" s="28" t="str">
        <v>中窪 香里</v>
      </c>
      <c r="AC66" s="29">
        <v>13646.8</v>
      </c>
      <c r="AD66" s="29">
        <v>13043.3</v>
      </c>
      <c r="AE66" s="30">
        <v>0.95569999999999999</v>
      </c>
      <c r="AG66" s="8">
        <f t="shared" si="4"/>
        <v>64</v>
      </c>
      <c r="AH66" s="8" t="str">
        <v>IBD 中日本</v>
      </c>
      <c r="AI66" s="8" t="str">
        <v>IBD京滋</v>
      </c>
      <c r="AJ66" s="8" t="str">
        <v>松田 純</v>
      </c>
      <c r="AK66" s="9">
        <v>1497.9</v>
      </c>
      <c r="AL66" s="9">
        <v>502.9</v>
      </c>
      <c r="AM66" s="10">
        <v>0.3357</v>
      </c>
      <c r="AO66" s="34">
        <f t="shared" si="5"/>
        <v>64</v>
      </c>
      <c r="AP66" s="34" t="str">
        <v>IBD 西日本</v>
      </c>
      <c r="AQ66" s="34" t="str">
        <v>IBD九州2</v>
      </c>
      <c r="AR66" s="34" t="str">
        <v>小川 陽</v>
      </c>
      <c r="AS66" s="35">
        <v>4622.3</v>
      </c>
      <c r="AT66" s="35">
        <v>4749.5</v>
      </c>
      <c r="AU66" s="36">
        <v>1.0275000000000001</v>
      </c>
      <c r="AW66" s="28">
        <f t="shared" si="6"/>
        <v>64</v>
      </c>
      <c r="AX66" s="28" t="str">
        <v>IBD 中日本</v>
      </c>
      <c r="AY66" s="28" t="str">
        <v>IBD東海1</v>
      </c>
      <c r="AZ66" s="28" t="str">
        <v>宮﨑 静香</v>
      </c>
      <c r="BA66" s="29">
        <v>51739.199999999997</v>
      </c>
      <c r="BB66" s="29">
        <v>67483.199999999997</v>
      </c>
      <c r="BC66" s="30">
        <v>1.3042</v>
      </c>
      <c r="BE66" s="8">
        <f t="shared" si="7"/>
        <v>64</v>
      </c>
      <c r="BF66" s="8" t="str">
        <v>IBD 東日本</v>
      </c>
      <c r="BG66" s="8" t="str">
        <v>IBD埼玉</v>
      </c>
      <c r="BH66" s="8" t="str">
        <v>上田 聖美</v>
      </c>
      <c r="BI66" s="9">
        <v>7460.7</v>
      </c>
      <c r="BJ66" s="9">
        <v>5044.8999999999996</v>
      </c>
      <c r="BK66" s="10">
        <v>0.67620000000000002</v>
      </c>
      <c r="BM66" s="34">
        <f t="shared" si="8"/>
        <v>64</v>
      </c>
      <c r="BN66" s="34" t="str">
        <v>IBD 中日本</v>
      </c>
      <c r="BO66" s="34" t="str">
        <v>IBD長野・山梨・静岡</v>
      </c>
      <c r="BP66" s="34" t="str">
        <v>丸山 恵里</v>
      </c>
      <c r="BQ66" s="35">
        <v>19876.8</v>
      </c>
      <c r="BR66" s="35">
        <v>29856.7</v>
      </c>
      <c r="BS66" s="36">
        <v>1.502</v>
      </c>
    </row>
    <row r="67" spans="1:71" x14ac:dyDescent="0.35">
      <c r="A67" s="28">
        <f t="shared" ref="A67:A130" si="9">RANK(G67,G$3:G$162,0)</f>
        <v>65</v>
      </c>
      <c r="B67" s="28" t="str">
        <v>IBD 東日本</v>
      </c>
      <c r="C67" s="28" t="str">
        <v>IBD東京2</v>
      </c>
      <c r="D67" s="28" t="str">
        <v>津國 順子</v>
      </c>
      <c r="E67" s="29">
        <v>4913.8</v>
      </c>
      <c r="F67" s="29">
        <v>2037.8</v>
      </c>
      <c r="G67" s="30">
        <v>0.41470000000000001</v>
      </c>
      <c r="I67" s="8">
        <f t="shared" ref="I67:I130" si="10">RANK(O67,O$3:O$162,0)</f>
        <v>50</v>
      </c>
      <c r="J67" s="8" t="str">
        <v>IBD 東日本</v>
      </c>
      <c r="K67" s="8" t="str">
        <v>IBD東京1</v>
      </c>
      <c r="L67" s="8" t="str">
        <v>辻 佑輔</v>
      </c>
      <c r="M67" s="9">
        <v>796.9</v>
      </c>
      <c r="N67" s="9">
        <v>0</v>
      </c>
      <c r="O67" s="10">
        <v>0</v>
      </c>
      <c r="Q67" s="34">
        <f t="shared" ref="Q67:Q130" si="11">RANK(W67,W$3:W$162,0)</f>
        <v>65</v>
      </c>
      <c r="R67" s="34" t="str">
        <v>IBD 西日本</v>
      </c>
      <c r="S67" s="34" t="str">
        <v>IBD中四国1</v>
      </c>
      <c r="T67" s="34" t="str">
        <v>稲本 充宏</v>
      </c>
      <c r="U67" s="35">
        <v>5442.2</v>
      </c>
      <c r="V67" s="35">
        <v>2374.8000000000002</v>
      </c>
      <c r="W67" s="36">
        <v>0.43630000000000002</v>
      </c>
      <c r="Y67" s="28">
        <f t="shared" ref="Y67:Y130" si="12">RANK(AE67,AE$3:AE$162,0)</f>
        <v>65</v>
      </c>
      <c r="Z67" s="28" t="str">
        <v>IBD 東日本</v>
      </c>
      <c r="AA67" s="28" t="str">
        <v>IBD埼玉</v>
      </c>
      <c r="AB67" s="28" t="str">
        <v>五十川 卓</v>
      </c>
      <c r="AC67" s="29">
        <v>12636.1</v>
      </c>
      <c r="AD67" s="29">
        <v>11955.1</v>
      </c>
      <c r="AE67" s="30">
        <v>0.94610000000000005</v>
      </c>
      <c r="AG67" s="8">
        <f t="shared" ref="AG67:AG130" si="13">RANK(AM67,AM$3:AM$162,0)</f>
        <v>65</v>
      </c>
      <c r="AH67" s="8" t="str">
        <v>IBD 中日本</v>
      </c>
      <c r="AI67" s="8" t="str">
        <v>IBD東海1</v>
      </c>
      <c r="AJ67" s="8" t="str">
        <v>豊住 由佳</v>
      </c>
      <c r="AK67" s="9">
        <v>1516.7</v>
      </c>
      <c r="AL67" s="9">
        <v>502.9</v>
      </c>
      <c r="AM67" s="10">
        <v>0.33150000000000002</v>
      </c>
      <c r="AO67" s="34">
        <f t="shared" ref="AO67:AO130" si="14">RANK(AU67,AU$3:AU$162,0)</f>
        <v>65</v>
      </c>
      <c r="AP67" s="34" t="str">
        <v>IBD 東日本</v>
      </c>
      <c r="AQ67" s="34" t="str">
        <v>IBD埼玉</v>
      </c>
      <c r="AR67" s="34" t="str">
        <v>上田 聖美</v>
      </c>
      <c r="AS67" s="35">
        <v>14720.9</v>
      </c>
      <c r="AT67" s="35">
        <v>14931.2</v>
      </c>
      <c r="AU67" s="36">
        <v>1.0142</v>
      </c>
      <c r="AW67" s="28">
        <f t="shared" ref="AW67:AW130" si="15">RANK(BC67,BC$3:BC$162,0)</f>
        <v>65</v>
      </c>
      <c r="AX67" s="28" t="str">
        <v>IBD 中日本</v>
      </c>
      <c r="AY67" s="28" t="str">
        <v>IBD神奈川</v>
      </c>
      <c r="AZ67" s="28" t="str">
        <v>藤田 麻衣</v>
      </c>
      <c r="BA67" s="29">
        <v>50282</v>
      </c>
      <c r="BB67" s="29">
        <v>65451.4</v>
      </c>
      <c r="BC67" s="30">
        <v>1.3016000000000001</v>
      </c>
      <c r="BE67" s="8">
        <f t="shared" ref="BE67:BE130" si="16">RANK(BK67,BK$3:BK$162,0)</f>
        <v>65</v>
      </c>
      <c r="BF67" s="8" t="str">
        <v>IBD 西日本</v>
      </c>
      <c r="BG67" s="8" t="str">
        <v>IBD大阪1</v>
      </c>
      <c r="BH67" s="8" t="str">
        <v>藤井 実菜子</v>
      </c>
      <c r="BI67" s="9">
        <v>9009.7999999999993</v>
      </c>
      <c r="BJ67" s="9">
        <v>6057.1</v>
      </c>
      <c r="BK67" s="10">
        <v>0.67220000000000002</v>
      </c>
      <c r="BM67" s="34">
        <f t="shared" ref="BM67:BM130" si="17">RANK(BS67,BS$3:BS$162,0)</f>
        <v>65</v>
      </c>
      <c r="BN67" s="34" t="str">
        <v>IBD 東日本</v>
      </c>
      <c r="BO67" s="34" t="str">
        <v>IBD東北</v>
      </c>
      <c r="BP67" s="34" t="str">
        <v>若山 久光</v>
      </c>
      <c r="BQ67" s="35">
        <v>50489.9</v>
      </c>
      <c r="BR67" s="35">
        <v>75340</v>
      </c>
      <c r="BS67" s="36">
        <v>1.4921</v>
      </c>
    </row>
    <row r="68" spans="1:71" x14ac:dyDescent="0.35">
      <c r="A68" s="28">
        <f t="shared" si="9"/>
        <v>66</v>
      </c>
      <c r="B68" s="28" t="str">
        <v>IBD 中日本</v>
      </c>
      <c r="C68" s="28" t="str">
        <v>IBD神奈川</v>
      </c>
      <c r="D68" s="28" t="str">
        <v>中村 麻衣子</v>
      </c>
      <c r="E68" s="29">
        <v>6609.3</v>
      </c>
      <c r="F68" s="29">
        <v>2714</v>
      </c>
      <c r="G68" s="30">
        <v>0.41060000000000002</v>
      </c>
      <c r="I68" s="8">
        <f t="shared" si="10"/>
        <v>50</v>
      </c>
      <c r="J68" s="8" t="str">
        <v>IBD 東日本</v>
      </c>
      <c r="K68" s="8" t="str">
        <v>IBD東北</v>
      </c>
      <c r="L68" s="8" t="str">
        <v>小宮 源樹</v>
      </c>
      <c r="M68" s="9">
        <v>747.3</v>
      </c>
      <c r="N68" s="9">
        <v>0</v>
      </c>
      <c r="O68" s="10">
        <v>0</v>
      </c>
      <c r="Q68" s="34">
        <f t="shared" si="11"/>
        <v>66</v>
      </c>
      <c r="R68" s="34" t="str">
        <v>IBD 西日本</v>
      </c>
      <c r="S68" s="34" t="str">
        <v>IBD九州1</v>
      </c>
      <c r="T68" s="34" t="str">
        <v>大須賀 守</v>
      </c>
      <c r="U68" s="35">
        <v>4683.8999999999996</v>
      </c>
      <c r="V68" s="35">
        <v>2036.4</v>
      </c>
      <c r="W68" s="36">
        <v>0.43469999999999998</v>
      </c>
      <c r="Y68" s="28">
        <f t="shared" si="12"/>
        <v>66</v>
      </c>
      <c r="Z68" s="28" t="str">
        <v>IBD 東日本</v>
      </c>
      <c r="AA68" s="28" t="str">
        <v>IBD北海道</v>
      </c>
      <c r="AB68" s="28" t="str">
        <v>鎌田 健史</v>
      </c>
      <c r="AC68" s="29">
        <v>28382.1</v>
      </c>
      <c r="AD68" s="29">
        <v>26786.9</v>
      </c>
      <c r="AE68" s="30">
        <v>0.94369999999999998</v>
      </c>
      <c r="AG68" s="8">
        <f t="shared" si="13"/>
        <v>66</v>
      </c>
      <c r="AH68" s="8" t="str">
        <v>IBD 中日本</v>
      </c>
      <c r="AI68" s="8" t="str">
        <v>IBD神奈川</v>
      </c>
      <c r="AJ68" s="8" t="str">
        <v>中村 麻衣子</v>
      </c>
      <c r="AK68" s="9">
        <v>1552.1</v>
      </c>
      <c r="AL68" s="9">
        <v>502.9</v>
      </c>
      <c r="AM68" s="10">
        <v>0.32400000000000001</v>
      </c>
      <c r="AO68" s="34">
        <f t="shared" si="14"/>
        <v>66</v>
      </c>
      <c r="AP68" s="34" t="str">
        <v>IBD 東日本</v>
      </c>
      <c r="AQ68" s="34" t="str">
        <v>IBD北海道</v>
      </c>
      <c r="AR68" s="34" t="str">
        <v>鳴海 陽子</v>
      </c>
      <c r="AS68" s="35">
        <v>8183.6</v>
      </c>
      <c r="AT68" s="35">
        <v>8142.1</v>
      </c>
      <c r="AU68" s="36">
        <v>0.99490000000000001</v>
      </c>
      <c r="AW68" s="28">
        <f t="shared" si="15"/>
        <v>66</v>
      </c>
      <c r="AX68" s="28" t="str">
        <v>IBD 東日本</v>
      </c>
      <c r="AY68" s="28" t="str">
        <v>IBD千葉・茨城</v>
      </c>
      <c r="AZ68" s="28" t="str">
        <v>村松 俊輔</v>
      </c>
      <c r="BA68" s="29">
        <v>68841.3</v>
      </c>
      <c r="BB68" s="29">
        <v>89461.2</v>
      </c>
      <c r="BC68" s="30">
        <v>1.2995000000000001</v>
      </c>
      <c r="BE68" s="8">
        <f t="shared" si="16"/>
        <v>66</v>
      </c>
      <c r="BF68" s="8" t="str">
        <v>IBD 中日本</v>
      </c>
      <c r="BG68" s="8" t="str">
        <v>IBD神奈川</v>
      </c>
      <c r="BH68" s="8" t="str">
        <v>中村 麻衣子</v>
      </c>
      <c r="BI68" s="9">
        <v>7958.3</v>
      </c>
      <c r="BJ68" s="9">
        <v>5298</v>
      </c>
      <c r="BK68" s="10">
        <v>0.66569999999999996</v>
      </c>
      <c r="BM68" s="34">
        <f t="shared" si="17"/>
        <v>66</v>
      </c>
      <c r="BN68" s="34" t="str">
        <v>IBD 東日本</v>
      </c>
      <c r="BO68" s="34" t="str">
        <v>IBD千葉・茨城</v>
      </c>
      <c r="BP68" s="34" t="str">
        <v>髙野 一葉</v>
      </c>
      <c r="BQ68" s="35">
        <v>15517</v>
      </c>
      <c r="BR68" s="35">
        <v>23082.5</v>
      </c>
      <c r="BS68" s="36">
        <v>1.4875</v>
      </c>
    </row>
    <row r="69" spans="1:71" x14ac:dyDescent="0.35">
      <c r="A69" s="28">
        <f t="shared" si="9"/>
        <v>67</v>
      </c>
      <c r="B69" s="28" t="str">
        <v>IBD 中日本</v>
      </c>
      <c r="C69" s="28" t="str">
        <v>IBD東海2</v>
      </c>
      <c r="D69" s="28" t="str">
        <v>今西 美穂</v>
      </c>
      <c r="E69" s="29">
        <v>14898.3</v>
      </c>
      <c r="F69" s="29">
        <v>6106.6</v>
      </c>
      <c r="G69" s="30">
        <v>0.4098</v>
      </c>
      <c r="I69" s="8">
        <f t="shared" si="10"/>
        <v>50</v>
      </c>
      <c r="J69" s="8" t="str">
        <v>IBD 東日本</v>
      </c>
      <c r="K69" s="8" t="str">
        <v>IBD埼玉</v>
      </c>
      <c r="L69" s="8" t="str">
        <v>小又 惟礼</v>
      </c>
      <c r="M69" s="9">
        <v>1281.5</v>
      </c>
      <c r="N69" s="9">
        <v>0</v>
      </c>
      <c r="O69" s="10">
        <v>0</v>
      </c>
      <c r="Q69" s="34">
        <f t="shared" si="11"/>
        <v>67</v>
      </c>
      <c r="R69" s="34" t="str">
        <v>IBD 中日本</v>
      </c>
      <c r="S69" s="34" t="str">
        <v>IBD北陸・岐阜</v>
      </c>
      <c r="T69" s="34" t="str">
        <v>綾木 秀和</v>
      </c>
      <c r="U69" s="35">
        <v>10480.700000000001</v>
      </c>
      <c r="V69" s="35">
        <v>4410.3</v>
      </c>
      <c r="W69" s="36">
        <v>0.42080000000000001</v>
      </c>
      <c r="Y69" s="28">
        <f t="shared" si="12"/>
        <v>67</v>
      </c>
      <c r="Z69" s="28" t="str">
        <v>IBD 中日本</v>
      </c>
      <c r="AA69" s="28" t="str">
        <v>IBD北陸・岐阜</v>
      </c>
      <c r="AB69" s="28" t="str">
        <v>佐々木 恵美</v>
      </c>
      <c r="AC69" s="29">
        <v>8928</v>
      </c>
      <c r="AD69" s="29">
        <v>8393.5</v>
      </c>
      <c r="AE69" s="30">
        <v>0.94010000000000005</v>
      </c>
      <c r="AG69" s="8">
        <f t="shared" si="13"/>
        <v>67</v>
      </c>
      <c r="AH69" s="8" t="str">
        <v>IBD 中日本</v>
      </c>
      <c r="AI69" s="8" t="str">
        <v>IBD長野・山梨・静岡</v>
      </c>
      <c r="AJ69" s="8" t="str">
        <v>毛利 皓宏</v>
      </c>
      <c r="AK69" s="9">
        <v>1574.7</v>
      </c>
      <c r="AL69" s="9">
        <v>502.9</v>
      </c>
      <c r="AM69" s="10">
        <v>0.31929999999999997</v>
      </c>
      <c r="AO69" s="34">
        <f t="shared" si="14"/>
        <v>67</v>
      </c>
      <c r="AP69" s="34" t="str">
        <v>IBD 西日本</v>
      </c>
      <c r="AQ69" s="34" t="str">
        <v>IBD九州2</v>
      </c>
      <c r="AR69" s="34" t="str">
        <v>節原 有貴</v>
      </c>
      <c r="AS69" s="35">
        <v>17938</v>
      </c>
      <c r="AT69" s="35">
        <v>17642.099999999999</v>
      </c>
      <c r="AU69" s="36">
        <v>0.98350000000000004</v>
      </c>
      <c r="AW69" s="28">
        <f t="shared" si="15"/>
        <v>67</v>
      </c>
      <c r="AX69" s="28" t="str">
        <v>IBD 中日本</v>
      </c>
      <c r="AY69" s="28" t="str">
        <v>IBD東海1</v>
      </c>
      <c r="AZ69" s="28" t="str">
        <v>東 隆司</v>
      </c>
      <c r="BA69" s="29">
        <v>54012.7</v>
      </c>
      <c r="BB69" s="29">
        <v>70119.7</v>
      </c>
      <c r="BC69" s="30">
        <v>1.2982</v>
      </c>
      <c r="BE69" s="8">
        <f t="shared" si="16"/>
        <v>67</v>
      </c>
      <c r="BF69" s="8" t="str">
        <v>IBD 東日本</v>
      </c>
      <c r="BG69" s="8" t="str">
        <v>IBD栃木・群馬・新潟</v>
      </c>
      <c r="BH69" s="8" t="str">
        <v>古谷 政久</v>
      </c>
      <c r="BI69" s="9">
        <v>10309.299999999999</v>
      </c>
      <c r="BJ69" s="9">
        <v>6813</v>
      </c>
      <c r="BK69" s="10">
        <v>0.66080000000000005</v>
      </c>
      <c r="BM69" s="34">
        <f t="shared" si="17"/>
        <v>67</v>
      </c>
      <c r="BN69" s="34" t="str">
        <v>IBD 東日本</v>
      </c>
      <c r="BO69" s="34" t="str">
        <v>IBD栃木・群馬・新潟</v>
      </c>
      <c r="BP69" s="34" t="str">
        <v>古谷 政久</v>
      </c>
      <c r="BQ69" s="35">
        <v>63666.1</v>
      </c>
      <c r="BR69" s="35">
        <v>94011.4</v>
      </c>
      <c r="BS69" s="36">
        <v>1.4765999999999999</v>
      </c>
    </row>
    <row r="70" spans="1:71" x14ac:dyDescent="0.35">
      <c r="A70" s="28">
        <f t="shared" si="9"/>
        <v>68</v>
      </c>
      <c r="B70" s="28" t="str">
        <v>IBD 東日本</v>
      </c>
      <c r="C70" s="28" t="str">
        <v>IBD東北</v>
      </c>
      <c r="D70" s="28" t="str">
        <v>平向 いづみ</v>
      </c>
      <c r="E70" s="29">
        <v>17931.900000000001</v>
      </c>
      <c r="F70" s="29">
        <v>7037.4</v>
      </c>
      <c r="G70" s="30">
        <v>0.39240000000000003</v>
      </c>
      <c r="I70" s="8">
        <f t="shared" si="10"/>
        <v>50</v>
      </c>
      <c r="J70" s="8" t="str">
        <v>IBD 中日本</v>
      </c>
      <c r="K70" s="8" t="str">
        <v>IBD神奈川</v>
      </c>
      <c r="L70" s="8" t="str">
        <v>板垣 弘</v>
      </c>
      <c r="M70" s="9">
        <v>401</v>
      </c>
      <c r="N70" s="9">
        <v>0</v>
      </c>
      <c r="O70" s="10">
        <v>0</v>
      </c>
      <c r="Q70" s="34">
        <f t="shared" si="11"/>
        <v>68</v>
      </c>
      <c r="R70" s="34" t="str">
        <v>IBD 西日本</v>
      </c>
      <c r="S70" s="34" t="str">
        <v>IBD大阪1</v>
      </c>
      <c r="T70" s="34" t="str">
        <v>早川 実奈</v>
      </c>
      <c r="U70" s="35">
        <v>4906.3999999999996</v>
      </c>
      <c r="V70" s="35">
        <v>2035.5</v>
      </c>
      <c r="W70" s="36">
        <v>0.4148</v>
      </c>
      <c r="Y70" s="28">
        <f t="shared" si="12"/>
        <v>68</v>
      </c>
      <c r="Z70" s="28" t="str">
        <v>IBD 西日本</v>
      </c>
      <c r="AA70" s="28" t="str">
        <v>IBD九州2</v>
      </c>
      <c r="AB70" s="28" t="str">
        <v>中井 祥隆</v>
      </c>
      <c r="AC70" s="29">
        <v>14451.9</v>
      </c>
      <c r="AD70" s="29">
        <v>13470.3</v>
      </c>
      <c r="AE70" s="30">
        <v>0.93200000000000005</v>
      </c>
      <c r="AG70" s="8">
        <f t="shared" si="13"/>
        <v>68</v>
      </c>
      <c r="AH70" s="8" t="str">
        <v>IBD 西日本</v>
      </c>
      <c r="AI70" s="8" t="str">
        <v>IBD大阪2</v>
      </c>
      <c r="AJ70" s="8" t="str">
        <v>飯冨 由佳</v>
      </c>
      <c r="AK70" s="9">
        <v>1630.6</v>
      </c>
      <c r="AL70" s="9">
        <v>502.9</v>
      </c>
      <c r="AM70" s="10">
        <v>0.30840000000000001</v>
      </c>
      <c r="AO70" s="34">
        <f t="shared" si="14"/>
        <v>68</v>
      </c>
      <c r="AP70" s="34" t="str">
        <v>IBD 東日本</v>
      </c>
      <c r="AQ70" s="34" t="str">
        <v>IBD北海道</v>
      </c>
      <c r="AR70" s="34" t="str">
        <v>鎌田 健史</v>
      </c>
      <c r="AS70" s="35">
        <v>26348.400000000001</v>
      </c>
      <c r="AT70" s="35">
        <v>25782.7</v>
      </c>
      <c r="AU70" s="36">
        <v>0.97850000000000004</v>
      </c>
      <c r="AW70" s="28">
        <f t="shared" si="15"/>
        <v>68</v>
      </c>
      <c r="AX70" s="28" t="str">
        <v>IBD 西日本</v>
      </c>
      <c r="AY70" s="28" t="str">
        <v>IBD兵庫</v>
      </c>
      <c r="AZ70" s="28" t="str">
        <v>川名 真理子</v>
      </c>
      <c r="BA70" s="29">
        <v>43384.4</v>
      </c>
      <c r="BB70" s="29">
        <v>55452.4</v>
      </c>
      <c r="BC70" s="30">
        <v>1.2781</v>
      </c>
      <c r="BE70" s="8">
        <f t="shared" si="16"/>
        <v>68</v>
      </c>
      <c r="BF70" s="8" t="str">
        <v>IBD 東日本</v>
      </c>
      <c r="BG70" s="8" t="str">
        <v>IBD千葉・茨城</v>
      </c>
      <c r="BH70" s="8" t="str">
        <v>村松 俊輔</v>
      </c>
      <c r="BI70" s="9">
        <v>11109.9</v>
      </c>
      <c r="BJ70" s="9">
        <v>7335.1</v>
      </c>
      <c r="BK70" s="10">
        <v>0.66020000000000001</v>
      </c>
      <c r="BM70" s="34">
        <f t="shared" si="17"/>
        <v>68</v>
      </c>
      <c r="BN70" s="34" t="str">
        <v>IBD 中日本</v>
      </c>
      <c r="BO70" s="34" t="str">
        <v>IBD東海1</v>
      </c>
      <c r="BP70" s="34" t="str">
        <v>宮﨑 静香</v>
      </c>
      <c r="BQ70" s="35">
        <v>42676.7</v>
      </c>
      <c r="BR70" s="35">
        <v>62443.1</v>
      </c>
      <c r="BS70" s="36">
        <v>1.4631000000000001</v>
      </c>
    </row>
    <row r="71" spans="1:71" x14ac:dyDescent="0.35">
      <c r="A71" s="28">
        <f t="shared" si="9"/>
        <v>69</v>
      </c>
      <c r="B71" s="28" t="str">
        <v>IBD 東日本</v>
      </c>
      <c r="C71" s="28" t="str">
        <v>IBD栃木・群馬・新潟</v>
      </c>
      <c r="D71" s="28" t="str">
        <v>川髙 浩</v>
      </c>
      <c r="E71" s="29">
        <v>10203.799999999999</v>
      </c>
      <c r="F71" s="29">
        <v>3983.2</v>
      </c>
      <c r="G71" s="30">
        <v>0.39029999999999998</v>
      </c>
      <c r="I71" s="8">
        <f t="shared" si="10"/>
        <v>50</v>
      </c>
      <c r="J71" s="8" t="str">
        <v>IBD 西日本</v>
      </c>
      <c r="K71" s="8" t="str">
        <v>IBD大阪1</v>
      </c>
      <c r="L71" s="8" t="str">
        <v>近藤 雅史</v>
      </c>
      <c r="M71" s="9">
        <v>742.3</v>
      </c>
      <c r="N71" s="9">
        <v>0</v>
      </c>
      <c r="O71" s="10">
        <v>0</v>
      </c>
      <c r="Q71" s="34">
        <f t="shared" si="11"/>
        <v>69</v>
      </c>
      <c r="R71" s="34" t="str">
        <v>IBD 西日本</v>
      </c>
      <c r="S71" s="34" t="str">
        <v>IBD大阪2</v>
      </c>
      <c r="T71" s="34" t="str">
        <v>飯冨 由佳</v>
      </c>
      <c r="U71" s="35">
        <v>6667</v>
      </c>
      <c r="V71" s="35">
        <v>2714</v>
      </c>
      <c r="W71" s="36">
        <v>0.40699999999999997</v>
      </c>
      <c r="Y71" s="28">
        <f t="shared" si="12"/>
        <v>69</v>
      </c>
      <c r="Z71" s="28" t="str">
        <v>IBD 中日本</v>
      </c>
      <c r="AA71" s="28" t="str">
        <v>IBD長野・山梨・静岡</v>
      </c>
      <c r="AB71" s="28" t="str">
        <v>戎屋 奈津美</v>
      </c>
      <c r="AC71" s="29">
        <v>8435.7000000000007</v>
      </c>
      <c r="AD71" s="29">
        <v>7803.3</v>
      </c>
      <c r="AE71" s="30">
        <v>0.92500000000000004</v>
      </c>
      <c r="AG71" s="8">
        <f t="shared" si="13"/>
        <v>69</v>
      </c>
      <c r="AH71" s="8" t="str">
        <v>IBD 東日本</v>
      </c>
      <c r="AI71" s="8" t="str">
        <v>IBD栃木・群馬・新潟</v>
      </c>
      <c r="AJ71" s="8" t="str">
        <v>小島 宏剛</v>
      </c>
      <c r="AK71" s="9">
        <v>829.4</v>
      </c>
      <c r="AL71" s="9">
        <v>251.4</v>
      </c>
      <c r="AM71" s="10">
        <v>0.30309999999999998</v>
      </c>
      <c r="AO71" s="34">
        <f t="shared" si="14"/>
        <v>69</v>
      </c>
      <c r="AP71" s="34" t="str">
        <v>IBD 西日本</v>
      </c>
      <c r="AQ71" s="34" t="str">
        <v>IBD九州1</v>
      </c>
      <c r="AR71" s="34" t="str">
        <v>上野 隆史</v>
      </c>
      <c r="AS71" s="35">
        <v>14282.6</v>
      </c>
      <c r="AT71" s="35">
        <v>13909.4</v>
      </c>
      <c r="AU71" s="36">
        <v>0.9738</v>
      </c>
      <c r="AW71" s="28">
        <f t="shared" si="15"/>
        <v>69</v>
      </c>
      <c r="AX71" s="28" t="str">
        <v>IBD 西日本</v>
      </c>
      <c r="AY71" s="28" t="str">
        <v>IBD九州1</v>
      </c>
      <c r="AZ71" s="28" t="str">
        <v>小西 縁</v>
      </c>
      <c r="BA71" s="29">
        <v>52686</v>
      </c>
      <c r="BB71" s="29">
        <v>66465.100000000006</v>
      </c>
      <c r="BC71" s="30">
        <v>1.2615000000000001</v>
      </c>
      <c r="BE71" s="8">
        <f t="shared" si="16"/>
        <v>69</v>
      </c>
      <c r="BF71" s="8" t="str">
        <v>IBD 西日本</v>
      </c>
      <c r="BG71" s="8" t="str">
        <v>IBD九州1</v>
      </c>
      <c r="BH71" s="8" t="str">
        <v>徳島 恵利香</v>
      </c>
      <c r="BI71" s="9">
        <v>11146.1</v>
      </c>
      <c r="BJ71" s="9">
        <v>7323.9</v>
      </c>
      <c r="BK71" s="10">
        <v>0.65700000000000003</v>
      </c>
      <c r="BM71" s="34">
        <f t="shared" si="17"/>
        <v>69</v>
      </c>
      <c r="BN71" s="34" t="str">
        <v>IBD 西日本</v>
      </c>
      <c r="BO71" s="34" t="str">
        <v>IBD大阪1</v>
      </c>
      <c r="BP71" s="34" t="str">
        <v>河島 まどか</v>
      </c>
      <c r="BQ71" s="35">
        <v>10480.9</v>
      </c>
      <c r="BR71" s="35">
        <v>15272.1</v>
      </c>
      <c r="BS71" s="36">
        <v>1.4571000000000001</v>
      </c>
    </row>
    <row r="72" spans="1:71" x14ac:dyDescent="0.35">
      <c r="A72" s="28">
        <f t="shared" si="9"/>
        <v>70</v>
      </c>
      <c r="B72" s="28" t="str">
        <v>IBD 中日本</v>
      </c>
      <c r="C72" s="28" t="str">
        <v>IBD神奈川</v>
      </c>
      <c r="D72" s="28" t="str">
        <v>神谷 章裕</v>
      </c>
      <c r="E72" s="29">
        <v>3255</v>
      </c>
      <c r="F72" s="29">
        <v>1269.2</v>
      </c>
      <c r="G72" s="30">
        <v>0.38990000000000002</v>
      </c>
      <c r="I72" s="8">
        <f t="shared" si="10"/>
        <v>50</v>
      </c>
      <c r="J72" s="8" t="str">
        <v>IBD 西日本</v>
      </c>
      <c r="K72" s="8" t="str">
        <v>IBD中四国2</v>
      </c>
      <c r="L72" s="8" t="str">
        <v>服部 清克</v>
      </c>
      <c r="M72" s="9">
        <v>685.7</v>
      </c>
      <c r="N72" s="9">
        <v>0</v>
      </c>
      <c r="O72" s="10">
        <v>0</v>
      </c>
      <c r="Q72" s="34">
        <f t="shared" si="11"/>
        <v>70</v>
      </c>
      <c r="R72" s="34" t="str">
        <v>IBD 西日本</v>
      </c>
      <c r="S72" s="34" t="str">
        <v>IBD中四国2</v>
      </c>
      <c r="T72" s="34" t="str">
        <v>高野 剛</v>
      </c>
      <c r="U72" s="35">
        <v>6700.8</v>
      </c>
      <c r="V72" s="35">
        <v>2714</v>
      </c>
      <c r="W72" s="36">
        <v>0.40500000000000003</v>
      </c>
      <c r="Y72" s="28">
        <f t="shared" si="12"/>
        <v>70</v>
      </c>
      <c r="Z72" s="28" t="str">
        <v>IBD 東日本</v>
      </c>
      <c r="AA72" s="28" t="str">
        <v>IBD千葉・茨城</v>
      </c>
      <c r="AB72" s="28" t="str">
        <v>髙野 一葉</v>
      </c>
      <c r="AC72" s="29">
        <v>7786.1</v>
      </c>
      <c r="AD72" s="29">
        <v>7201.9</v>
      </c>
      <c r="AE72" s="30">
        <v>0.92490000000000006</v>
      </c>
      <c r="AG72" s="8">
        <f t="shared" si="13"/>
        <v>70</v>
      </c>
      <c r="AH72" s="8" t="str">
        <v>IBD 東日本</v>
      </c>
      <c r="AI72" s="8" t="str">
        <v>IBD東京2</v>
      </c>
      <c r="AJ72" s="8" t="str">
        <v>林 宏明</v>
      </c>
      <c r="AK72" s="9">
        <v>1674.5</v>
      </c>
      <c r="AL72" s="9">
        <v>502.9</v>
      </c>
      <c r="AM72" s="10">
        <v>0.30030000000000001</v>
      </c>
      <c r="AO72" s="34">
        <f t="shared" si="14"/>
        <v>70</v>
      </c>
      <c r="AP72" s="34" t="str">
        <v>IBD 東日本</v>
      </c>
      <c r="AQ72" s="34" t="str">
        <v>IBD栃木・群馬・新潟</v>
      </c>
      <c r="AR72" s="34" t="str">
        <v>小島 宏剛</v>
      </c>
      <c r="AS72" s="35">
        <v>6969.2</v>
      </c>
      <c r="AT72" s="35">
        <v>6785.1</v>
      </c>
      <c r="AU72" s="36">
        <v>0.97350000000000003</v>
      </c>
      <c r="AW72" s="28">
        <f t="shared" si="15"/>
        <v>70</v>
      </c>
      <c r="AX72" s="28" t="str">
        <v>IBD 東日本</v>
      </c>
      <c r="AY72" s="28" t="str">
        <v>IBD栃木・群馬・新潟</v>
      </c>
      <c r="AZ72" s="28" t="str">
        <v>小島 宏剛</v>
      </c>
      <c r="BA72" s="29">
        <v>17421</v>
      </c>
      <c r="BB72" s="29">
        <v>21964.1</v>
      </c>
      <c r="BC72" s="30">
        <v>1.2606999999999999</v>
      </c>
      <c r="BE72" s="8">
        <f t="shared" si="16"/>
        <v>70</v>
      </c>
      <c r="BF72" s="8" t="str">
        <v>IBD 西日本</v>
      </c>
      <c r="BG72" s="8" t="str">
        <v>IBD兵庫</v>
      </c>
      <c r="BH72" s="8" t="str">
        <v>高柳 美幸</v>
      </c>
      <c r="BI72" s="9">
        <v>6907.7</v>
      </c>
      <c r="BJ72" s="9">
        <v>4537.2</v>
      </c>
      <c r="BK72" s="10">
        <v>0.65680000000000005</v>
      </c>
      <c r="BM72" s="34">
        <f t="shared" si="17"/>
        <v>70</v>
      </c>
      <c r="BN72" s="34" t="str">
        <v>IBD 中日本</v>
      </c>
      <c r="BO72" s="34" t="str">
        <v>IBD長野・山梨・静岡</v>
      </c>
      <c r="BP72" s="34" t="str">
        <v>蔵前 公介</v>
      </c>
      <c r="BQ72" s="35">
        <v>36678.6</v>
      </c>
      <c r="BR72" s="35">
        <v>53294.1</v>
      </c>
      <c r="BS72" s="36">
        <v>1.4530000000000001</v>
      </c>
    </row>
    <row r="73" spans="1:71" x14ac:dyDescent="0.35">
      <c r="A73" s="28">
        <f t="shared" si="9"/>
        <v>71</v>
      </c>
      <c r="B73" s="28" t="str">
        <v>IBD 中日本</v>
      </c>
      <c r="C73" s="28" t="str">
        <v>IBD北陸・岐阜</v>
      </c>
      <c r="D73" s="28" t="str">
        <v>綾木 秀和</v>
      </c>
      <c r="E73" s="29">
        <v>11557</v>
      </c>
      <c r="F73" s="29">
        <v>4410.3</v>
      </c>
      <c r="G73" s="30">
        <v>0.38159999999999999</v>
      </c>
      <c r="I73" s="8">
        <f t="shared" si="10"/>
        <v>50</v>
      </c>
      <c r="J73" s="8" t="str">
        <v>IBD 東日本</v>
      </c>
      <c r="K73" s="8" t="str">
        <v>IBD栃木・群馬・新潟</v>
      </c>
      <c r="L73" s="8" t="str">
        <v>石川 和宏</v>
      </c>
      <c r="M73" s="9">
        <v>697</v>
      </c>
      <c r="N73" s="9">
        <v>0</v>
      </c>
      <c r="O73" s="10">
        <v>0</v>
      </c>
      <c r="Q73" s="34">
        <f t="shared" si="11"/>
        <v>71</v>
      </c>
      <c r="R73" s="34" t="str">
        <v>IBD 東日本</v>
      </c>
      <c r="S73" s="34" t="str">
        <v>IBD東北</v>
      </c>
      <c r="T73" s="34" t="str">
        <v>平向 いづみ</v>
      </c>
      <c r="U73" s="35">
        <v>16876.7</v>
      </c>
      <c r="V73" s="35">
        <v>6786</v>
      </c>
      <c r="W73" s="36">
        <v>0.40200000000000002</v>
      </c>
      <c r="Y73" s="28">
        <f t="shared" si="12"/>
        <v>71</v>
      </c>
      <c r="Z73" s="28" t="str">
        <v>IBD 西日本</v>
      </c>
      <c r="AA73" s="28" t="str">
        <v>IBD中四国2</v>
      </c>
      <c r="AB73" s="28" t="str">
        <v>古賀 みのり</v>
      </c>
      <c r="AC73" s="29">
        <v>14648.3</v>
      </c>
      <c r="AD73" s="29">
        <v>13470.3</v>
      </c>
      <c r="AE73" s="30">
        <v>0.91949999999999998</v>
      </c>
      <c r="AG73" s="8">
        <f t="shared" si="13"/>
        <v>71</v>
      </c>
      <c r="AH73" s="8" t="str">
        <v>IBD 東日本</v>
      </c>
      <c r="AI73" s="8" t="str">
        <v>IBD栃木・群馬・新潟</v>
      </c>
      <c r="AJ73" s="8" t="str">
        <v>川髙 浩</v>
      </c>
      <c r="AK73" s="9">
        <v>1703.7</v>
      </c>
      <c r="AL73" s="9">
        <v>502.9</v>
      </c>
      <c r="AM73" s="10">
        <v>0.29509999999999997</v>
      </c>
      <c r="AO73" s="34">
        <f t="shared" si="14"/>
        <v>71</v>
      </c>
      <c r="AP73" s="34" t="str">
        <v>IBD 中日本</v>
      </c>
      <c r="AQ73" s="34" t="str">
        <v>IBD東海1</v>
      </c>
      <c r="AR73" s="34" t="str">
        <v>東 隆司</v>
      </c>
      <c r="AS73" s="35">
        <v>18926.900000000001</v>
      </c>
      <c r="AT73" s="35">
        <v>18322.400000000001</v>
      </c>
      <c r="AU73" s="36">
        <v>0.96799999999999997</v>
      </c>
      <c r="AW73" s="28">
        <f t="shared" si="15"/>
        <v>71</v>
      </c>
      <c r="AX73" s="28" t="str">
        <v>IBD 西日本</v>
      </c>
      <c r="AY73" s="28" t="str">
        <v>IBD大阪2</v>
      </c>
      <c r="AZ73" s="28" t="str">
        <v>山中 愛莉</v>
      </c>
      <c r="BA73" s="29">
        <v>48270.6</v>
      </c>
      <c r="BB73" s="29">
        <v>60778.3</v>
      </c>
      <c r="BC73" s="30">
        <v>1.2591000000000001</v>
      </c>
      <c r="BE73" s="8">
        <f t="shared" si="16"/>
        <v>71</v>
      </c>
      <c r="BF73" s="8" t="str">
        <v>IBD 西日本</v>
      </c>
      <c r="BG73" s="8" t="str">
        <v>IBD大阪2</v>
      </c>
      <c r="BH73" s="8" t="str">
        <v>藤原 正宏</v>
      </c>
      <c r="BI73" s="9">
        <v>5844.1</v>
      </c>
      <c r="BJ73" s="9">
        <v>3792.5</v>
      </c>
      <c r="BK73" s="10">
        <v>0.64890000000000003</v>
      </c>
      <c r="BM73" s="34">
        <f t="shared" si="17"/>
        <v>71</v>
      </c>
      <c r="BN73" s="34" t="str">
        <v>IBD 東日本</v>
      </c>
      <c r="BO73" s="34" t="str">
        <v>IBD東北</v>
      </c>
      <c r="BP73" s="34" t="str">
        <v>前中 崇志</v>
      </c>
      <c r="BQ73" s="35">
        <v>40761.599999999999</v>
      </c>
      <c r="BR73" s="35">
        <v>58716.1</v>
      </c>
      <c r="BS73" s="36">
        <v>1.4403999999999999</v>
      </c>
    </row>
    <row r="74" spans="1:71" x14ac:dyDescent="0.35">
      <c r="A74" s="28">
        <f t="shared" si="9"/>
        <v>72</v>
      </c>
      <c r="B74" s="28" t="str">
        <v>IBD 中日本</v>
      </c>
      <c r="C74" s="28" t="str">
        <v>IBD東海1</v>
      </c>
      <c r="D74" s="28" t="str">
        <v>宮﨑 静香</v>
      </c>
      <c r="E74" s="29">
        <v>9741.2999999999993</v>
      </c>
      <c r="F74" s="29">
        <v>3644</v>
      </c>
      <c r="G74" s="30">
        <v>0.374</v>
      </c>
      <c r="I74" s="8">
        <f t="shared" si="10"/>
        <v>50</v>
      </c>
      <c r="J74" s="8" t="str">
        <v>IBD 東日本</v>
      </c>
      <c r="K74" s="8" t="str">
        <v>IBD東京2</v>
      </c>
      <c r="L74" s="8" t="str">
        <v>倉本 春菜</v>
      </c>
      <c r="M74" s="9">
        <v>680.9</v>
      </c>
      <c r="N74" s="9">
        <v>0</v>
      </c>
      <c r="O74" s="10">
        <v>0</v>
      </c>
      <c r="Q74" s="34">
        <f t="shared" si="11"/>
        <v>72</v>
      </c>
      <c r="R74" s="34" t="str">
        <v>IBD 西日本</v>
      </c>
      <c r="S74" s="34" t="str">
        <v>IBD兵庫</v>
      </c>
      <c r="T74" s="34" t="str">
        <v>川名 真理子</v>
      </c>
      <c r="U74" s="35">
        <v>6785.1</v>
      </c>
      <c r="V74" s="35">
        <v>2714</v>
      </c>
      <c r="W74" s="36">
        <v>0.39989999999999998</v>
      </c>
      <c r="Y74" s="28">
        <f t="shared" si="12"/>
        <v>72</v>
      </c>
      <c r="Z74" s="28" t="str">
        <v>IBD 中日本</v>
      </c>
      <c r="AA74" s="28" t="str">
        <v>IBD東海1</v>
      </c>
      <c r="AB74" s="28" t="str">
        <v>東 隆司</v>
      </c>
      <c r="AC74" s="29">
        <v>21065.200000000001</v>
      </c>
      <c r="AD74" s="29">
        <v>19076.7</v>
      </c>
      <c r="AE74" s="30">
        <v>0.90559999999999996</v>
      </c>
      <c r="AG74" s="8">
        <f t="shared" si="13"/>
        <v>72</v>
      </c>
      <c r="AH74" s="8" t="str">
        <v>IBD 中日本</v>
      </c>
      <c r="AI74" s="8" t="str">
        <v>IBD神奈川</v>
      </c>
      <c r="AJ74" s="8" t="str">
        <v>小林 竜也</v>
      </c>
      <c r="AK74" s="9">
        <v>3457.4</v>
      </c>
      <c r="AL74" s="9">
        <v>1005.8</v>
      </c>
      <c r="AM74" s="10">
        <v>0.29089999999999999</v>
      </c>
      <c r="AO74" s="34">
        <f t="shared" si="14"/>
        <v>72</v>
      </c>
      <c r="AP74" s="34" t="str">
        <v>IBD 東日本</v>
      </c>
      <c r="AQ74" s="34" t="str">
        <v>IBD埼玉</v>
      </c>
      <c r="AR74" s="34" t="str">
        <v>五十川 卓</v>
      </c>
      <c r="AS74" s="35">
        <v>11571.4</v>
      </c>
      <c r="AT74" s="35">
        <v>11200.7</v>
      </c>
      <c r="AU74" s="36">
        <v>0.96789999999999998</v>
      </c>
      <c r="AW74" s="28">
        <f t="shared" si="15"/>
        <v>72</v>
      </c>
      <c r="AX74" s="28" t="str">
        <v>IBD 東日本</v>
      </c>
      <c r="AY74" s="28" t="str">
        <v>IBD千葉・茨城</v>
      </c>
      <c r="AZ74" s="28" t="str">
        <v>髙野 一葉</v>
      </c>
      <c r="BA74" s="29">
        <v>19027.2</v>
      </c>
      <c r="BB74" s="29">
        <v>23836.9</v>
      </c>
      <c r="BC74" s="30">
        <v>1.2526999999999999</v>
      </c>
      <c r="BE74" s="8">
        <f t="shared" si="16"/>
        <v>72</v>
      </c>
      <c r="BF74" s="8" t="str">
        <v>IBD 西日本</v>
      </c>
      <c r="BG74" s="8" t="str">
        <v>IBD九州2</v>
      </c>
      <c r="BH74" s="8" t="str">
        <v>中窪 香里</v>
      </c>
      <c r="BI74" s="9">
        <v>6992.8</v>
      </c>
      <c r="BJ74" s="9">
        <v>4532.3999999999996</v>
      </c>
      <c r="BK74" s="10">
        <v>0.64810000000000001</v>
      </c>
      <c r="BM74" s="34">
        <f t="shared" si="17"/>
        <v>72</v>
      </c>
      <c r="BN74" s="34" t="str">
        <v>IBD 東日本</v>
      </c>
      <c r="BO74" s="34" t="str">
        <v>IBD東北</v>
      </c>
      <c r="BP74" s="34" t="str">
        <v>小宮 源樹</v>
      </c>
      <c r="BQ74" s="35">
        <v>48122.9</v>
      </c>
      <c r="BR74" s="35">
        <v>68563.8</v>
      </c>
      <c r="BS74" s="36">
        <v>1.4247000000000001</v>
      </c>
    </row>
    <row r="75" spans="1:71" x14ac:dyDescent="0.35">
      <c r="A75" s="28">
        <f t="shared" si="9"/>
        <v>73</v>
      </c>
      <c r="B75" s="28" t="str">
        <v>IBD 西日本</v>
      </c>
      <c r="C75" s="28" t="str">
        <v>IBD兵庫</v>
      </c>
      <c r="D75" s="28" t="str">
        <v>川名 真理子</v>
      </c>
      <c r="E75" s="29">
        <v>7288.9</v>
      </c>
      <c r="F75" s="29">
        <v>2714</v>
      </c>
      <c r="G75" s="30">
        <v>0.37230000000000002</v>
      </c>
      <c r="I75" s="8">
        <f t="shared" si="10"/>
        <v>50</v>
      </c>
      <c r="J75" s="8" t="str">
        <v>IBD 西日本</v>
      </c>
      <c r="K75" s="8" t="str">
        <v>IBD兵庫</v>
      </c>
      <c r="L75" s="8" t="str">
        <v>山﨑 健介</v>
      </c>
      <c r="M75" s="9">
        <v>2093.1</v>
      </c>
      <c r="N75" s="9">
        <v>0</v>
      </c>
      <c r="O75" s="10">
        <v>0</v>
      </c>
      <c r="Q75" s="34">
        <f t="shared" si="11"/>
        <v>73</v>
      </c>
      <c r="R75" s="34" t="str">
        <v>IBD 西日本</v>
      </c>
      <c r="S75" s="34" t="str">
        <v>IBD大阪1</v>
      </c>
      <c r="T75" s="34" t="str">
        <v>山田 欣史</v>
      </c>
      <c r="U75" s="35">
        <v>3410.6</v>
      </c>
      <c r="V75" s="35">
        <v>1357</v>
      </c>
      <c r="W75" s="36">
        <v>0.39779999999999999</v>
      </c>
      <c r="Y75" s="28">
        <f t="shared" si="12"/>
        <v>73</v>
      </c>
      <c r="Z75" s="28" t="str">
        <v>IBD 東日本</v>
      </c>
      <c r="AA75" s="28" t="str">
        <v>IBD栃木・群馬・新潟</v>
      </c>
      <c r="AB75" s="28" t="str">
        <v>小島 宏剛</v>
      </c>
      <c r="AC75" s="29">
        <v>7798.6</v>
      </c>
      <c r="AD75" s="29">
        <v>7036.5</v>
      </c>
      <c r="AE75" s="30">
        <v>0.9022</v>
      </c>
      <c r="AG75" s="8">
        <f t="shared" si="13"/>
        <v>73</v>
      </c>
      <c r="AH75" s="8" t="str">
        <v>IBD 東日本</v>
      </c>
      <c r="AI75" s="8" t="str">
        <v>IBD東京1</v>
      </c>
      <c r="AJ75" s="8" t="str">
        <v>草野 七彩</v>
      </c>
      <c r="AK75" s="9">
        <v>881.2</v>
      </c>
      <c r="AL75" s="9">
        <v>251.4</v>
      </c>
      <c r="AM75" s="10">
        <v>0.2853</v>
      </c>
      <c r="AO75" s="34">
        <f t="shared" si="14"/>
        <v>73</v>
      </c>
      <c r="AP75" s="34" t="str">
        <v>IBD 東日本</v>
      </c>
      <c r="AQ75" s="34" t="str">
        <v>IBD埼玉</v>
      </c>
      <c r="AR75" s="34" t="str">
        <v>篠原 遥</v>
      </c>
      <c r="AS75" s="35">
        <v>10573.6</v>
      </c>
      <c r="AT75" s="35">
        <v>10178.5</v>
      </c>
      <c r="AU75" s="36">
        <v>0.96260000000000001</v>
      </c>
      <c r="AW75" s="28">
        <f t="shared" si="15"/>
        <v>73</v>
      </c>
      <c r="AX75" s="28" t="str">
        <v>IBD 西日本</v>
      </c>
      <c r="AY75" s="28" t="str">
        <v>IBD大阪1</v>
      </c>
      <c r="AZ75" s="28" t="str">
        <v>河島 まどか</v>
      </c>
      <c r="BA75" s="29">
        <v>13811.7</v>
      </c>
      <c r="BB75" s="29">
        <v>17291.7</v>
      </c>
      <c r="BC75" s="30">
        <v>1.2519</v>
      </c>
      <c r="BE75" s="8">
        <f t="shared" si="16"/>
        <v>73</v>
      </c>
      <c r="BF75" s="8" t="str">
        <v>IBD 東日本</v>
      </c>
      <c r="BG75" s="8" t="str">
        <v>IBD東北</v>
      </c>
      <c r="BH75" s="8" t="str">
        <v>平向 いづみ</v>
      </c>
      <c r="BI75" s="9">
        <v>11317.7</v>
      </c>
      <c r="BJ75" s="9">
        <v>7317.5</v>
      </c>
      <c r="BK75" s="10">
        <v>0.64649999999999996</v>
      </c>
      <c r="BM75" s="34">
        <f t="shared" si="17"/>
        <v>73</v>
      </c>
      <c r="BN75" s="34" t="str">
        <v>IBD 東日本</v>
      </c>
      <c r="BO75" s="34" t="str">
        <v>IBD千葉・茨城</v>
      </c>
      <c r="BP75" s="34" t="str">
        <v>村松 俊輔</v>
      </c>
      <c r="BQ75" s="35">
        <v>57731.4</v>
      </c>
      <c r="BR75" s="35">
        <v>82126.100000000006</v>
      </c>
      <c r="BS75" s="36">
        <v>1.4225000000000001</v>
      </c>
    </row>
    <row r="76" spans="1:71" x14ac:dyDescent="0.35">
      <c r="A76" s="28">
        <f t="shared" si="9"/>
        <v>74</v>
      </c>
      <c r="B76" s="28" t="str">
        <v>IBD 西日本</v>
      </c>
      <c r="C76" s="28" t="str">
        <v>IBD九州2</v>
      </c>
      <c r="D76" s="28" t="str">
        <v>米坂 亮</v>
      </c>
      <c r="E76" s="29">
        <v>6255.2</v>
      </c>
      <c r="F76" s="29">
        <v>2287</v>
      </c>
      <c r="G76" s="30">
        <v>0.36559999999999998</v>
      </c>
      <c r="I76" s="8">
        <f t="shared" si="10"/>
        <v>50</v>
      </c>
      <c r="J76" s="8" t="str">
        <v>IBD 中日本</v>
      </c>
      <c r="K76" s="8" t="str">
        <v>IBD神奈川</v>
      </c>
      <c r="L76" s="8" t="str">
        <v>金山 賢治</v>
      </c>
      <c r="M76" s="9">
        <v>1034.3</v>
      </c>
      <c r="N76" s="9">
        <v>0</v>
      </c>
      <c r="O76" s="10">
        <v>0</v>
      </c>
      <c r="Q76" s="34">
        <f t="shared" si="11"/>
        <v>74</v>
      </c>
      <c r="R76" s="34" t="str">
        <v>IBD 東日本</v>
      </c>
      <c r="S76" s="34" t="str">
        <v>IBD栃木・群馬・新潟</v>
      </c>
      <c r="T76" s="34" t="str">
        <v>川髙 浩</v>
      </c>
      <c r="U76" s="35">
        <v>9389.2000000000007</v>
      </c>
      <c r="V76" s="35">
        <v>3731.8</v>
      </c>
      <c r="W76" s="36">
        <v>0.39739999999999998</v>
      </c>
      <c r="Y76" s="28">
        <f t="shared" si="12"/>
        <v>74</v>
      </c>
      <c r="Z76" s="28" t="str">
        <v>IBD 東日本</v>
      </c>
      <c r="AA76" s="28" t="str">
        <v>IBD埼玉</v>
      </c>
      <c r="AB76" s="28" t="str">
        <v>篠原 遥</v>
      </c>
      <c r="AC76" s="29">
        <v>11669.8</v>
      </c>
      <c r="AD76" s="29">
        <v>10429.9</v>
      </c>
      <c r="AE76" s="30">
        <v>0.89370000000000005</v>
      </c>
      <c r="AG76" s="8">
        <f t="shared" si="13"/>
        <v>74</v>
      </c>
      <c r="AH76" s="8" t="str">
        <v>IBD 中日本</v>
      </c>
      <c r="AI76" s="8" t="str">
        <v>IBD東海1</v>
      </c>
      <c r="AJ76" s="8" t="str">
        <v>髙山 恵里花</v>
      </c>
      <c r="AK76" s="9">
        <v>1778.1</v>
      </c>
      <c r="AL76" s="9">
        <v>502.9</v>
      </c>
      <c r="AM76" s="10">
        <v>0.2828</v>
      </c>
      <c r="AO76" s="34">
        <f t="shared" si="14"/>
        <v>74</v>
      </c>
      <c r="AP76" s="34" t="str">
        <v>IBD 中日本</v>
      </c>
      <c r="AQ76" s="34" t="str">
        <v>IBD京滋</v>
      </c>
      <c r="AR76" s="34" t="str">
        <v>今村 奈菜</v>
      </c>
      <c r="AS76" s="35">
        <v>15901.8</v>
      </c>
      <c r="AT76" s="35">
        <v>15268.2</v>
      </c>
      <c r="AU76" s="36">
        <v>0.96009999999999995</v>
      </c>
      <c r="AW76" s="28">
        <f t="shared" si="15"/>
        <v>74</v>
      </c>
      <c r="AX76" s="28" t="str">
        <v>IBD 東日本</v>
      </c>
      <c r="AY76" s="28" t="str">
        <v>IBD北海道</v>
      </c>
      <c r="AZ76" s="28" t="str">
        <v>鎌田 健史</v>
      </c>
      <c r="BA76" s="29">
        <v>103124</v>
      </c>
      <c r="BB76" s="29">
        <v>128281.7</v>
      </c>
      <c r="BC76" s="30">
        <v>1.2439</v>
      </c>
      <c r="BE76" s="8">
        <f t="shared" si="16"/>
        <v>74</v>
      </c>
      <c r="BF76" s="8" t="str">
        <v>IBD 中日本</v>
      </c>
      <c r="BG76" s="8" t="str">
        <v>IBD神奈川</v>
      </c>
      <c r="BH76" s="8" t="str">
        <v>羽原 眞美子</v>
      </c>
      <c r="BI76" s="9">
        <v>8235.7000000000007</v>
      </c>
      <c r="BJ76" s="9">
        <v>5294.8</v>
      </c>
      <c r="BK76" s="10">
        <v>0.64290000000000003</v>
      </c>
      <c r="BM76" s="34">
        <f t="shared" si="17"/>
        <v>74</v>
      </c>
      <c r="BN76" s="34" t="str">
        <v>IBD 東日本</v>
      </c>
      <c r="BO76" s="34" t="str">
        <v>IBD埼玉</v>
      </c>
      <c r="BP76" s="34" t="str">
        <v>篠原 遥</v>
      </c>
      <c r="BQ76" s="35">
        <v>21085.4</v>
      </c>
      <c r="BR76" s="35">
        <v>29867.8</v>
      </c>
      <c r="BS76" s="36">
        <v>1.4165000000000001</v>
      </c>
    </row>
    <row r="77" spans="1:71" x14ac:dyDescent="0.35">
      <c r="A77" s="28">
        <f t="shared" si="9"/>
        <v>75</v>
      </c>
      <c r="B77" s="28" t="str">
        <v>IBD 西日本</v>
      </c>
      <c r="C77" s="28" t="str">
        <v>IBD大阪2</v>
      </c>
      <c r="D77" s="28" t="str">
        <v>飯冨 由佳</v>
      </c>
      <c r="E77" s="29">
        <v>7446.6</v>
      </c>
      <c r="F77" s="29">
        <v>2714</v>
      </c>
      <c r="G77" s="30">
        <v>0.3644</v>
      </c>
      <c r="I77" s="8">
        <f t="shared" si="10"/>
        <v>50</v>
      </c>
      <c r="J77" s="8" t="str">
        <v>IBD 西日本</v>
      </c>
      <c r="K77" s="8" t="str">
        <v>IBD大阪1</v>
      </c>
      <c r="L77" s="8" t="str">
        <v>早川 実奈</v>
      </c>
      <c r="M77" s="9">
        <v>887.6</v>
      </c>
      <c r="N77" s="9">
        <v>0</v>
      </c>
      <c r="O77" s="10">
        <v>0</v>
      </c>
      <c r="Q77" s="34">
        <f t="shared" si="11"/>
        <v>75</v>
      </c>
      <c r="R77" s="34" t="str">
        <v>IBD 西日本</v>
      </c>
      <c r="S77" s="34" t="str">
        <v>IBD九州2</v>
      </c>
      <c r="T77" s="34" t="str">
        <v>中窪 香里</v>
      </c>
      <c r="U77" s="35">
        <v>6002.9</v>
      </c>
      <c r="V77" s="35">
        <v>2374.8000000000002</v>
      </c>
      <c r="W77" s="36">
        <v>0.39560000000000001</v>
      </c>
      <c r="Y77" s="28">
        <f t="shared" si="12"/>
        <v>75</v>
      </c>
      <c r="Z77" s="28" t="str">
        <v>IBD 西日本</v>
      </c>
      <c r="AA77" s="28" t="str">
        <v>IBD中四国1</v>
      </c>
      <c r="AB77" s="28" t="str">
        <v>桒名 優輔</v>
      </c>
      <c r="AC77" s="29">
        <v>10663.6</v>
      </c>
      <c r="AD77" s="29">
        <v>9499.1</v>
      </c>
      <c r="AE77" s="30">
        <v>0.89070000000000005</v>
      </c>
      <c r="AG77" s="8">
        <f t="shared" si="13"/>
        <v>75</v>
      </c>
      <c r="AH77" s="8" t="str">
        <v>IBD 東日本</v>
      </c>
      <c r="AI77" s="8" t="str">
        <v>IBD埼玉</v>
      </c>
      <c r="AJ77" s="8" t="str">
        <v>小又 惟礼</v>
      </c>
      <c r="AK77" s="9">
        <v>2680.2</v>
      </c>
      <c r="AL77" s="9">
        <v>754.3</v>
      </c>
      <c r="AM77" s="10">
        <v>0.28139999999999998</v>
      </c>
      <c r="AO77" s="34">
        <f t="shared" si="14"/>
        <v>75</v>
      </c>
      <c r="AP77" s="34" t="str">
        <v>IBD 中日本</v>
      </c>
      <c r="AQ77" s="34" t="str">
        <v>IBD神奈川</v>
      </c>
      <c r="AR77" s="34" t="str">
        <v>板垣 弘</v>
      </c>
      <c r="AS77" s="35">
        <v>4257.3999999999996</v>
      </c>
      <c r="AT77" s="35">
        <v>4071</v>
      </c>
      <c r="AU77" s="36">
        <v>0.95620000000000005</v>
      </c>
      <c r="AW77" s="28">
        <f t="shared" si="15"/>
        <v>75</v>
      </c>
      <c r="AX77" s="28" t="str">
        <v>IBD 中日本</v>
      </c>
      <c r="AY77" s="28" t="str">
        <v>IBD京滋</v>
      </c>
      <c r="AZ77" s="28" t="str">
        <v>大志茂 敬</v>
      </c>
      <c r="BA77" s="29">
        <v>28761.200000000001</v>
      </c>
      <c r="BB77" s="29">
        <v>35658.1</v>
      </c>
      <c r="BC77" s="30">
        <v>1.2398</v>
      </c>
      <c r="BE77" s="8">
        <f t="shared" si="16"/>
        <v>75</v>
      </c>
      <c r="BF77" s="8" t="str">
        <v>IBD 中日本</v>
      </c>
      <c r="BG77" s="8" t="str">
        <v>IBD長野・山梨・静岡</v>
      </c>
      <c r="BH77" s="8" t="str">
        <v>今門 秀大</v>
      </c>
      <c r="BI77" s="9">
        <v>13518.5</v>
      </c>
      <c r="BJ77" s="9">
        <v>8578</v>
      </c>
      <c r="BK77" s="10">
        <v>0.63449999999999995</v>
      </c>
      <c r="BM77" s="34">
        <f t="shared" si="17"/>
        <v>75</v>
      </c>
      <c r="BN77" s="34" t="str">
        <v>IBD 西日本</v>
      </c>
      <c r="BO77" s="34" t="str">
        <v>IBD大阪2</v>
      </c>
      <c r="BP77" s="34" t="str">
        <v>飯冨 由佳</v>
      </c>
      <c r="BQ77" s="35">
        <v>30375.5</v>
      </c>
      <c r="BR77" s="35">
        <v>42761.599999999999</v>
      </c>
      <c r="BS77" s="36">
        <v>1.4077</v>
      </c>
    </row>
    <row r="78" spans="1:71" x14ac:dyDescent="0.35">
      <c r="A78" s="28">
        <f t="shared" si="9"/>
        <v>76</v>
      </c>
      <c r="B78" s="28" t="str">
        <v>IBD 西日本</v>
      </c>
      <c r="C78" s="28" t="str">
        <v>IBD中四国2</v>
      </c>
      <c r="D78" s="28" t="str">
        <v>高野 剛</v>
      </c>
      <c r="E78" s="29">
        <v>7509.3</v>
      </c>
      <c r="F78" s="29">
        <v>2714</v>
      </c>
      <c r="G78" s="30">
        <v>0.3614</v>
      </c>
      <c r="I78" s="8">
        <f t="shared" si="10"/>
        <v>50</v>
      </c>
      <c r="J78" s="8" t="str">
        <v>IBD 東日本</v>
      </c>
      <c r="K78" s="8" t="str">
        <v>IBD東京1</v>
      </c>
      <c r="L78" s="8" t="str">
        <v>古谷 涼太</v>
      </c>
      <c r="M78" s="9">
        <v>1024.2</v>
      </c>
      <c r="N78" s="9">
        <v>0</v>
      </c>
      <c r="O78" s="10">
        <v>0</v>
      </c>
      <c r="Q78" s="34">
        <f t="shared" si="11"/>
        <v>76</v>
      </c>
      <c r="R78" s="34" t="str">
        <v>IBD 東日本</v>
      </c>
      <c r="S78" s="34" t="str">
        <v>IBD千葉・茨城</v>
      </c>
      <c r="T78" s="34" t="str">
        <v>大吉 俊也</v>
      </c>
      <c r="U78" s="35">
        <v>11488.2</v>
      </c>
      <c r="V78" s="35">
        <v>4410.3</v>
      </c>
      <c r="W78" s="36">
        <v>0.38379999999999997</v>
      </c>
      <c r="Y78" s="28">
        <f t="shared" si="12"/>
        <v>76</v>
      </c>
      <c r="Z78" s="28" t="str">
        <v>IBD 東日本</v>
      </c>
      <c r="AA78" s="28" t="str">
        <v>IBD東北</v>
      </c>
      <c r="AB78" s="28" t="str">
        <v>加倉井 公和</v>
      </c>
      <c r="AC78" s="29">
        <v>28253.9</v>
      </c>
      <c r="AD78" s="29">
        <v>25104.7</v>
      </c>
      <c r="AE78" s="30">
        <v>0.88849999999999996</v>
      </c>
      <c r="AG78" s="8">
        <f t="shared" si="13"/>
        <v>76</v>
      </c>
      <c r="AH78" s="8" t="str">
        <v>IBD 中日本</v>
      </c>
      <c r="AI78" s="8" t="str">
        <v>IBD京滋</v>
      </c>
      <c r="AJ78" s="8" t="str">
        <v>重川 まどか</v>
      </c>
      <c r="AK78" s="9">
        <v>904.8</v>
      </c>
      <c r="AL78" s="9">
        <v>251.4</v>
      </c>
      <c r="AM78" s="10">
        <v>0.27779999999999999</v>
      </c>
      <c r="AO78" s="34">
        <f t="shared" si="14"/>
        <v>76</v>
      </c>
      <c r="AP78" s="34" t="str">
        <v>IBD 西日本</v>
      </c>
      <c r="AQ78" s="34" t="str">
        <v>IBD兵庫</v>
      </c>
      <c r="AR78" s="34" t="str">
        <v>川名 真理子</v>
      </c>
      <c r="AS78" s="35">
        <v>13874.6</v>
      </c>
      <c r="AT78" s="35">
        <v>13230.9</v>
      </c>
      <c r="AU78" s="36">
        <v>0.9536</v>
      </c>
      <c r="AW78" s="28">
        <f t="shared" si="15"/>
        <v>76</v>
      </c>
      <c r="AX78" s="28" t="str">
        <v>IBD 西日本</v>
      </c>
      <c r="AY78" s="28" t="str">
        <v>IBD大阪2</v>
      </c>
      <c r="AZ78" s="28" t="str">
        <v>飯冨 由佳</v>
      </c>
      <c r="BA78" s="29">
        <v>38686.400000000001</v>
      </c>
      <c r="BB78" s="29">
        <v>47558.3</v>
      </c>
      <c r="BC78" s="30">
        <v>1.2293000000000001</v>
      </c>
      <c r="BE78" s="8">
        <f t="shared" si="16"/>
        <v>76</v>
      </c>
      <c r="BF78" s="8" t="str">
        <v>IBD 東日本</v>
      </c>
      <c r="BG78" s="8" t="str">
        <v>IBD埼玉</v>
      </c>
      <c r="BH78" s="8" t="str">
        <v>小又 惟礼</v>
      </c>
      <c r="BI78" s="9">
        <v>14081.1</v>
      </c>
      <c r="BJ78" s="9">
        <v>8582.7999999999993</v>
      </c>
      <c r="BK78" s="10">
        <v>0.60950000000000004</v>
      </c>
      <c r="BM78" s="34">
        <f t="shared" si="17"/>
        <v>76</v>
      </c>
      <c r="BN78" s="34" t="str">
        <v>IBD 中日本</v>
      </c>
      <c r="BO78" s="34" t="str">
        <v>IBD北陸・岐阜</v>
      </c>
      <c r="BP78" s="34" t="str">
        <v>金岡 利光</v>
      </c>
      <c r="BQ78" s="35">
        <v>8763.5</v>
      </c>
      <c r="BR78" s="35">
        <v>12219.6</v>
      </c>
      <c r="BS78" s="36">
        <v>1.3943000000000001</v>
      </c>
    </row>
    <row r="79" spans="1:71" x14ac:dyDescent="0.35">
      <c r="A79" s="28">
        <f t="shared" si="9"/>
        <v>77</v>
      </c>
      <c r="B79" s="28" t="str">
        <v>IBD 西日本</v>
      </c>
      <c r="C79" s="28" t="str">
        <v>IBD中四国2</v>
      </c>
      <c r="D79" s="28" t="str">
        <v>古賀 みのり</v>
      </c>
      <c r="E79" s="29">
        <v>7146.4</v>
      </c>
      <c r="F79" s="29">
        <v>2538.4</v>
      </c>
      <c r="G79" s="30">
        <v>0.35520000000000002</v>
      </c>
      <c r="I79" s="8">
        <f t="shared" si="10"/>
        <v>50</v>
      </c>
      <c r="J79" s="8" t="str">
        <v>IBD 西日本</v>
      </c>
      <c r="K79" s="8" t="str">
        <v>IBD九州1</v>
      </c>
      <c r="L79" s="8" t="str">
        <v>上野 隆史</v>
      </c>
      <c r="M79" s="9">
        <v>739.1</v>
      </c>
      <c r="N79" s="9">
        <v>0</v>
      </c>
      <c r="O79" s="10">
        <v>0</v>
      </c>
      <c r="Q79" s="34">
        <f t="shared" si="11"/>
        <v>77</v>
      </c>
      <c r="R79" s="34" t="str">
        <v>IBD 東日本</v>
      </c>
      <c r="S79" s="34" t="str">
        <v>IBD千葉・茨城</v>
      </c>
      <c r="T79" s="34" t="str">
        <v>有坂 建一郎</v>
      </c>
      <c r="U79" s="35">
        <v>11533.9</v>
      </c>
      <c r="V79" s="35">
        <v>4411.6000000000004</v>
      </c>
      <c r="W79" s="36">
        <v>0.38240000000000002</v>
      </c>
      <c r="Y79" s="28">
        <f t="shared" si="12"/>
        <v>77</v>
      </c>
      <c r="Z79" s="28" t="str">
        <v>IBD 西日本</v>
      </c>
      <c r="AA79" s="28" t="str">
        <v>IBD兵庫</v>
      </c>
      <c r="AB79" s="28" t="str">
        <v>川名 真理子</v>
      </c>
      <c r="AC79" s="29">
        <v>14928.3</v>
      </c>
      <c r="AD79" s="29">
        <v>13230.9</v>
      </c>
      <c r="AE79" s="30">
        <v>0.88619999999999999</v>
      </c>
      <c r="AG79" s="8">
        <f t="shared" si="13"/>
        <v>77</v>
      </c>
      <c r="AH79" s="8" t="str">
        <v>IBD 中日本</v>
      </c>
      <c r="AI79" s="8" t="str">
        <v>IBD長野・山梨・静岡</v>
      </c>
      <c r="AJ79" s="8" t="str">
        <v>山下 寛太</v>
      </c>
      <c r="AK79" s="9">
        <v>1828.2</v>
      </c>
      <c r="AL79" s="9">
        <v>502.9</v>
      </c>
      <c r="AM79" s="10">
        <v>0.27500000000000002</v>
      </c>
      <c r="AO79" s="34">
        <f t="shared" si="14"/>
        <v>77</v>
      </c>
      <c r="AP79" s="34" t="str">
        <v>IBD 東日本</v>
      </c>
      <c r="AQ79" s="34" t="str">
        <v>IBD東北</v>
      </c>
      <c r="AR79" s="34" t="str">
        <v>加倉井 公和</v>
      </c>
      <c r="AS79" s="35">
        <v>26438.400000000001</v>
      </c>
      <c r="AT79" s="35">
        <v>25104.7</v>
      </c>
      <c r="AU79" s="36">
        <v>0.94950000000000001</v>
      </c>
      <c r="AW79" s="28">
        <f t="shared" si="15"/>
        <v>77</v>
      </c>
      <c r="AX79" s="28" t="str">
        <v>IBD 中日本</v>
      </c>
      <c r="AY79" s="28" t="str">
        <v>IBD神奈川</v>
      </c>
      <c r="AZ79" s="28" t="str">
        <v>金山 賢治</v>
      </c>
      <c r="BA79" s="29">
        <v>39055.599999999999</v>
      </c>
      <c r="BB79" s="29">
        <v>47659.8</v>
      </c>
      <c r="BC79" s="30">
        <v>1.2202999999999999</v>
      </c>
      <c r="BE79" s="8">
        <f t="shared" si="16"/>
        <v>77</v>
      </c>
      <c r="BF79" s="8" t="str">
        <v>IBD 西日本</v>
      </c>
      <c r="BG79" s="8" t="str">
        <v>IBD大阪1</v>
      </c>
      <c r="BH79" s="8" t="str">
        <v>河島 まどか</v>
      </c>
      <c r="BI79" s="9">
        <v>3330.8</v>
      </c>
      <c r="BJ79" s="9">
        <v>2019.6</v>
      </c>
      <c r="BK79" s="10">
        <v>0.60629999999999995</v>
      </c>
      <c r="BM79" s="34">
        <f t="shared" si="17"/>
        <v>77</v>
      </c>
      <c r="BN79" s="34" t="str">
        <v>IBD 中日本</v>
      </c>
      <c r="BO79" s="34" t="str">
        <v>IBD京滋</v>
      </c>
      <c r="BP79" s="34" t="str">
        <v>大志茂 敬</v>
      </c>
      <c r="BQ79" s="35">
        <v>21424.3</v>
      </c>
      <c r="BR79" s="35">
        <v>29863.7</v>
      </c>
      <c r="BS79" s="36">
        <v>1.3938999999999999</v>
      </c>
    </row>
    <row r="80" spans="1:71" x14ac:dyDescent="0.35">
      <c r="A80" s="28">
        <f t="shared" si="9"/>
        <v>78</v>
      </c>
      <c r="B80" s="28" t="str">
        <v>IBD 東日本</v>
      </c>
      <c r="C80" s="28" t="str">
        <v>IBD千葉・茨城</v>
      </c>
      <c r="D80" s="28" t="str">
        <v>有坂 建一郎</v>
      </c>
      <c r="E80" s="29">
        <v>12438</v>
      </c>
      <c r="F80" s="29">
        <v>4411.6000000000004</v>
      </c>
      <c r="G80" s="30">
        <v>0.35460000000000003</v>
      </c>
      <c r="I80" s="8">
        <f t="shared" si="10"/>
        <v>50</v>
      </c>
      <c r="J80" s="8" t="str">
        <v>IBD 東日本</v>
      </c>
      <c r="K80" s="8" t="str">
        <v>IBD千葉・茨城</v>
      </c>
      <c r="L80" s="8" t="str">
        <v>徳永 一真</v>
      </c>
      <c r="M80" s="9">
        <v>894</v>
      </c>
      <c r="N80" s="9">
        <v>0</v>
      </c>
      <c r="O80" s="10">
        <v>0</v>
      </c>
      <c r="Q80" s="34">
        <f t="shared" si="11"/>
        <v>78</v>
      </c>
      <c r="R80" s="34" t="str">
        <v>IBD 中日本</v>
      </c>
      <c r="S80" s="34" t="str">
        <v>IBD神奈川</v>
      </c>
      <c r="T80" s="34" t="str">
        <v>神谷 章裕</v>
      </c>
      <c r="U80" s="35">
        <v>2672</v>
      </c>
      <c r="V80" s="35">
        <v>1017.8</v>
      </c>
      <c r="W80" s="36">
        <v>0.38090000000000002</v>
      </c>
      <c r="Y80" s="28">
        <f t="shared" si="12"/>
        <v>78</v>
      </c>
      <c r="Z80" s="28" t="str">
        <v>IBD 中日本</v>
      </c>
      <c r="AA80" s="28" t="str">
        <v>IBD東海1</v>
      </c>
      <c r="AB80" s="28" t="str">
        <v>宮﨑 静香</v>
      </c>
      <c r="AC80" s="29">
        <v>19957.3</v>
      </c>
      <c r="AD80" s="29">
        <v>17618.099999999999</v>
      </c>
      <c r="AE80" s="30">
        <v>0.88270000000000004</v>
      </c>
      <c r="AG80" s="8">
        <f t="shared" si="13"/>
        <v>78</v>
      </c>
      <c r="AH80" s="8" t="str">
        <v>IBD 西日本</v>
      </c>
      <c r="AI80" s="8" t="str">
        <v>IBD中四国1</v>
      </c>
      <c r="AJ80" s="8" t="str">
        <v>岡田 涼太郎</v>
      </c>
      <c r="AK80" s="9">
        <v>1829.2</v>
      </c>
      <c r="AL80" s="9">
        <v>502.9</v>
      </c>
      <c r="AM80" s="10">
        <v>0.27489999999999998</v>
      </c>
      <c r="AO80" s="34">
        <f t="shared" si="14"/>
        <v>78</v>
      </c>
      <c r="AP80" s="34" t="str">
        <v>IBD 西日本</v>
      </c>
      <c r="AQ80" s="34" t="str">
        <v>IBD九州2</v>
      </c>
      <c r="AR80" s="34" t="str">
        <v>中窪 香里</v>
      </c>
      <c r="AS80" s="35">
        <v>12275.1</v>
      </c>
      <c r="AT80" s="35">
        <v>11534.6</v>
      </c>
      <c r="AU80" s="36">
        <v>0.93959999999999999</v>
      </c>
      <c r="AW80" s="28">
        <f t="shared" si="15"/>
        <v>78</v>
      </c>
      <c r="AX80" s="28" t="str">
        <v>IBD 中日本</v>
      </c>
      <c r="AY80" s="28" t="str">
        <v>IBD北陸・岐阜</v>
      </c>
      <c r="AZ80" s="28" t="str">
        <v>金岡 利光</v>
      </c>
      <c r="BA80" s="29">
        <v>12184.5</v>
      </c>
      <c r="BB80" s="29">
        <v>14742</v>
      </c>
      <c r="BC80" s="30">
        <v>1.2098</v>
      </c>
      <c r="BE80" s="8">
        <f t="shared" si="16"/>
        <v>78</v>
      </c>
      <c r="BF80" s="8" t="str">
        <v>IBD 中日本</v>
      </c>
      <c r="BG80" s="8" t="str">
        <v>IBD長野・山梨・静岡</v>
      </c>
      <c r="BH80" s="8" t="str">
        <v>毛利 皓宏</v>
      </c>
      <c r="BI80" s="9">
        <v>8074.3</v>
      </c>
      <c r="BJ80" s="9">
        <v>4796.7</v>
      </c>
      <c r="BK80" s="10">
        <v>0.59399999999999997</v>
      </c>
      <c r="BM80" s="34">
        <f t="shared" si="17"/>
        <v>78</v>
      </c>
      <c r="BN80" s="34" t="str">
        <v>IBD 中日本</v>
      </c>
      <c r="BO80" s="34" t="str">
        <v>IBD北陸・岐阜</v>
      </c>
      <c r="BP80" s="34" t="str">
        <v>佐々木 恵美</v>
      </c>
      <c r="BQ80" s="35">
        <v>16391.3</v>
      </c>
      <c r="BR80" s="35">
        <v>22398.3</v>
      </c>
      <c r="BS80" s="36">
        <v>1.3664000000000001</v>
      </c>
    </row>
    <row r="81" spans="1:71" x14ac:dyDescent="0.35">
      <c r="A81" s="28">
        <f t="shared" si="9"/>
        <v>79</v>
      </c>
      <c r="B81" s="28" t="str">
        <v>IBD 東日本</v>
      </c>
      <c r="C81" s="28" t="str">
        <v>IBD千葉・茨城</v>
      </c>
      <c r="D81" s="28" t="str">
        <v>大吉 俊也</v>
      </c>
      <c r="E81" s="29">
        <v>12550.1</v>
      </c>
      <c r="F81" s="29">
        <v>4410.3</v>
      </c>
      <c r="G81" s="30">
        <v>0.35139999999999999</v>
      </c>
      <c r="I81" s="8">
        <f t="shared" si="10"/>
        <v>50</v>
      </c>
      <c r="J81" s="8" t="str">
        <v>IBD 西日本</v>
      </c>
      <c r="K81" s="8" t="str">
        <v>IBD大阪1</v>
      </c>
      <c r="L81" s="8" t="str">
        <v>山田 欣史</v>
      </c>
      <c r="M81" s="9">
        <v>556.9</v>
      </c>
      <c r="N81" s="9">
        <v>0</v>
      </c>
      <c r="O81" s="10">
        <v>0</v>
      </c>
      <c r="Q81" s="34">
        <f t="shared" si="11"/>
        <v>79</v>
      </c>
      <c r="R81" s="34" t="str">
        <v>IBD 中日本</v>
      </c>
      <c r="S81" s="34" t="str">
        <v>IBD東海1</v>
      </c>
      <c r="T81" s="34" t="str">
        <v>宮﨑 静香</v>
      </c>
      <c r="U81" s="35">
        <v>8936.9</v>
      </c>
      <c r="V81" s="35">
        <v>3392.5</v>
      </c>
      <c r="W81" s="36">
        <v>0.37959999999999999</v>
      </c>
      <c r="Y81" s="28">
        <f t="shared" si="12"/>
        <v>79</v>
      </c>
      <c r="Z81" s="28" t="str">
        <v>IBD 西日本</v>
      </c>
      <c r="AA81" s="28" t="str">
        <v>IBD九州2</v>
      </c>
      <c r="AB81" s="28" t="str">
        <v>節原 有貴</v>
      </c>
      <c r="AC81" s="29">
        <v>20602.400000000001</v>
      </c>
      <c r="AD81" s="29">
        <v>18144.900000000001</v>
      </c>
      <c r="AE81" s="30">
        <v>0.88070000000000004</v>
      </c>
      <c r="AG81" s="8">
        <f t="shared" si="13"/>
        <v>79</v>
      </c>
      <c r="AH81" s="8" t="str">
        <v>IBD 西日本</v>
      </c>
      <c r="AI81" s="8" t="str">
        <v>IBD大阪1</v>
      </c>
      <c r="AJ81" s="8" t="str">
        <v>尾本 光司</v>
      </c>
      <c r="AK81" s="9">
        <v>917.5</v>
      </c>
      <c r="AL81" s="9">
        <v>251.4</v>
      </c>
      <c r="AM81" s="10">
        <v>0.27400000000000002</v>
      </c>
      <c r="AO81" s="34">
        <f t="shared" si="14"/>
        <v>79</v>
      </c>
      <c r="AP81" s="34" t="str">
        <v>IBD 西日本</v>
      </c>
      <c r="AQ81" s="34" t="str">
        <v>IBD九州2</v>
      </c>
      <c r="AR81" s="34" t="str">
        <v>中井 祥隆</v>
      </c>
      <c r="AS81" s="35">
        <v>13071</v>
      </c>
      <c r="AT81" s="35">
        <v>12213.1</v>
      </c>
      <c r="AU81" s="36">
        <v>0.93430000000000002</v>
      </c>
      <c r="AW81" s="28">
        <f t="shared" si="15"/>
        <v>79</v>
      </c>
      <c r="AX81" s="28" t="str">
        <v>IBD 東日本</v>
      </c>
      <c r="AY81" s="28" t="str">
        <v>IBD東京1</v>
      </c>
      <c r="AZ81" s="28" t="str">
        <v>吉田 丈裕</v>
      </c>
      <c r="BA81" s="29">
        <v>12095.5</v>
      </c>
      <c r="BB81" s="29">
        <v>14493.9</v>
      </c>
      <c r="BC81" s="30">
        <v>1.1981999999999999</v>
      </c>
      <c r="BE81" s="8">
        <f t="shared" si="16"/>
        <v>79</v>
      </c>
      <c r="BF81" s="8" t="str">
        <v>IBD 東日本</v>
      </c>
      <c r="BG81" s="8" t="str">
        <v>IBD東京1</v>
      </c>
      <c r="BH81" s="8" t="str">
        <v>染谷 慶壮</v>
      </c>
      <c r="BI81" s="9">
        <v>13968.1</v>
      </c>
      <c r="BJ81" s="9">
        <v>8071.9</v>
      </c>
      <c r="BK81" s="10">
        <v>0.57779999999999998</v>
      </c>
      <c r="BM81" s="34">
        <f t="shared" si="17"/>
        <v>79</v>
      </c>
      <c r="BN81" s="34" t="str">
        <v>IBD 東日本</v>
      </c>
      <c r="BO81" s="34" t="str">
        <v>IBD埼玉</v>
      </c>
      <c r="BP81" s="34" t="str">
        <v>岡村 明洋</v>
      </c>
      <c r="BQ81" s="35">
        <v>47999.1</v>
      </c>
      <c r="BR81" s="35">
        <v>65502.2</v>
      </c>
      <c r="BS81" s="36">
        <v>1.3646</v>
      </c>
    </row>
    <row r="82" spans="1:71" x14ac:dyDescent="0.35">
      <c r="A82" s="28">
        <f t="shared" si="9"/>
        <v>80</v>
      </c>
      <c r="B82" s="28" t="str">
        <v>IBD 西日本</v>
      </c>
      <c r="C82" s="28" t="str">
        <v>IBD大阪1</v>
      </c>
      <c r="D82" s="28" t="str">
        <v>早川 実奈</v>
      </c>
      <c r="E82" s="29">
        <v>5793.9</v>
      </c>
      <c r="F82" s="29">
        <v>2035.5</v>
      </c>
      <c r="G82" s="30">
        <v>0.3513</v>
      </c>
      <c r="I82" s="8">
        <f t="shared" si="10"/>
        <v>50</v>
      </c>
      <c r="J82" s="8" t="str">
        <v>IBD 東日本</v>
      </c>
      <c r="K82" s="8" t="str">
        <v>IBD栃木・群馬・新潟</v>
      </c>
      <c r="L82" s="8" t="str">
        <v>小島 宏剛</v>
      </c>
      <c r="M82" s="9">
        <v>396.6</v>
      </c>
      <c r="N82" s="9">
        <v>0</v>
      </c>
      <c r="O82" s="10">
        <v>0</v>
      </c>
      <c r="Q82" s="34">
        <f t="shared" si="11"/>
        <v>80</v>
      </c>
      <c r="R82" s="34" t="str">
        <v>IBD 東日本</v>
      </c>
      <c r="S82" s="34" t="str">
        <v>IBD埼玉</v>
      </c>
      <c r="T82" s="34" t="str">
        <v>小又 惟礼</v>
      </c>
      <c r="U82" s="35">
        <v>13797.7</v>
      </c>
      <c r="V82" s="35">
        <v>5088.8</v>
      </c>
      <c r="W82" s="36">
        <v>0.36880000000000002</v>
      </c>
      <c r="Y82" s="28">
        <f t="shared" si="12"/>
        <v>80</v>
      </c>
      <c r="Z82" s="28" t="str">
        <v>IBD 西日本</v>
      </c>
      <c r="AA82" s="28" t="str">
        <v>IBD九州1</v>
      </c>
      <c r="AB82" s="28" t="str">
        <v>上野 隆史</v>
      </c>
      <c r="AC82" s="29">
        <v>15828.5</v>
      </c>
      <c r="AD82" s="29">
        <v>13909.4</v>
      </c>
      <c r="AE82" s="30">
        <v>0.87870000000000004</v>
      </c>
      <c r="AG82" s="8">
        <f t="shared" si="13"/>
        <v>80</v>
      </c>
      <c r="AH82" s="8" t="str">
        <v>IBD 西日本</v>
      </c>
      <c r="AI82" s="8" t="str">
        <v>IBD中四国1</v>
      </c>
      <c r="AJ82" s="8" t="str">
        <v>藤井 俊輔</v>
      </c>
      <c r="AK82" s="9">
        <v>1896.1</v>
      </c>
      <c r="AL82" s="9">
        <v>502.9</v>
      </c>
      <c r="AM82" s="10">
        <v>0.26519999999999999</v>
      </c>
      <c r="AO82" s="34">
        <f t="shared" si="14"/>
        <v>80</v>
      </c>
      <c r="AP82" s="34" t="str">
        <v>IBD 西日本</v>
      </c>
      <c r="AQ82" s="34" t="str">
        <v>IBD中四国2</v>
      </c>
      <c r="AR82" s="34" t="str">
        <v>古賀 みのり</v>
      </c>
      <c r="AS82" s="35">
        <v>13082.8</v>
      </c>
      <c r="AT82" s="35">
        <v>12213.1</v>
      </c>
      <c r="AU82" s="36">
        <v>0.9335</v>
      </c>
      <c r="AW82" s="28">
        <f t="shared" si="15"/>
        <v>80</v>
      </c>
      <c r="AX82" s="28" t="str">
        <v>IBD 西日本</v>
      </c>
      <c r="AY82" s="28" t="str">
        <v>IBD中四国2</v>
      </c>
      <c r="AZ82" s="28" t="str">
        <v>川西 誠</v>
      </c>
      <c r="BA82" s="29">
        <v>33979.199999999997</v>
      </c>
      <c r="BB82" s="29">
        <v>40637.5</v>
      </c>
      <c r="BC82" s="30">
        <v>1.1959</v>
      </c>
      <c r="BE82" s="8">
        <f t="shared" si="16"/>
        <v>80</v>
      </c>
      <c r="BF82" s="8" t="str">
        <v>IBD 西日本</v>
      </c>
      <c r="BG82" s="8" t="str">
        <v>IBD大阪2</v>
      </c>
      <c r="BH82" s="8" t="str">
        <v>飯冨 由佳</v>
      </c>
      <c r="BI82" s="9">
        <v>8310.9</v>
      </c>
      <c r="BJ82" s="9">
        <v>4796.7</v>
      </c>
      <c r="BK82" s="10">
        <v>0.57709999999999995</v>
      </c>
      <c r="BM82" s="34">
        <f t="shared" si="17"/>
        <v>80</v>
      </c>
      <c r="BN82" s="34" t="str">
        <v>IBD 西日本</v>
      </c>
      <c r="BO82" s="34" t="str">
        <v>IBD中四国2</v>
      </c>
      <c r="BP82" s="34" t="str">
        <v>谷 大樹</v>
      </c>
      <c r="BQ82" s="35">
        <v>49371.199999999997</v>
      </c>
      <c r="BR82" s="35">
        <v>66525.899999999994</v>
      </c>
      <c r="BS82" s="36">
        <v>1.3473999999999999</v>
      </c>
    </row>
    <row r="83" spans="1:71" x14ac:dyDescent="0.35">
      <c r="A83" s="28">
        <f t="shared" si="9"/>
        <v>81</v>
      </c>
      <c r="B83" s="28" t="str">
        <v>IBD 中日本</v>
      </c>
      <c r="C83" s="28" t="str">
        <v>IBD京滋</v>
      </c>
      <c r="D83" s="28" t="str">
        <v>岩切 秀治</v>
      </c>
      <c r="E83" s="29">
        <v>5952</v>
      </c>
      <c r="F83" s="29">
        <v>2036</v>
      </c>
      <c r="G83" s="30">
        <v>0.34200000000000003</v>
      </c>
      <c r="I83" s="8">
        <f t="shared" si="10"/>
        <v>50</v>
      </c>
      <c r="J83" s="8" t="str">
        <v>IBD 東日本</v>
      </c>
      <c r="K83" s="8" t="str">
        <v>IBD千葉・茨城</v>
      </c>
      <c r="L83" s="8" t="str">
        <v>倉本 昭仁</v>
      </c>
      <c r="M83" s="9">
        <v>1471.2</v>
      </c>
      <c r="N83" s="9">
        <v>0</v>
      </c>
      <c r="O83" s="10">
        <v>0</v>
      </c>
      <c r="Q83" s="34">
        <f t="shared" si="11"/>
        <v>81</v>
      </c>
      <c r="R83" s="34" t="str">
        <v>IBD 中日本</v>
      </c>
      <c r="S83" s="34" t="str">
        <v>IBD京滋</v>
      </c>
      <c r="T83" s="34" t="str">
        <v>岩切 秀治</v>
      </c>
      <c r="U83" s="35">
        <v>5595.3</v>
      </c>
      <c r="V83" s="35">
        <v>2036</v>
      </c>
      <c r="W83" s="36">
        <v>0.36380000000000001</v>
      </c>
      <c r="Y83" s="28">
        <f t="shared" si="12"/>
        <v>81</v>
      </c>
      <c r="Z83" s="28" t="str">
        <v>IBD 東日本</v>
      </c>
      <c r="AA83" s="28" t="str">
        <v>IBD東北</v>
      </c>
      <c r="AB83" s="28" t="str">
        <v>平向 いづみ</v>
      </c>
      <c r="AC83" s="29">
        <v>36717.599999999999</v>
      </c>
      <c r="AD83" s="29">
        <v>32219.3</v>
      </c>
      <c r="AE83" s="30">
        <v>0.87739999999999996</v>
      </c>
      <c r="AG83" s="8">
        <f t="shared" si="13"/>
        <v>81</v>
      </c>
      <c r="AH83" s="8" t="str">
        <v>IBD 中日本</v>
      </c>
      <c r="AI83" s="8" t="str">
        <v>IBD東海1</v>
      </c>
      <c r="AJ83" s="8" t="str">
        <v>津田 圭</v>
      </c>
      <c r="AK83" s="9">
        <v>1976.4</v>
      </c>
      <c r="AL83" s="9">
        <v>502.9</v>
      </c>
      <c r="AM83" s="10">
        <v>0.25440000000000002</v>
      </c>
      <c r="AO83" s="34">
        <f t="shared" si="14"/>
        <v>81</v>
      </c>
      <c r="AP83" s="34" t="str">
        <v>IBD 東日本</v>
      </c>
      <c r="AQ83" s="34" t="str">
        <v>IBD東京2</v>
      </c>
      <c r="AR83" s="34" t="str">
        <v>竹内 あり紗</v>
      </c>
      <c r="AS83" s="35">
        <v>7372.1</v>
      </c>
      <c r="AT83" s="35">
        <v>6786.9</v>
      </c>
      <c r="AU83" s="36">
        <v>0.92059999999999997</v>
      </c>
      <c r="AW83" s="28">
        <f t="shared" si="15"/>
        <v>81</v>
      </c>
      <c r="AX83" s="28" t="str">
        <v>IBD 中日本</v>
      </c>
      <c r="AY83" s="28" t="str">
        <v>IBD北陸・岐阜</v>
      </c>
      <c r="AZ83" s="28" t="str">
        <v>谷 嘉裕</v>
      </c>
      <c r="BA83" s="29">
        <v>9984.1</v>
      </c>
      <c r="BB83" s="29">
        <v>11935</v>
      </c>
      <c r="BC83" s="30">
        <v>1.1954</v>
      </c>
      <c r="BE83" s="8">
        <f t="shared" si="16"/>
        <v>81</v>
      </c>
      <c r="BF83" s="8" t="str">
        <v>IBD 東日本</v>
      </c>
      <c r="BG83" s="8" t="str">
        <v>IBD東京1</v>
      </c>
      <c r="BH83" s="8" t="str">
        <v>吉田 丈裕</v>
      </c>
      <c r="BI83" s="9">
        <v>2196</v>
      </c>
      <c r="BJ83" s="9">
        <v>1262</v>
      </c>
      <c r="BK83" s="10">
        <v>0.57469999999999999</v>
      </c>
      <c r="BM83" s="34">
        <f t="shared" si="17"/>
        <v>81</v>
      </c>
      <c r="BN83" s="34" t="str">
        <v>IBD 西日本</v>
      </c>
      <c r="BO83" s="34" t="str">
        <v>IBD兵庫</v>
      </c>
      <c r="BP83" s="34" t="str">
        <v>川名 真理子</v>
      </c>
      <c r="BQ83" s="35">
        <v>37995.599999999999</v>
      </c>
      <c r="BR83" s="35">
        <v>50902.400000000001</v>
      </c>
      <c r="BS83" s="36">
        <v>1.3395999999999999</v>
      </c>
    </row>
    <row r="84" spans="1:71" x14ac:dyDescent="0.35">
      <c r="A84" s="28">
        <f t="shared" si="9"/>
        <v>81</v>
      </c>
      <c r="B84" s="28" t="str">
        <v>IBD 西日本</v>
      </c>
      <c r="C84" s="28" t="str">
        <v>IBD大阪1</v>
      </c>
      <c r="D84" s="28" t="str">
        <v>山田 欣史</v>
      </c>
      <c r="E84" s="29">
        <v>3967.6</v>
      </c>
      <c r="F84" s="29">
        <v>1357</v>
      </c>
      <c r="G84" s="30">
        <v>0.34200000000000003</v>
      </c>
      <c r="I84" s="8">
        <f t="shared" si="10"/>
        <v>50</v>
      </c>
      <c r="J84" s="8" t="str">
        <v>IBD 東日本</v>
      </c>
      <c r="K84" s="8" t="str">
        <v>IBD北海道</v>
      </c>
      <c r="L84" s="8" t="str">
        <v>鎌田 健史</v>
      </c>
      <c r="M84" s="9">
        <v>972.4</v>
      </c>
      <c r="N84" s="9">
        <v>0</v>
      </c>
      <c r="O84" s="10">
        <v>0</v>
      </c>
      <c r="Q84" s="34">
        <f t="shared" si="11"/>
        <v>82</v>
      </c>
      <c r="R84" s="34" t="str">
        <v>IBD 東日本</v>
      </c>
      <c r="S84" s="34" t="str">
        <v>IBD千葉・茨城</v>
      </c>
      <c r="T84" s="34" t="str">
        <v>徳永 一真</v>
      </c>
      <c r="U84" s="35">
        <v>9462</v>
      </c>
      <c r="V84" s="35">
        <v>3392.5</v>
      </c>
      <c r="W84" s="36">
        <v>0.35849999999999999</v>
      </c>
      <c r="Y84" s="28">
        <f t="shared" si="12"/>
        <v>82</v>
      </c>
      <c r="Z84" s="28" t="str">
        <v>IBD 東日本</v>
      </c>
      <c r="AA84" s="28" t="str">
        <v>IBD千葉・茨城</v>
      </c>
      <c r="AB84" s="28" t="str">
        <v>川口 文子</v>
      </c>
      <c r="AC84" s="29">
        <v>17823.400000000001</v>
      </c>
      <c r="AD84" s="29">
        <v>15594.6</v>
      </c>
      <c r="AE84" s="30">
        <v>0.87490000000000001</v>
      </c>
      <c r="AG84" s="8">
        <f t="shared" si="13"/>
        <v>82</v>
      </c>
      <c r="AH84" s="8" t="str">
        <v>IBD 東日本</v>
      </c>
      <c r="AI84" s="8" t="str">
        <v>IBD東北</v>
      </c>
      <c r="AJ84" s="8" t="str">
        <v>加藤 隆大</v>
      </c>
      <c r="AK84" s="9">
        <v>1987.7</v>
      </c>
      <c r="AL84" s="9">
        <v>502.9</v>
      </c>
      <c r="AM84" s="10">
        <v>0.253</v>
      </c>
      <c r="AO84" s="34">
        <f t="shared" si="14"/>
        <v>82</v>
      </c>
      <c r="AP84" s="34" t="str">
        <v>IBD 東日本</v>
      </c>
      <c r="AQ84" s="34" t="str">
        <v>IBD北海道</v>
      </c>
      <c r="AR84" s="34" t="str">
        <v>宮本 拓</v>
      </c>
      <c r="AS84" s="35">
        <v>24520.9</v>
      </c>
      <c r="AT84" s="35">
        <v>22390.7</v>
      </c>
      <c r="AU84" s="36">
        <v>0.91310000000000002</v>
      </c>
      <c r="AW84" s="28">
        <f t="shared" si="15"/>
        <v>82</v>
      </c>
      <c r="AX84" s="28" t="str">
        <v>IBD 西日本</v>
      </c>
      <c r="AY84" s="28" t="str">
        <v>IBD大阪1</v>
      </c>
      <c r="AZ84" s="28" t="str">
        <v>山田 欣史</v>
      </c>
      <c r="BA84" s="29">
        <v>23374.6</v>
      </c>
      <c r="BB84" s="29">
        <v>27892.2</v>
      </c>
      <c r="BC84" s="30">
        <v>1.1932</v>
      </c>
      <c r="BE84" s="8">
        <f t="shared" si="16"/>
        <v>82</v>
      </c>
      <c r="BF84" s="8" t="str">
        <v>IBD 東日本</v>
      </c>
      <c r="BG84" s="8" t="str">
        <v>IBD栃木・群馬・新潟</v>
      </c>
      <c r="BH84" s="8" t="str">
        <v>石川 和宏</v>
      </c>
      <c r="BI84" s="9">
        <v>7474.4</v>
      </c>
      <c r="BJ84" s="9">
        <v>4293.8</v>
      </c>
      <c r="BK84" s="10">
        <v>0.57440000000000002</v>
      </c>
      <c r="BM84" s="34">
        <f t="shared" si="17"/>
        <v>82</v>
      </c>
      <c r="BN84" s="34" t="str">
        <v>IBD 東日本</v>
      </c>
      <c r="BO84" s="34" t="str">
        <v>IBD東京1</v>
      </c>
      <c r="BP84" s="34" t="str">
        <v>吉田 丈裕</v>
      </c>
      <c r="BQ84" s="35">
        <v>9899.5</v>
      </c>
      <c r="BR84" s="35">
        <v>13231.8</v>
      </c>
      <c r="BS84" s="36">
        <v>1.3366</v>
      </c>
    </row>
    <row r="85" spans="1:71" x14ac:dyDescent="0.35">
      <c r="A85" s="28">
        <f t="shared" si="9"/>
        <v>83</v>
      </c>
      <c r="B85" s="28" t="str">
        <v>IBD 東日本</v>
      </c>
      <c r="C85" s="28" t="str">
        <v>IBD埼玉</v>
      </c>
      <c r="D85" s="28" t="str">
        <v>小又 惟礼</v>
      </c>
      <c r="E85" s="29">
        <v>15079.2</v>
      </c>
      <c r="F85" s="29">
        <v>5088.8</v>
      </c>
      <c r="G85" s="30">
        <v>0.33739999999999998</v>
      </c>
      <c r="I85" s="8">
        <f t="shared" si="10"/>
        <v>50</v>
      </c>
      <c r="J85" s="8" t="str">
        <v>IBD 東日本</v>
      </c>
      <c r="K85" s="8" t="str">
        <v>IBD東京1</v>
      </c>
      <c r="L85" s="8" t="str">
        <v>西部 享裕</v>
      </c>
      <c r="M85" s="9">
        <v>545</v>
      </c>
      <c r="N85" s="9">
        <v>0</v>
      </c>
      <c r="O85" s="10">
        <v>0</v>
      </c>
      <c r="Q85" s="34">
        <f t="shared" si="11"/>
        <v>83</v>
      </c>
      <c r="R85" s="34" t="str">
        <v>IBD 東日本</v>
      </c>
      <c r="S85" s="34" t="str">
        <v>IBD千葉・茨城</v>
      </c>
      <c r="T85" s="34" t="str">
        <v>村松 俊輔</v>
      </c>
      <c r="U85" s="35">
        <v>12363.9</v>
      </c>
      <c r="V85" s="35">
        <v>4410.3</v>
      </c>
      <c r="W85" s="36">
        <v>0.35670000000000002</v>
      </c>
      <c r="Y85" s="28">
        <f t="shared" si="12"/>
        <v>83</v>
      </c>
      <c r="Z85" s="28" t="str">
        <v>IBD 中日本</v>
      </c>
      <c r="AA85" s="28" t="str">
        <v>IBD京滋</v>
      </c>
      <c r="AB85" s="28" t="str">
        <v>今村 奈菜</v>
      </c>
      <c r="AC85" s="29">
        <v>18082.3</v>
      </c>
      <c r="AD85" s="29">
        <v>15771.1</v>
      </c>
      <c r="AE85" s="30">
        <v>0.87209999999999999</v>
      </c>
      <c r="AG85" s="8">
        <f t="shared" si="13"/>
        <v>83</v>
      </c>
      <c r="AH85" s="8" t="str">
        <v>IBD 西日本</v>
      </c>
      <c r="AI85" s="8" t="str">
        <v>IBD中四国1</v>
      </c>
      <c r="AJ85" s="8" t="str">
        <v>山田 勝之</v>
      </c>
      <c r="AK85" s="9">
        <v>2016.8</v>
      </c>
      <c r="AL85" s="9">
        <v>502.9</v>
      </c>
      <c r="AM85" s="10">
        <v>0.24929999999999999</v>
      </c>
      <c r="AO85" s="34">
        <f t="shared" si="14"/>
        <v>83</v>
      </c>
      <c r="AP85" s="34" t="str">
        <v>IBD 中日本</v>
      </c>
      <c r="AQ85" s="34" t="str">
        <v>IBD東海1</v>
      </c>
      <c r="AR85" s="34" t="str">
        <v>髙山 恵里花</v>
      </c>
      <c r="AS85" s="35">
        <v>19693.8</v>
      </c>
      <c r="AT85" s="35">
        <v>17981.8</v>
      </c>
      <c r="AU85" s="36">
        <v>0.91300000000000003</v>
      </c>
      <c r="AW85" s="28">
        <f t="shared" si="15"/>
        <v>83</v>
      </c>
      <c r="AX85" s="28" t="str">
        <v>IBD 西日本</v>
      </c>
      <c r="AY85" s="28" t="str">
        <v>IBD大阪2</v>
      </c>
      <c r="AZ85" s="28" t="str">
        <v>藤原 正宏</v>
      </c>
      <c r="BA85" s="29">
        <v>45036</v>
      </c>
      <c r="BB85" s="29">
        <v>53679.7</v>
      </c>
      <c r="BC85" s="30">
        <v>1.1919</v>
      </c>
      <c r="BE85" s="8">
        <f t="shared" si="16"/>
        <v>83</v>
      </c>
      <c r="BF85" s="8" t="str">
        <v>IBD 中日本</v>
      </c>
      <c r="BG85" s="8" t="str">
        <v>IBD東海2</v>
      </c>
      <c r="BH85" s="8" t="str">
        <v>榊原 隆之</v>
      </c>
      <c r="BI85" s="9">
        <v>7091.1</v>
      </c>
      <c r="BJ85" s="9">
        <v>4040.7</v>
      </c>
      <c r="BK85" s="10">
        <v>0.56979999999999997</v>
      </c>
      <c r="BM85" s="34">
        <f t="shared" si="17"/>
        <v>83</v>
      </c>
      <c r="BN85" s="34" t="str">
        <v>IBD 中日本</v>
      </c>
      <c r="BO85" s="34" t="str">
        <v>IBD北陸・岐阜</v>
      </c>
      <c r="BP85" s="34" t="str">
        <v>谷 嘉裕</v>
      </c>
      <c r="BQ85" s="35">
        <v>6875.8</v>
      </c>
      <c r="BR85" s="35">
        <v>9164.2999999999993</v>
      </c>
      <c r="BS85" s="36">
        <v>1.3328</v>
      </c>
    </row>
    <row r="86" spans="1:71" x14ac:dyDescent="0.35">
      <c r="A86" s="28">
        <f t="shared" si="9"/>
        <v>84</v>
      </c>
      <c r="B86" s="28" t="str">
        <v>IBD 西日本</v>
      </c>
      <c r="C86" s="28" t="str">
        <v>IBD中四国1</v>
      </c>
      <c r="D86" s="28" t="str">
        <v>藤井 俊輔</v>
      </c>
      <c r="E86" s="29">
        <v>14263.6</v>
      </c>
      <c r="F86" s="29">
        <v>4749.5</v>
      </c>
      <c r="G86" s="30">
        <v>0.33289999999999997</v>
      </c>
      <c r="I86" s="8">
        <f t="shared" si="10"/>
        <v>50</v>
      </c>
      <c r="J86" s="8" t="str">
        <v>IBD 東日本</v>
      </c>
      <c r="K86" s="8" t="str">
        <v>IBD東京2</v>
      </c>
      <c r="L86" s="8" t="str">
        <v>広瀬 理絵</v>
      </c>
      <c r="M86" s="9">
        <v>353.7</v>
      </c>
      <c r="N86" s="9">
        <v>0</v>
      </c>
      <c r="O86" s="10">
        <v>0</v>
      </c>
      <c r="Q86" s="34">
        <f t="shared" si="11"/>
        <v>84</v>
      </c>
      <c r="R86" s="34" t="str">
        <v>IBD 西日本</v>
      </c>
      <c r="S86" s="34" t="str">
        <v>IBD中四国1</v>
      </c>
      <c r="T86" s="34" t="str">
        <v>藤井 俊輔</v>
      </c>
      <c r="U86" s="35">
        <v>13357</v>
      </c>
      <c r="V86" s="35">
        <v>4749.5</v>
      </c>
      <c r="W86" s="36">
        <v>0.35549999999999998</v>
      </c>
      <c r="Y86" s="28">
        <f t="shared" si="12"/>
        <v>84</v>
      </c>
      <c r="Z86" s="28" t="str">
        <v>IBD 中日本</v>
      </c>
      <c r="AA86" s="28" t="str">
        <v>IBD東海1</v>
      </c>
      <c r="AB86" s="28" t="str">
        <v>髙山 恵里花</v>
      </c>
      <c r="AC86" s="29">
        <v>21471.9</v>
      </c>
      <c r="AD86" s="29">
        <v>18484.599999999999</v>
      </c>
      <c r="AE86" s="30">
        <v>0.86080000000000001</v>
      </c>
      <c r="AG86" s="8">
        <f t="shared" si="13"/>
        <v>84</v>
      </c>
      <c r="AH86" s="8" t="str">
        <v>IBD 東日本</v>
      </c>
      <c r="AI86" s="8" t="str">
        <v>IBD東京2</v>
      </c>
      <c r="AJ86" s="8" t="str">
        <v>服部 直樹</v>
      </c>
      <c r="AK86" s="9">
        <v>2062.1</v>
      </c>
      <c r="AL86" s="9">
        <v>502.9</v>
      </c>
      <c r="AM86" s="10">
        <v>0.24379999999999999</v>
      </c>
      <c r="AO86" s="34">
        <f t="shared" si="14"/>
        <v>84</v>
      </c>
      <c r="AP86" s="34" t="str">
        <v>IBD 東日本</v>
      </c>
      <c r="AQ86" s="34" t="str">
        <v>IBD千葉・茨城</v>
      </c>
      <c r="AR86" s="34" t="str">
        <v>髙野 一葉</v>
      </c>
      <c r="AS86" s="35">
        <v>7099</v>
      </c>
      <c r="AT86" s="35">
        <v>6447.6</v>
      </c>
      <c r="AU86" s="36">
        <v>0.90820000000000001</v>
      </c>
      <c r="AW86" s="28">
        <f t="shared" si="15"/>
        <v>84</v>
      </c>
      <c r="AX86" s="28" t="str">
        <v>IBD 東日本</v>
      </c>
      <c r="AY86" s="28" t="str">
        <v>IBD栃木・群馬・新潟</v>
      </c>
      <c r="AZ86" s="28" t="str">
        <v>石川 和宏</v>
      </c>
      <c r="BA86" s="29">
        <v>38109</v>
      </c>
      <c r="BB86" s="29">
        <v>45017.9</v>
      </c>
      <c r="BC86" s="30">
        <v>1.1812</v>
      </c>
      <c r="BE86" s="8">
        <f t="shared" si="16"/>
        <v>84</v>
      </c>
      <c r="BF86" s="8" t="str">
        <v>IBD 中日本</v>
      </c>
      <c r="BG86" s="8" t="str">
        <v>IBD京滋</v>
      </c>
      <c r="BH86" s="8" t="str">
        <v>松田 純</v>
      </c>
      <c r="BI86" s="9">
        <v>7678.2</v>
      </c>
      <c r="BJ86" s="9">
        <v>4297</v>
      </c>
      <c r="BK86" s="10">
        <v>0.55959999999999999</v>
      </c>
      <c r="BM86" s="34">
        <f t="shared" si="17"/>
        <v>84</v>
      </c>
      <c r="BN86" s="34" t="str">
        <v>IBD 東日本</v>
      </c>
      <c r="BO86" s="34" t="str">
        <v>IBD栃木・群馬・新潟</v>
      </c>
      <c r="BP86" s="34" t="str">
        <v>石川 和宏</v>
      </c>
      <c r="BQ86" s="35">
        <v>30634.6</v>
      </c>
      <c r="BR86" s="35">
        <v>40724.1</v>
      </c>
      <c r="BS86" s="36">
        <v>1.3292999999999999</v>
      </c>
    </row>
    <row r="87" spans="1:71" x14ac:dyDescent="0.35">
      <c r="A87" s="28">
        <f t="shared" si="9"/>
        <v>85</v>
      </c>
      <c r="B87" s="28" t="str">
        <v>IBD 東日本</v>
      </c>
      <c r="C87" s="28" t="str">
        <v>IBD千葉・茨城</v>
      </c>
      <c r="D87" s="28" t="str">
        <v>村松 俊輔</v>
      </c>
      <c r="E87" s="29">
        <v>13399.9</v>
      </c>
      <c r="F87" s="29">
        <v>4410.3</v>
      </c>
      <c r="G87" s="30">
        <v>0.3291</v>
      </c>
      <c r="I87" s="8">
        <f t="shared" si="10"/>
        <v>50</v>
      </c>
      <c r="J87" s="8" t="str">
        <v>IBD 中日本</v>
      </c>
      <c r="K87" s="8" t="str">
        <v>IBD京滋</v>
      </c>
      <c r="L87" s="8" t="str">
        <v>鈴木 清高</v>
      </c>
      <c r="M87" s="9">
        <v>454</v>
      </c>
      <c r="N87" s="9">
        <v>0</v>
      </c>
      <c r="O87" s="10">
        <v>0</v>
      </c>
      <c r="Q87" s="34">
        <f t="shared" si="11"/>
        <v>85</v>
      </c>
      <c r="R87" s="34" t="str">
        <v>IBD 中日本</v>
      </c>
      <c r="S87" s="34" t="str">
        <v>IBD東海2</v>
      </c>
      <c r="T87" s="34" t="str">
        <v>鈴木 昌樹</v>
      </c>
      <c r="U87" s="35">
        <v>11856</v>
      </c>
      <c r="V87" s="35">
        <v>4071</v>
      </c>
      <c r="W87" s="36">
        <v>0.34329999999999999</v>
      </c>
      <c r="Y87" s="28">
        <f t="shared" si="12"/>
        <v>85</v>
      </c>
      <c r="Z87" s="28" t="str">
        <v>IBD 東日本</v>
      </c>
      <c r="AA87" s="28" t="str">
        <v>IBD北海道</v>
      </c>
      <c r="AB87" s="28" t="str">
        <v>宮本 拓</v>
      </c>
      <c r="AC87" s="29">
        <v>26485.9</v>
      </c>
      <c r="AD87" s="29">
        <v>22642.1</v>
      </c>
      <c r="AE87" s="30">
        <v>0.8548</v>
      </c>
      <c r="AG87" s="8">
        <f t="shared" si="13"/>
        <v>85</v>
      </c>
      <c r="AH87" s="8" t="str">
        <v>IBD 東日本</v>
      </c>
      <c r="AI87" s="8" t="str">
        <v>IBD埼玉</v>
      </c>
      <c r="AJ87" s="8" t="str">
        <v>深田 祐子</v>
      </c>
      <c r="AK87" s="9">
        <v>1045.5</v>
      </c>
      <c r="AL87" s="9">
        <v>251.4</v>
      </c>
      <c r="AM87" s="10">
        <v>0.24049999999999999</v>
      </c>
      <c r="AO87" s="34">
        <f t="shared" si="14"/>
        <v>85</v>
      </c>
      <c r="AP87" s="34" t="str">
        <v>IBD 中日本</v>
      </c>
      <c r="AQ87" s="34" t="str">
        <v>IBD神奈川</v>
      </c>
      <c r="AR87" s="34" t="str">
        <v>小林 竜也</v>
      </c>
      <c r="AS87" s="35">
        <v>22806.9</v>
      </c>
      <c r="AT87" s="35">
        <v>20695.3</v>
      </c>
      <c r="AU87" s="36">
        <v>0.90739999999999998</v>
      </c>
      <c r="AW87" s="28">
        <f t="shared" si="15"/>
        <v>85</v>
      </c>
      <c r="AX87" s="28" t="str">
        <v>IBD 中日本</v>
      </c>
      <c r="AY87" s="28" t="str">
        <v>IBD北陸・岐阜</v>
      </c>
      <c r="AZ87" s="28" t="str">
        <v>佐々木 恵美</v>
      </c>
      <c r="BA87" s="29">
        <v>22598.400000000001</v>
      </c>
      <c r="BB87" s="29">
        <v>26682.5</v>
      </c>
      <c r="BC87" s="30">
        <v>1.1807000000000001</v>
      </c>
      <c r="BE87" s="8">
        <f t="shared" si="16"/>
        <v>85</v>
      </c>
      <c r="BF87" s="8" t="str">
        <v>IBD 中日本</v>
      </c>
      <c r="BG87" s="8" t="str">
        <v>IBD東海1</v>
      </c>
      <c r="BH87" s="8" t="str">
        <v>宮﨑 静香</v>
      </c>
      <c r="BI87" s="9">
        <v>9062.5</v>
      </c>
      <c r="BJ87" s="9">
        <v>5040.1000000000004</v>
      </c>
      <c r="BK87" s="10">
        <v>0.55610000000000004</v>
      </c>
      <c r="BM87" s="34">
        <f t="shared" si="17"/>
        <v>85</v>
      </c>
      <c r="BN87" s="34" t="str">
        <v>IBD 東日本</v>
      </c>
      <c r="BO87" s="34" t="str">
        <v>IBD埼玉</v>
      </c>
      <c r="BP87" s="34" t="str">
        <v>北吉 理祐</v>
      </c>
      <c r="BQ87" s="35">
        <v>7676.3</v>
      </c>
      <c r="BR87" s="35">
        <v>10182.799999999999</v>
      </c>
      <c r="BS87" s="36">
        <v>1.3265</v>
      </c>
    </row>
    <row r="88" spans="1:71" x14ac:dyDescent="0.35">
      <c r="A88" s="28">
        <f t="shared" si="9"/>
        <v>86</v>
      </c>
      <c r="B88" s="28" t="str">
        <v>IBD 東日本</v>
      </c>
      <c r="C88" s="28" t="str">
        <v>IBD千葉・茨城</v>
      </c>
      <c r="D88" s="28" t="str">
        <v>徳永 一真</v>
      </c>
      <c r="E88" s="29">
        <v>10356</v>
      </c>
      <c r="F88" s="29">
        <v>3392.5</v>
      </c>
      <c r="G88" s="30">
        <v>0.32750000000000001</v>
      </c>
      <c r="I88" s="8">
        <f t="shared" si="10"/>
        <v>50</v>
      </c>
      <c r="J88" s="8" t="str">
        <v>IBD 東日本</v>
      </c>
      <c r="K88" s="8" t="str">
        <v>IBD東京2</v>
      </c>
      <c r="L88" s="8" t="str">
        <v>津國 順子</v>
      </c>
      <c r="M88" s="9">
        <v>312.7</v>
      </c>
      <c r="N88" s="9">
        <v>0</v>
      </c>
      <c r="O88" s="10">
        <v>0</v>
      </c>
      <c r="Q88" s="34">
        <f t="shared" si="11"/>
        <v>86</v>
      </c>
      <c r="R88" s="34" t="str">
        <v>IBD 東日本</v>
      </c>
      <c r="S88" s="34" t="str">
        <v>IBD東京1</v>
      </c>
      <c r="T88" s="34" t="str">
        <v>染谷 慶壮</v>
      </c>
      <c r="U88" s="35">
        <v>13836.4</v>
      </c>
      <c r="V88" s="35">
        <v>4749.5</v>
      </c>
      <c r="W88" s="36">
        <v>0.34320000000000001</v>
      </c>
      <c r="Y88" s="28">
        <f t="shared" si="12"/>
        <v>86</v>
      </c>
      <c r="Z88" s="28" t="str">
        <v>IBD 東日本</v>
      </c>
      <c r="AA88" s="28" t="str">
        <v>IBD栃木・群馬・新潟</v>
      </c>
      <c r="AB88" s="28" t="str">
        <v>李 美奈</v>
      </c>
      <c r="AC88" s="29">
        <v>15125.4</v>
      </c>
      <c r="AD88" s="29">
        <v>12717.3</v>
      </c>
      <c r="AE88" s="30">
        <v>0.8407</v>
      </c>
      <c r="AG88" s="8">
        <f t="shared" si="13"/>
        <v>86</v>
      </c>
      <c r="AH88" s="8" t="str">
        <v>IBD 東日本</v>
      </c>
      <c r="AI88" s="8" t="str">
        <v>IBD千葉・茨城</v>
      </c>
      <c r="AJ88" s="8" t="str">
        <v>村松 俊輔</v>
      </c>
      <c r="AK88" s="9">
        <v>2166.6999999999998</v>
      </c>
      <c r="AL88" s="9">
        <v>502.9</v>
      </c>
      <c r="AM88" s="10">
        <v>0.23200000000000001</v>
      </c>
      <c r="AO88" s="34">
        <f t="shared" si="14"/>
        <v>86</v>
      </c>
      <c r="AP88" s="34" t="str">
        <v>IBD 西日本</v>
      </c>
      <c r="AQ88" s="34" t="str">
        <v>IBD大阪2</v>
      </c>
      <c r="AR88" s="34" t="str">
        <v>野中 勝</v>
      </c>
      <c r="AS88" s="35">
        <v>17605.599999999999</v>
      </c>
      <c r="AT88" s="35">
        <v>15944.9</v>
      </c>
      <c r="AU88" s="36">
        <v>0.90559999999999996</v>
      </c>
      <c r="AW88" s="28">
        <f t="shared" si="15"/>
        <v>86</v>
      </c>
      <c r="AX88" s="28" t="str">
        <v>IBD 中日本</v>
      </c>
      <c r="AY88" s="28" t="str">
        <v>IBD長野・山梨・静岡</v>
      </c>
      <c r="AZ88" s="28" t="str">
        <v>甘利 一弥</v>
      </c>
      <c r="BA88" s="29">
        <v>42413.4</v>
      </c>
      <c r="BB88" s="29">
        <v>50039.1</v>
      </c>
      <c r="BC88" s="30">
        <v>1.1797</v>
      </c>
      <c r="BE88" s="8">
        <f t="shared" si="16"/>
        <v>86</v>
      </c>
      <c r="BF88" s="8" t="str">
        <v>IBD 東日本</v>
      </c>
      <c r="BG88" s="8" t="str">
        <v>IBD栃木・群馬・新潟</v>
      </c>
      <c r="BH88" s="8" t="str">
        <v>唐沢 健一</v>
      </c>
      <c r="BI88" s="9">
        <v>8564.9</v>
      </c>
      <c r="BJ88" s="9">
        <v>4542</v>
      </c>
      <c r="BK88" s="10">
        <v>0.53029999999999999</v>
      </c>
      <c r="BM88" s="34">
        <f t="shared" si="17"/>
        <v>86</v>
      </c>
      <c r="BN88" s="34" t="str">
        <v>IBD 西日本</v>
      </c>
      <c r="BO88" s="34" t="str">
        <v>IBD九州2</v>
      </c>
      <c r="BP88" s="34" t="str">
        <v>小川 陽</v>
      </c>
      <c r="BQ88" s="35">
        <v>8348.6</v>
      </c>
      <c r="BR88" s="35">
        <v>10859</v>
      </c>
      <c r="BS88" s="36">
        <v>1.3006</v>
      </c>
    </row>
    <row r="89" spans="1:71" x14ac:dyDescent="0.35">
      <c r="A89" s="28">
        <f t="shared" si="9"/>
        <v>87</v>
      </c>
      <c r="B89" s="28" t="str">
        <v>IBD 中日本</v>
      </c>
      <c r="C89" s="28" t="str">
        <v>IBD北陸・岐阜</v>
      </c>
      <c r="D89" s="28" t="str">
        <v>若松 祐典</v>
      </c>
      <c r="E89" s="29">
        <v>10111.5</v>
      </c>
      <c r="F89" s="29">
        <v>3305.2</v>
      </c>
      <c r="G89" s="30">
        <v>0.32679999999999998</v>
      </c>
      <c r="I89" s="8">
        <f t="shared" si="10"/>
        <v>50</v>
      </c>
      <c r="J89" s="8" t="str">
        <v>IBD 東日本</v>
      </c>
      <c r="K89" s="8" t="str">
        <v>IBD東京1</v>
      </c>
      <c r="L89" s="8" t="str">
        <v>生駒 久裕</v>
      </c>
      <c r="M89" s="9">
        <v>2299.3000000000002</v>
      </c>
      <c r="N89" s="9">
        <v>0</v>
      </c>
      <c r="O89" s="10">
        <v>0</v>
      </c>
      <c r="Q89" s="34">
        <f t="shared" si="11"/>
        <v>87</v>
      </c>
      <c r="R89" s="34" t="str">
        <v>IBD 西日本</v>
      </c>
      <c r="S89" s="34" t="str">
        <v>IBD九州2</v>
      </c>
      <c r="T89" s="34" t="str">
        <v>米坂 亮</v>
      </c>
      <c r="U89" s="35">
        <v>5938</v>
      </c>
      <c r="V89" s="35">
        <v>2035.5</v>
      </c>
      <c r="W89" s="36">
        <v>0.3427</v>
      </c>
      <c r="Y89" s="28">
        <f t="shared" si="12"/>
        <v>87</v>
      </c>
      <c r="Z89" s="28" t="str">
        <v>IBD 西日本</v>
      </c>
      <c r="AA89" s="28" t="str">
        <v>IBD大阪2</v>
      </c>
      <c r="AB89" s="28" t="str">
        <v>野中 勝</v>
      </c>
      <c r="AC89" s="29">
        <v>19346.7</v>
      </c>
      <c r="AD89" s="29">
        <v>16196.3</v>
      </c>
      <c r="AE89" s="30">
        <v>0.83709999999999996</v>
      </c>
      <c r="AG89" s="8">
        <f t="shared" si="13"/>
        <v>87</v>
      </c>
      <c r="AH89" s="8" t="str">
        <v>IBD 中日本</v>
      </c>
      <c r="AI89" s="8" t="str">
        <v>IBD京滋</v>
      </c>
      <c r="AJ89" s="8" t="str">
        <v>今村 奈菜</v>
      </c>
      <c r="AK89" s="9">
        <v>2180.5</v>
      </c>
      <c r="AL89" s="9">
        <v>502.9</v>
      </c>
      <c r="AM89" s="10">
        <v>0.2306</v>
      </c>
      <c r="AO89" s="34">
        <f t="shared" si="14"/>
        <v>87</v>
      </c>
      <c r="AP89" s="34" t="str">
        <v>IBD 東日本</v>
      </c>
      <c r="AQ89" s="34" t="str">
        <v>IBD東北</v>
      </c>
      <c r="AR89" s="34" t="str">
        <v>平向 いづみ</v>
      </c>
      <c r="AS89" s="35">
        <v>34510.699999999997</v>
      </c>
      <c r="AT89" s="35">
        <v>31213.5</v>
      </c>
      <c r="AU89" s="36">
        <v>0.90439999999999998</v>
      </c>
      <c r="AW89" s="28">
        <f t="shared" si="15"/>
        <v>87</v>
      </c>
      <c r="AX89" s="28" t="str">
        <v>IBD 中日本</v>
      </c>
      <c r="AY89" s="28" t="str">
        <v>IBD長野・山梨・静岡</v>
      </c>
      <c r="AZ89" s="28" t="str">
        <v>丸山 恵里</v>
      </c>
      <c r="BA89" s="29">
        <v>27474.6</v>
      </c>
      <c r="BB89" s="29">
        <v>32372.7</v>
      </c>
      <c r="BC89" s="30">
        <v>1.1781999999999999</v>
      </c>
      <c r="BE89" s="8">
        <f t="shared" si="16"/>
        <v>87</v>
      </c>
      <c r="BF89" s="8" t="str">
        <v>IBD 西日本</v>
      </c>
      <c r="BG89" s="8" t="str">
        <v>IBD中四国1</v>
      </c>
      <c r="BH89" s="8" t="str">
        <v>山田 勝之</v>
      </c>
      <c r="BI89" s="9">
        <v>10280.4</v>
      </c>
      <c r="BJ89" s="9">
        <v>5302.8</v>
      </c>
      <c r="BK89" s="10">
        <v>0.51580000000000004</v>
      </c>
      <c r="BM89" s="34">
        <f t="shared" si="17"/>
        <v>87</v>
      </c>
      <c r="BN89" s="34" t="str">
        <v>IBD 中日本</v>
      </c>
      <c r="BO89" s="34" t="str">
        <v>IBD北陸・岐阜</v>
      </c>
      <c r="BP89" s="34" t="str">
        <v>綾木 秀和</v>
      </c>
      <c r="BQ89" s="35">
        <v>45225.2</v>
      </c>
      <c r="BR89" s="35">
        <v>58377.1</v>
      </c>
      <c r="BS89" s="36">
        <v>1.2907999999999999</v>
      </c>
    </row>
    <row r="90" spans="1:71" x14ac:dyDescent="0.35">
      <c r="A90" s="28">
        <f t="shared" si="9"/>
        <v>88</v>
      </c>
      <c r="B90" s="28" t="str">
        <v>IBD 中日本</v>
      </c>
      <c r="C90" s="28" t="str">
        <v>IBD東海2</v>
      </c>
      <c r="D90" s="28" t="str">
        <v>鈴木 昌樹</v>
      </c>
      <c r="E90" s="29">
        <v>12560.7</v>
      </c>
      <c r="F90" s="29">
        <v>4071</v>
      </c>
      <c r="G90" s="30">
        <v>0.3241</v>
      </c>
      <c r="I90" s="8">
        <f t="shared" si="10"/>
        <v>50</v>
      </c>
      <c r="J90" s="8" t="str">
        <v>IBD 西日本</v>
      </c>
      <c r="K90" s="8" t="str">
        <v>IBD九州1</v>
      </c>
      <c r="L90" s="8" t="str">
        <v>服部 章</v>
      </c>
      <c r="M90" s="9">
        <v>747.7</v>
      </c>
      <c r="N90" s="9">
        <v>0</v>
      </c>
      <c r="O90" s="10">
        <v>0</v>
      </c>
      <c r="Q90" s="34">
        <f t="shared" si="11"/>
        <v>88</v>
      </c>
      <c r="R90" s="34" t="str">
        <v>IBD 東日本</v>
      </c>
      <c r="S90" s="34" t="str">
        <v>IBD東京2</v>
      </c>
      <c r="T90" s="34" t="str">
        <v>広瀬 理絵</v>
      </c>
      <c r="U90" s="35">
        <v>2004.6</v>
      </c>
      <c r="V90" s="35">
        <v>679.4</v>
      </c>
      <c r="W90" s="36">
        <v>0.33889999999999998</v>
      </c>
      <c r="Y90" s="28">
        <f t="shared" si="12"/>
        <v>88</v>
      </c>
      <c r="Z90" s="28" t="str">
        <v>IBD 中日本</v>
      </c>
      <c r="AA90" s="28" t="str">
        <v>IBD神奈川</v>
      </c>
      <c r="AB90" s="28" t="str">
        <v>小林 竜也</v>
      </c>
      <c r="AC90" s="29">
        <v>26264.3</v>
      </c>
      <c r="AD90" s="29">
        <v>21701.1</v>
      </c>
      <c r="AE90" s="30">
        <v>0.82620000000000005</v>
      </c>
      <c r="AG90" s="8">
        <f t="shared" si="13"/>
        <v>88</v>
      </c>
      <c r="AH90" s="8" t="str">
        <v>IBD 東日本</v>
      </c>
      <c r="AI90" s="8" t="str">
        <v>IBD埼玉</v>
      </c>
      <c r="AJ90" s="8" t="str">
        <v>篠原 遥</v>
      </c>
      <c r="AK90" s="9">
        <v>1096.2</v>
      </c>
      <c r="AL90" s="9">
        <v>251.4</v>
      </c>
      <c r="AM90" s="10">
        <v>0.2293</v>
      </c>
      <c r="AO90" s="34">
        <f t="shared" si="14"/>
        <v>88</v>
      </c>
      <c r="AP90" s="34" t="str">
        <v>IBD 東日本</v>
      </c>
      <c r="AQ90" s="34" t="str">
        <v>IBD栃木・群馬・新潟</v>
      </c>
      <c r="AR90" s="34" t="str">
        <v>李 美奈</v>
      </c>
      <c r="AS90" s="35">
        <v>13802.8</v>
      </c>
      <c r="AT90" s="35">
        <v>12214.5</v>
      </c>
      <c r="AU90" s="36">
        <v>0.88490000000000002</v>
      </c>
      <c r="AW90" s="28">
        <f t="shared" si="15"/>
        <v>88</v>
      </c>
      <c r="AX90" s="28" t="str">
        <v>IBD 東日本</v>
      </c>
      <c r="AY90" s="28" t="str">
        <v>IBD埼玉</v>
      </c>
      <c r="AZ90" s="28" t="str">
        <v>篠原 遥</v>
      </c>
      <c r="BA90" s="29">
        <v>27043.8</v>
      </c>
      <c r="BB90" s="29">
        <v>31381.3</v>
      </c>
      <c r="BC90" s="30">
        <v>1.1603000000000001</v>
      </c>
      <c r="BE90" s="8">
        <f t="shared" si="16"/>
        <v>88</v>
      </c>
      <c r="BF90" s="8" t="str">
        <v>IBD 東日本</v>
      </c>
      <c r="BG90" s="8" t="str">
        <v>IBD千葉・茨城</v>
      </c>
      <c r="BH90" s="8" t="str">
        <v>倉本 昭仁</v>
      </c>
      <c r="BI90" s="9">
        <v>15782.1</v>
      </c>
      <c r="BJ90" s="9">
        <v>7838</v>
      </c>
      <c r="BK90" s="10">
        <v>0.49659999999999999</v>
      </c>
      <c r="BM90" s="34">
        <f t="shared" si="17"/>
        <v>88</v>
      </c>
      <c r="BN90" s="34" t="str">
        <v>IBD 中日本</v>
      </c>
      <c r="BO90" s="34" t="str">
        <v>IBD京滋</v>
      </c>
      <c r="BP90" s="34" t="str">
        <v>鈴木 清高</v>
      </c>
      <c r="BQ90" s="35">
        <v>23718.9</v>
      </c>
      <c r="BR90" s="35">
        <v>30554</v>
      </c>
      <c r="BS90" s="36">
        <v>1.2881</v>
      </c>
    </row>
    <row r="91" spans="1:71" x14ac:dyDescent="0.35">
      <c r="A91" s="28">
        <f t="shared" si="9"/>
        <v>89</v>
      </c>
      <c r="B91" s="28" t="str">
        <v>IBD 東日本</v>
      </c>
      <c r="C91" s="28" t="str">
        <v>IBD東京1</v>
      </c>
      <c r="D91" s="28" t="str">
        <v>染谷 慶壮</v>
      </c>
      <c r="E91" s="29">
        <v>14720.7</v>
      </c>
      <c r="F91" s="29">
        <v>4749.5</v>
      </c>
      <c r="G91" s="30">
        <v>0.3226</v>
      </c>
      <c r="I91" s="8">
        <f t="shared" si="10"/>
        <v>50</v>
      </c>
      <c r="J91" s="8" t="str">
        <v>IBD 東日本</v>
      </c>
      <c r="K91" s="8" t="str">
        <v>IBD東京1</v>
      </c>
      <c r="L91" s="8" t="str">
        <v>大澤 真凜</v>
      </c>
      <c r="M91" s="9">
        <v>342.3</v>
      </c>
      <c r="N91" s="9">
        <v>0</v>
      </c>
      <c r="O91" s="10">
        <v>0</v>
      </c>
      <c r="Q91" s="34">
        <f t="shared" si="11"/>
        <v>89</v>
      </c>
      <c r="R91" s="34" t="str">
        <v>IBD 中日本</v>
      </c>
      <c r="S91" s="34" t="str">
        <v>IBD東海1</v>
      </c>
      <c r="T91" s="34" t="str">
        <v>東 隆司</v>
      </c>
      <c r="U91" s="35">
        <v>9255.7999999999993</v>
      </c>
      <c r="V91" s="35">
        <v>3053.7</v>
      </c>
      <c r="W91" s="36">
        <v>0.32990000000000003</v>
      </c>
      <c r="Y91" s="28">
        <f t="shared" si="12"/>
        <v>89</v>
      </c>
      <c r="Z91" s="28" t="str">
        <v>IBD 東日本</v>
      </c>
      <c r="AA91" s="28" t="str">
        <v>IBD千葉・茨城</v>
      </c>
      <c r="AB91" s="28" t="str">
        <v>倉本 昭仁</v>
      </c>
      <c r="AC91" s="29">
        <v>47411.4</v>
      </c>
      <c r="AD91" s="29">
        <v>39014.5</v>
      </c>
      <c r="AE91" s="30">
        <v>0.82279999999999998</v>
      </c>
      <c r="AG91" s="8">
        <f t="shared" si="13"/>
        <v>89</v>
      </c>
      <c r="AH91" s="8" t="str">
        <v>IBD 中日本</v>
      </c>
      <c r="AI91" s="8" t="str">
        <v>IBD神奈川</v>
      </c>
      <c r="AJ91" s="8" t="str">
        <v>藤田 麻衣</v>
      </c>
      <c r="AK91" s="9">
        <v>2207.5</v>
      </c>
      <c r="AL91" s="9">
        <v>502.9</v>
      </c>
      <c r="AM91" s="10">
        <v>0.2278</v>
      </c>
      <c r="AO91" s="34">
        <f t="shared" si="14"/>
        <v>89</v>
      </c>
      <c r="AP91" s="34" t="str">
        <v>IBD 東日本</v>
      </c>
      <c r="AQ91" s="34" t="str">
        <v>IBD千葉・茨城</v>
      </c>
      <c r="AR91" s="34" t="str">
        <v>倉本 昭仁</v>
      </c>
      <c r="AS91" s="35">
        <v>44334.3</v>
      </c>
      <c r="AT91" s="35">
        <v>39014.5</v>
      </c>
      <c r="AU91" s="36">
        <v>0.88</v>
      </c>
      <c r="AW91" s="28">
        <f t="shared" si="15"/>
        <v>89</v>
      </c>
      <c r="AX91" s="28" t="str">
        <v>IBD 東日本</v>
      </c>
      <c r="AY91" s="28" t="str">
        <v>IBD東京1</v>
      </c>
      <c r="AZ91" s="28" t="str">
        <v>大澤 真凜</v>
      </c>
      <c r="BA91" s="29">
        <v>34526.9</v>
      </c>
      <c r="BB91" s="29">
        <v>39196.800000000003</v>
      </c>
      <c r="BC91" s="30">
        <v>1.1352</v>
      </c>
      <c r="BE91" s="8">
        <f t="shared" si="16"/>
        <v>89</v>
      </c>
      <c r="BF91" s="8" t="str">
        <v>IBD 西日本</v>
      </c>
      <c r="BG91" s="8" t="str">
        <v>IBD中四国1</v>
      </c>
      <c r="BH91" s="8" t="str">
        <v>藤井 俊輔</v>
      </c>
      <c r="BI91" s="9">
        <v>9662.7000000000007</v>
      </c>
      <c r="BJ91" s="9">
        <v>4788.7</v>
      </c>
      <c r="BK91" s="10">
        <v>0.4955</v>
      </c>
      <c r="BM91" s="34">
        <f t="shared" si="17"/>
        <v>89</v>
      </c>
      <c r="BN91" s="34" t="str">
        <v>IBD 西日本</v>
      </c>
      <c r="BO91" s="34" t="str">
        <v>IBD九州1</v>
      </c>
      <c r="BP91" s="34" t="str">
        <v>小西 縁</v>
      </c>
      <c r="BQ91" s="35">
        <v>41063.300000000003</v>
      </c>
      <c r="BR91" s="35">
        <v>52602</v>
      </c>
      <c r="BS91" s="36">
        <v>1.2808999999999999</v>
      </c>
    </row>
    <row r="92" spans="1:71" x14ac:dyDescent="0.35">
      <c r="A92" s="28">
        <f t="shared" si="9"/>
        <v>90</v>
      </c>
      <c r="B92" s="28" t="str">
        <v>IBD 中日本</v>
      </c>
      <c r="C92" s="28" t="str">
        <v>IBD長野・山梨・静岡</v>
      </c>
      <c r="D92" s="28" t="str">
        <v>丸山 恵里</v>
      </c>
      <c r="E92" s="29">
        <v>5007.8999999999996</v>
      </c>
      <c r="F92" s="29">
        <v>1608.5</v>
      </c>
      <c r="G92" s="30">
        <v>0.3211</v>
      </c>
      <c r="I92" s="8">
        <f t="shared" si="10"/>
        <v>50</v>
      </c>
      <c r="J92" s="8" t="str">
        <v>IBD 中日本</v>
      </c>
      <c r="K92" s="8" t="str">
        <v>IBD神奈川</v>
      </c>
      <c r="L92" s="8" t="str">
        <v>中村 麻衣子</v>
      </c>
      <c r="M92" s="9">
        <v>742.1</v>
      </c>
      <c r="N92" s="9">
        <v>0</v>
      </c>
      <c r="O92" s="10">
        <v>0</v>
      </c>
      <c r="Q92" s="34">
        <f t="shared" si="11"/>
        <v>90</v>
      </c>
      <c r="R92" s="34" t="str">
        <v>IBD 中日本</v>
      </c>
      <c r="S92" s="34" t="str">
        <v>IBD北陸・岐阜</v>
      </c>
      <c r="T92" s="34" t="str">
        <v>若松 祐典</v>
      </c>
      <c r="U92" s="35">
        <v>9263.4</v>
      </c>
      <c r="V92" s="35">
        <v>3053.7</v>
      </c>
      <c r="W92" s="36">
        <v>0.3296</v>
      </c>
      <c r="Y92" s="28">
        <f t="shared" si="12"/>
        <v>90</v>
      </c>
      <c r="Z92" s="28" t="str">
        <v>IBD 西日本</v>
      </c>
      <c r="AA92" s="28" t="str">
        <v>IBD大阪1</v>
      </c>
      <c r="AB92" s="28" t="str">
        <v>藤井 実菜子</v>
      </c>
      <c r="AC92" s="29">
        <v>16215.1</v>
      </c>
      <c r="AD92" s="29">
        <v>13220.2</v>
      </c>
      <c r="AE92" s="30">
        <v>0.81530000000000002</v>
      </c>
      <c r="AG92" s="8">
        <f t="shared" si="13"/>
        <v>90</v>
      </c>
      <c r="AH92" s="8" t="str">
        <v>IBD 東日本</v>
      </c>
      <c r="AI92" s="8" t="str">
        <v>IBD千葉・茨城</v>
      </c>
      <c r="AJ92" s="8" t="str">
        <v>大吉 俊也</v>
      </c>
      <c r="AK92" s="9">
        <v>2220.9</v>
      </c>
      <c r="AL92" s="9">
        <v>502.9</v>
      </c>
      <c r="AM92" s="10">
        <v>0.22639999999999999</v>
      </c>
      <c r="AO92" s="34">
        <f t="shared" si="14"/>
        <v>90</v>
      </c>
      <c r="AP92" s="34" t="str">
        <v>IBD 中日本</v>
      </c>
      <c r="AQ92" s="34" t="str">
        <v>IBD東海2</v>
      </c>
      <c r="AR92" s="34" t="str">
        <v>丸山 和真</v>
      </c>
      <c r="AS92" s="35">
        <v>11643.5</v>
      </c>
      <c r="AT92" s="35">
        <v>10177.6</v>
      </c>
      <c r="AU92" s="36">
        <v>0.87409999999999999</v>
      </c>
      <c r="AW92" s="28">
        <f t="shared" si="15"/>
        <v>90</v>
      </c>
      <c r="AX92" s="28" t="str">
        <v>IBD 中日本</v>
      </c>
      <c r="AY92" s="28" t="str">
        <v>IBD神奈川</v>
      </c>
      <c r="AZ92" s="28" t="str">
        <v>桝 孝行</v>
      </c>
      <c r="BA92" s="29">
        <v>70708</v>
      </c>
      <c r="BB92" s="29">
        <v>80240.5</v>
      </c>
      <c r="BC92" s="30">
        <v>1.1348</v>
      </c>
      <c r="BE92" s="8">
        <f t="shared" si="16"/>
        <v>90</v>
      </c>
      <c r="BF92" s="8" t="str">
        <v>IBD 東日本</v>
      </c>
      <c r="BG92" s="8" t="str">
        <v>IBD東北</v>
      </c>
      <c r="BH92" s="8" t="str">
        <v>小林 誠</v>
      </c>
      <c r="BI92" s="9">
        <v>6646.7</v>
      </c>
      <c r="BJ92" s="9">
        <v>3278.4</v>
      </c>
      <c r="BK92" s="10">
        <v>0.49320000000000003</v>
      </c>
      <c r="BM92" s="34">
        <f t="shared" si="17"/>
        <v>90</v>
      </c>
      <c r="BN92" s="34" t="str">
        <v>IBD 東日本</v>
      </c>
      <c r="BO92" s="34" t="str">
        <v>IBD北海道</v>
      </c>
      <c r="BP92" s="34" t="str">
        <v>鎌田 健史</v>
      </c>
      <c r="BQ92" s="35">
        <v>92680.2</v>
      </c>
      <c r="BR92" s="35">
        <v>118454.5</v>
      </c>
      <c r="BS92" s="36">
        <v>1.278</v>
      </c>
    </row>
    <row r="93" spans="1:71" x14ac:dyDescent="0.35">
      <c r="A93" s="28">
        <f t="shared" si="9"/>
        <v>91</v>
      </c>
      <c r="B93" s="28" t="str">
        <v>IBD 中日本</v>
      </c>
      <c r="C93" s="28" t="str">
        <v>IBD長野・山梨・静岡</v>
      </c>
      <c r="D93" s="28" t="str">
        <v>今門 秀大</v>
      </c>
      <c r="E93" s="29">
        <v>7837.5</v>
      </c>
      <c r="F93" s="29">
        <v>2450.6</v>
      </c>
      <c r="G93" s="30">
        <v>0.31259999999999999</v>
      </c>
      <c r="I93" s="8">
        <f t="shared" si="10"/>
        <v>50</v>
      </c>
      <c r="J93" s="8" t="str">
        <v>IBD 中日本</v>
      </c>
      <c r="K93" s="8" t="str">
        <v>IBD東海2</v>
      </c>
      <c r="L93" s="8" t="str">
        <v>鈴木 昌樹</v>
      </c>
      <c r="M93" s="9">
        <v>704.7</v>
      </c>
      <c r="N93" s="9">
        <v>0</v>
      </c>
      <c r="O93" s="10">
        <v>0</v>
      </c>
      <c r="Q93" s="34">
        <f t="shared" si="11"/>
        <v>91</v>
      </c>
      <c r="R93" s="34" t="str">
        <v>IBD 西日本</v>
      </c>
      <c r="S93" s="34" t="str">
        <v>IBD中四国2</v>
      </c>
      <c r="T93" s="34" t="str">
        <v>松山 直史</v>
      </c>
      <c r="U93" s="35">
        <v>6202.7</v>
      </c>
      <c r="V93" s="35">
        <v>2035.5</v>
      </c>
      <c r="W93" s="36">
        <v>0.3281</v>
      </c>
      <c r="Y93" s="28">
        <f t="shared" si="12"/>
        <v>91</v>
      </c>
      <c r="Z93" s="28" t="str">
        <v>IBD 中日本</v>
      </c>
      <c r="AA93" s="28" t="str">
        <v>IBD東海1</v>
      </c>
      <c r="AB93" s="28" t="str">
        <v>津田 圭</v>
      </c>
      <c r="AC93" s="29">
        <v>33533.1</v>
      </c>
      <c r="AD93" s="29">
        <v>27334.799999999999</v>
      </c>
      <c r="AE93" s="30">
        <v>0.81510000000000005</v>
      </c>
      <c r="AG93" s="8">
        <f t="shared" si="13"/>
        <v>91</v>
      </c>
      <c r="AH93" s="8" t="str">
        <v>IBD 東日本</v>
      </c>
      <c r="AI93" s="8" t="str">
        <v>IBD東京1</v>
      </c>
      <c r="AJ93" s="8" t="str">
        <v>生駒 久裕</v>
      </c>
      <c r="AK93" s="9">
        <v>4808.8999999999996</v>
      </c>
      <c r="AL93" s="9">
        <v>1005.8</v>
      </c>
      <c r="AM93" s="10">
        <v>0.20910000000000001</v>
      </c>
      <c r="AO93" s="34">
        <f t="shared" si="14"/>
        <v>91</v>
      </c>
      <c r="AP93" s="34" t="str">
        <v>IBD 東日本</v>
      </c>
      <c r="AQ93" s="34" t="str">
        <v>IBD千葉・茨城</v>
      </c>
      <c r="AR93" s="34" t="str">
        <v>川口 文子</v>
      </c>
      <c r="AS93" s="35">
        <v>16757.400000000001</v>
      </c>
      <c r="AT93" s="35">
        <v>14588.8</v>
      </c>
      <c r="AU93" s="36">
        <v>0.87050000000000005</v>
      </c>
      <c r="AW93" s="28">
        <f t="shared" si="15"/>
        <v>91</v>
      </c>
      <c r="AX93" s="28" t="str">
        <v>IBD 東日本</v>
      </c>
      <c r="AY93" s="28" t="str">
        <v>IBD埼玉</v>
      </c>
      <c r="AZ93" s="28" t="str">
        <v>北吉 理祐</v>
      </c>
      <c r="BA93" s="29">
        <v>9217.2999999999993</v>
      </c>
      <c r="BB93" s="29">
        <v>10435.9</v>
      </c>
      <c r="BC93" s="30">
        <v>1.1322000000000001</v>
      </c>
      <c r="BE93" s="8">
        <f t="shared" si="16"/>
        <v>91</v>
      </c>
      <c r="BF93" s="8" t="str">
        <v>IBD 東日本</v>
      </c>
      <c r="BG93" s="8" t="str">
        <v>IBD栃木・群馬・新潟</v>
      </c>
      <c r="BH93" s="8" t="str">
        <v>李 美奈</v>
      </c>
      <c r="BI93" s="9">
        <v>6782.1</v>
      </c>
      <c r="BJ93" s="9">
        <v>3284.8</v>
      </c>
      <c r="BK93" s="10">
        <v>0.48430000000000001</v>
      </c>
      <c r="BM93" s="34">
        <f t="shared" si="17"/>
        <v>91</v>
      </c>
      <c r="BN93" s="34" t="str">
        <v>IBD 西日本</v>
      </c>
      <c r="BO93" s="34" t="str">
        <v>IBD大阪2</v>
      </c>
      <c r="BP93" s="34" t="str">
        <v>藤原 正宏</v>
      </c>
      <c r="BQ93" s="35">
        <v>39191.9</v>
      </c>
      <c r="BR93" s="35">
        <v>49887.199999999997</v>
      </c>
      <c r="BS93" s="36">
        <v>1.2727999999999999</v>
      </c>
    </row>
    <row r="94" spans="1:71" x14ac:dyDescent="0.35">
      <c r="A94" s="28">
        <f t="shared" si="9"/>
        <v>92</v>
      </c>
      <c r="B94" s="28" t="str">
        <v>IBD 中日本</v>
      </c>
      <c r="C94" s="28" t="str">
        <v>IBD東海1</v>
      </c>
      <c r="D94" s="28" t="str">
        <v>東 隆司</v>
      </c>
      <c r="E94" s="29">
        <v>10278.200000000001</v>
      </c>
      <c r="F94" s="29">
        <v>3053.7</v>
      </c>
      <c r="G94" s="30">
        <v>0.29709999999999998</v>
      </c>
      <c r="I94" s="8">
        <f t="shared" si="10"/>
        <v>50</v>
      </c>
      <c r="J94" s="8" t="str">
        <v>IBD 中日本</v>
      </c>
      <c r="K94" s="8" t="str">
        <v>IBD東海1</v>
      </c>
      <c r="L94" s="8" t="str">
        <v>豊住 由佳</v>
      </c>
      <c r="M94" s="9">
        <v>725.2</v>
      </c>
      <c r="N94" s="9">
        <v>0</v>
      </c>
      <c r="O94" s="10">
        <v>0</v>
      </c>
      <c r="Q94" s="34">
        <f t="shared" si="11"/>
        <v>92</v>
      </c>
      <c r="R94" s="34" t="str">
        <v>IBD 中日本</v>
      </c>
      <c r="S94" s="34" t="str">
        <v>IBD神奈川</v>
      </c>
      <c r="T94" s="34" t="str">
        <v>板垣 弘</v>
      </c>
      <c r="U94" s="35">
        <v>2082</v>
      </c>
      <c r="V94" s="35">
        <v>678.5</v>
      </c>
      <c r="W94" s="36">
        <v>0.32579999999999998</v>
      </c>
      <c r="Y94" s="28">
        <f t="shared" si="12"/>
        <v>92</v>
      </c>
      <c r="Z94" s="28" t="str">
        <v>IBD 東日本</v>
      </c>
      <c r="AA94" s="28" t="str">
        <v>IBD埼玉</v>
      </c>
      <c r="AB94" s="28" t="str">
        <v>小又 惟礼</v>
      </c>
      <c r="AC94" s="29">
        <v>30894.799999999999</v>
      </c>
      <c r="AD94" s="29">
        <v>25180.6</v>
      </c>
      <c r="AE94" s="30">
        <v>0.81499999999999995</v>
      </c>
      <c r="AG94" s="8">
        <f t="shared" si="13"/>
        <v>92</v>
      </c>
      <c r="AH94" s="8" t="str">
        <v>IBD 中日本</v>
      </c>
      <c r="AI94" s="8" t="str">
        <v>IBD北陸・岐阜</v>
      </c>
      <c r="AJ94" s="8" t="str">
        <v>佐々木 恵美</v>
      </c>
      <c r="AK94" s="9">
        <v>1210.4000000000001</v>
      </c>
      <c r="AL94" s="9">
        <v>251.4</v>
      </c>
      <c r="AM94" s="10">
        <v>0.2077</v>
      </c>
      <c r="AO94" s="34">
        <f t="shared" si="14"/>
        <v>92</v>
      </c>
      <c r="AP94" s="34" t="str">
        <v>IBD 西日本</v>
      </c>
      <c r="AQ94" s="34" t="str">
        <v>IBD兵庫</v>
      </c>
      <c r="AR94" s="34" t="str">
        <v>高柳 美幸</v>
      </c>
      <c r="AS94" s="35">
        <v>9770</v>
      </c>
      <c r="AT94" s="35">
        <v>8482.2000000000007</v>
      </c>
      <c r="AU94" s="36">
        <v>0.86809999999999998</v>
      </c>
      <c r="AW94" s="28">
        <f t="shared" si="15"/>
        <v>92</v>
      </c>
      <c r="AX94" s="28" t="str">
        <v>IBD 中日本</v>
      </c>
      <c r="AY94" s="28" t="str">
        <v>IBD京滋</v>
      </c>
      <c r="AZ94" s="28" t="str">
        <v>重川 まどか</v>
      </c>
      <c r="BA94" s="29">
        <v>37508</v>
      </c>
      <c r="BB94" s="29">
        <v>41777</v>
      </c>
      <c r="BC94" s="30">
        <v>1.1137999999999999</v>
      </c>
      <c r="BE94" s="8">
        <f t="shared" si="16"/>
        <v>92</v>
      </c>
      <c r="BF94" s="8" t="str">
        <v>IBD 西日本</v>
      </c>
      <c r="BG94" s="8" t="str">
        <v>IBD九州1</v>
      </c>
      <c r="BH94" s="8" t="str">
        <v>桑野 晴菜</v>
      </c>
      <c r="BI94" s="9">
        <v>7373.1</v>
      </c>
      <c r="BJ94" s="9">
        <v>3536.2</v>
      </c>
      <c r="BK94" s="10">
        <v>0.47960000000000003</v>
      </c>
      <c r="BM94" s="34">
        <f t="shared" si="17"/>
        <v>92</v>
      </c>
      <c r="BN94" s="34" t="str">
        <v>IBD 西日本</v>
      </c>
      <c r="BO94" s="34" t="str">
        <v>IBD兵庫</v>
      </c>
      <c r="BP94" s="34" t="str">
        <v>川田 輝彦</v>
      </c>
      <c r="BQ94" s="35">
        <v>19751.5</v>
      </c>
      <c r="BR94" s="35">
        <v>24790.400000000001</v>
      </c>
      <c r="BS94" s="36">
        <v>1.2551000000000001</v>
      </c>
    </row>
    <row r="95" spans="1:71" x14ac:dyDescent="0.35">
      <c r="A95" s="28">
        <f t="shared" si="9"/>
        <v>93</v>
      </c>
      <c r="B95" s="28" t="str">
        <v>IBD 東日本</v>
      </c>
      <c r="C95" s="28" t="str">
        <v>IBD千葉・茨城</v>
      </c>
      <c r="D95" s="28" t="str">
        <v>倉本 昭仁</v>
      </c>
      <c r="E95" s="29">
        <v>23152</v>
      </c>
      <c r="F95" s="29">
        <v>6785.1</v>
      </c>
      <c r="G95" s="30">
        <v>0.29299999999999998</v>
      </c>
      <c r="I95" s="8">
        <f t="shared" si="10"/>
        <v>50</v>
      </c>
      <c r="J95" s="8" t="str">
        <v>IBD 東日本</v>
      </c>
      <c r="K95" s="8" t="str">
        <v>IBD埼玉</v>
      </c>
      <c r="L95" s="8" t="str">
        <v>篠原 遥</v>
      </c>
      <c r="M95" s="9">
        <v>524.1</v>
      </c>
      <c r="N95" s="9">
        <v>0</v>
      </c>
      <c r="O95" s="10">
        <v>0</v>
      </c>
      <c r="Q95" s="34">
        <f t="shared" si="11"/>
        <v>93</v>
      </c>
      <c r="R95" s="34" t="str">
        <v>IBD 西日本</v>
      </c>
      <c r="S95" s="34" t="str">
        <v>IBD中四国2</v>
      </c>
      <c r="T95" s="34" t="str">
        <v>古賀 みのり</v>
      </c>
      <c r="U95" s="35">
        <v>6397.9</v>
      </c>
      <c r="V95" s="35">
        <v>2035.5</v>
      </c>
      <c r="W95" s="36">
        <v>0.31809999999999999</v>
      </c>
      <c r="Y95" s="28">
        <f t="shared" si="12"/>
        <v>93</v>
      </c>
      <c r="Z95" s="28" t="str">
        <v>IBD 中日本</v>
      </c>
      <c r="AA95" s="28" t="str">
        <v>IBD東海2</v>
      </c>
      <c r="AB95" s="28" t="str">
        <v>丸山 和真</v>
      </c>
      <c r="AC95" s="29">
        <v>12504.4</v>
      </c>
      <c r="AD95" s="29">
        <v>10177.6</v>
      </c>
      <c r="AE95" s="30">
        <v>0.81389999999999996</v>
      </c>
      <c r="AG95" s="8">
        <f t="shared" si="13"/>
        <v>93</v>
      </c>
      <c r="AH95" s="8" t="str">
        <v>IBD 東日本</v>
      </c>
      <c r="AI95" s="8" t="str">
        <v>IBD東京2</v>
      </c>
      <c r="AJ95" s="8" t="str">
        <v>平林 和己</v>
      </c>
      <c r="AK95" s="9">
        <v>1264.3</v>
      </c>
      <c r="AL95" s="9">
        <v>251.4</v>
      </c>
      <c r="AM95" s="10">
        <v>0.1988</v>
      </c>
      <c r="AO95" s="34">
        <f t="shared" si="14"/>
        <v>93</v>
      </c>
      <c r="AP95" s="34" t="str">
        <v>IBD 東日本</v>
      </c>
      <c r="AQ95" s="34" t="str">
        <v>IBD埼玉</v>
      </c>
      <c r="AR95" s="34" t="str">
        <v>小又 惟礼</v>
      </c>
      <c r="AS95" s="35">
        <v>28214.6</v>
      </c>
      <c r="AT95" s="35">
        <v>24426.2</v>
      </c>
      <c r="AU95" s="36">
        <v>0.86570000000000003</v>
      </c>
      <c r="AW95" s="28">
        <f t="shared" si="15"/>
        <v>93</v>
      </c>
      <c r="AX95" s="28" t="str">
        <v>IBD 東日本</v>
      </c>
      <c r="AY95" s="28" t="str">
        <v>IBD東京1</v>
      </c>
      <c r="AZ95" s="28" t="str">
        <v>草野 七彩</v>
      </c>
      <c r="BA95" s="29">
        <v>29351.4</v>
      </c>
      <c r="BB95" s="29">
        <v>32621.599999999999</v>
      </c>
      <c r="BC95" s="30">
        <v>1.1113999999999999</v>
      </c>
      <c r="BE95" s="8">
        <f t="shared" si="16"/>
        <v>93</v>
      </c>
      <c r="BF95" s="8" t="str">
        <v>IBD 東日本</v>
      </c>
      <c r="BG95" s="8" t="str">
        <v>IBD東京1</v>
      </c>
      <c r="BH95" s="8" t="str">
        <v>西部 享裕</v>
      </c>
      <c r="BI95" s="9">
        <v>4847.3999999999996</v>
      </c>
      <c r="BJ95" s="9">
        <v>2274.1999999999998</v>
      </c>
      <c r="BK95" s="10">
        <v>0.46910000000000002</v>
      </c>
      <c r="BM95" s="34">
        <f t="shared" si="17"/>
        <v>93</v>
      </c>
      <c r="BN95" s="34" t="str">
        <v>IBD 西日本</v>
      </c>
      <c r="BO95" s="34" t="str">
        <v>IBD大阪2</v>
      </c>
      <c r="BP95" s="34" t="str">
        <v>山中 愛莉</v>
      </c>
      <c r="BQ95" s="35">
        <v>37436.400000000001</v>
      </c>
      <c r="BR95" s="35">
        <v>46151.199999999997</v>
      </c>
      <c r="BS95" s="36">
        <v>1.2326999999999999</v>
      </c>
    </row>
    <row r="96" spans="1:71" x14ac:dyDescent="0.35">
      <c r="A96" s="28">
        <f t="shared" si="9"/>
        <v>94</v>
      </c>
      <c r="B96" s="28" t="str">
        <v>IBD 東日本</v>
      </c>
      <c r="C96" s="28" t="str">
        <v>IBD東京2</v>
      </c>
      <c r="D96" s="28" t="str">
        <v>広瀬 理絵</v>
      </c>
      <c r="E96" s="29">
        <v>2358.3000000000002</v>
      </c>
      <c r="F96" s="29">
        <v>679.4</v>
      </c>
      <c r="G96" s="30">
        <v>0.28799999999999998</v>
      </c>
      <c r="I96" s="8">
        <f t="shared" si="10"/>
        <v>50</v>
      </c>
      <c r="J96" s="8" t="str">
        <v>IBD 中日本</v>
      </c>
      <c r="K96" s="8" t="str">
        <v>IBD東海2</v>
      </c>
      <c r="L96" s="8" t="str">
        <v>福山 敏</v>
      </c>
      <c r="M96" s="9">
        <v>293.60000000000002</v>
      </c>
      <c r="N96" s="9">
        <v>0</v>
      </c>
      <c r="O96" s="10">
        <v>0</v>
      </c>
      <c r="Q96" s="34">
        <f t="shared" si="11"/>
        <v>94</v>
      </c>
      <c r="R96" s="34" t="str">
        <v>IBD 中日本</v>
      </c>
      <c r="S96" s="34" t="str">
        <v>IBD長野・山梨・静岡</v>
      </c>
      <c r="T96" s="34" t="str">
        <v>丸山 恵里</v>
      </c>
      <c r="U96" s="35">
        <v>4301.3999999999996</v>
      </c>
      <c r="V96" s="35">
        <v>1357</v>
      </c>
      <c r="W96" s="36">
        <v>0.31540000000000001</v>
      </c>
      <c r="Y96" s="28">
        <f t="shared" si="12"/>
        <v>94</v>
      </c>
      <c r="Z96" s="28" t="str">
        <v>IBD 東日本</v>
      </c>
      <c r="AA96" s="28" t="str">
        <v>IBD東京2</v>
      </c>
      <c r="AB96" s="28" t="str">
        <v>服部 直樹</v>
      </c>
      <c r="AC96" s="29">
        <v>31234.7</v>
      </c>
      <c r="AD96" s="29">
        <v>25271.5</v>
      </c>
      <c r="AE96" s="30">
        <v>0.80900000000000005</v>
      </c>
      <c r="AG96" s="8">
        <f t="shared" si="13"/>
        <v>94</v>
      </c>
      <c r="AH96" s="8" t="str">
        <v>IBD 中日本</v>
      </c>
      <c r="AI96" s="8" t="str">
        <v>IBD東海2</v>
      </c>
      <c r="AJ96" s="8" t="str">
        <v>髙橋 憲子</v>
      </c>
      <c r="AK96" s="9">
        <v>1324</v>
      </c>
      <c r="AL96" s="9">
        <v>251.4</v>
      </c>
      <c r="AM96" s="10">
        <v>0.18990000000000001</v>
      </c>
      <c r="AO96" s="34">
        <f t="shared" si="14"/>
        <v>94</v>
      </c>
      <c r="AP96" s="34" t="str">
        <v>IBD 中日本</v>
      </c>
      <c r="AQ96" s="34" t="str">
        <v>IBD京滋</v>
      </c>
      <c r="AR96" s="34" t="str">
        <v>岩切 秀治</v>
      </c>
      <c r="AS96" s="35">
        <v>11441.6</v>
      </c>
      <c r="AT96" s="35">
        <v>9839.2000000000007</v>
      </c>
      <c r="AU96" s="36">
        <v>0.8599</v>
      </c>
      <c r="AW96" s="28">
        <f t="shared" si="15"/>
        <v>94</v>
      </c>
      <c r="AX96" s="28" t="str">
        <v>IBD 東日本</v>
      </c>
      <c r="AY96" s="28" t="str">
        <v>IBD東北</v>
      </c>
      <c r="AZ96" s="28" t="str">
        <v>吉田 武史</v>
      </c>
      <c r="BA96" s="29">
        <v>53007.7</v>
      </c>
      <c r="BB96" s="29">
        <v>57838.8</v>
      </c>
      <c r="BC96" s="30">
        <v>1.0911</v>
      </c>
      <c r="BE96" s="8">
        <f t="shared" si="16"/>
        <v>94</v>
      </c>
      <c r="BF96" s="8" t="str">
        <v>IBD 中日本</v>
      </c>
      <c r="BG96" s="8" t="str">
        <v>IBD東海1</v>
      </c>
      <c r="BH96" s="8" t="str">
        <v>東 隆司</v>
      </c>
      <c r="BI96" s="9">
        <v>11279.2</v>
      </c>
      <c r="BJ96" s="9">
        <v>5290</v>
      </c>
      <c r="BK96" s="10">
        <v>0.46899999999999997</v>
      </c>
      <c r="BM96" s="34">
        <f t="shared" si="17"/>
        <v>94</v>
      </c>
      <c r="BN96" s="34" t="str">
        <v>IBD 西日本</v>
      </c>
      <c r="BO96" s="34" t="str">
        <v>IBD中四国2</v>
      </c>
      <c r="BP96" s="34" t="str">
        <v>川西 誠</v>
      </c>
      <c r="BQ96" s="35">
        <v>25689.5</v>
      </c>
      <c r="BR96" s="35">
        <v>31563</v>
      </c>
      <c r="BS96" s="36">
        <v>1.2285999999999999</v>
      </c>
    </row>
    <row r="97" spans="1:71" x14ac:dyDescent="0.35">
      <c r="A97" s="28">
        <f t="shared" si="9"/>
        <v>95</v>
      </c>
      <c r="B97" s="28" t="str">
        <v>IBD 中日本</v>
      </c>
      <c r="C97" s="28" t="str">
        <v>IBD神奈川</v>
      </c>
      <c r="D97" s="28" t="str">
        <v>桝 孝行</v>
      </c>
      <c r="E97" s="29">
        <v>12697.9</v>
      </c>
      <c r="F97" s="29">
        <v>3632</v>
      </c>
      <c r="G97" s="30">
        <v>0.28599999999999998</v>
      </c>
      <c r="I97" s="8">
        <f t="shared" si="10"/>
        <v>50</v>
      </c>
      <c r="J97" s="8" t="str">
        <v>IBD 東日本</v>
      </c>
      <c r="K97" s="8" t="str">
        <v>IBD東京2</v>
      </c>
      <c r="L97" s="8" t="str">
        <v>平林 和己</v>
      </c>
      <c r="M97" s="9">
        <v>604.5</v>
      </c>
      <c r="N97" s="9">
        <v>0</v>
      </c>
      <c r="O97" s="10">
        <v>0</v>
      </c>
      <c r="Q97" s="34">
        <f t="shared" si="11"/>
        <v>95</v>
      </c>
      <c r="R97" s="34" t="str">
        <v>IBD 東日本</v>
      </c>
      <c r="S97" s="34" t="str">
        <v>IBD千葉・茨城</v>
      </c>
      <c r="T97" s="34" t="str">
        <v>倉本 昭仁</v>
      </c>
      <c r="U97" s="35">
        <v>21680.7</v>
      </c>
      <c r="V97" s="35">
        <v>6785.1</v>
      </c>
      <c r="W97" s="36">
        <v>0.31290000000000001</v>
      </c>
      <c r="Y97" s="28">
        <f t="shared" si="12"/>
        <v>95</v>
      </c>
      <c r="Z97" s="28" t="str">
        <v>IBD 中日本</v>
      </c>
      <c r="AA97" s="28" t="str">
        <v>IBD京滋</v>
      </c>
      <c r="AB97" s="28" t="str">
        <v>岩切 秀治</v>
      </c>
      <c r="AC97" s="29">
        <v>12187.6</v>
      </c>
      <c r="AD97" s="29">
        <v>9839.2000000000007</v>
      </c>
      <c r="AE97" s="30">
        <v>0.80730000000000002</v>
      </c>
      <c r="AG97" s="8">
        <f t="shared" si="13"/>
        <v>95</v>
      </c>
      <c r="AH97" s="8" t="str">
        <v>IBD 西日本</v>
      </c>
      <c r="AI97" s="8" t="str">
        <v>IBD兵庫</v>
      </c>
      <c r="AJ97" s="8" t="str">
        <v>高柳 美幸</v>
      </c>
      <c r="AK97" s="9">
        <v>1325.7</v>
      </c>
      <c r="AL97" s="9">
        <v>251.4</v>
      </c>
      <c r="AM97" s="10">
        <v>0.18959999999999999</v>
      </c>
      <c r="AO97" s="34">
        <f t="shared" si="14"/>
        <v>95</v>
      </c>
      <c r="AP97" s="34" t="str">
        <v>IBD 西日本</v>
      </c>
      <c r="AQ97" s="34" t="str">
        <v>IBD大阪1</v>
      </c>
      <c r="AR97" s="34" t="str">
        <v>藤井 実菜子</v>
      </c>
      <c r="AS97" s="35">
        <v>14222.9</v>
      </c>
      <c r="AT97" s="35">
        <v>12214.5</v>
      </c>
      <c r="AU97" s="36">
        <v>0.85870000000000002</v>
      </c>
      <c r="AW97" s="28">
        <f t="shared" si="15"/>
        <v>95</v>
      </c>
      <c r="AX97" s="28" t="str">
        <v>IBD 東日本</v>
      </c>
      <c r="AY97" s="28" t="str">
        <v>IBD東北</v>
      </c>
      <c r="AZ97" s="28" t="str">
        <v>小林 誠</v>
      </c>
      <c r="BA97" s="29">
        <v>41422.400000000001</v>
      </c>
      <c r="BB97" s="29">
        <v>45019</v>
      </c>
      <c r="BC97" s="30">
        <v>1.0868</v>
      </c>
      <c r="BE97" s="8">
        <f t="shared" si="16"/>
        <v>95</v>
      </c>
      <c r="BF97" s="8" t="str">
        <v>IBD 西日本</v>
      </c>
      <c r="BG97" s="8" t="str">
        <v>IBD兵庫</v>
      </c>
      <c r="BH97" s="8" t="str">
        <v>碓永 智彦</v>
      </c>
      <c r="BI97" s="9">
        <v>8737.7999999999993</v>
      </c>
      <c r="BJ97" s="9">
        <v>4034.3</v>
      </c>
      <c r="BK97" s="10">
        <v>0.4617</v>
      </c>
      <c r="BM97" s="34">
        <f t="shared" si="17"/>
        <v>95</v>
      </c>
      <c r="BN97" s="34" t="str">
        <v>IBD 西日本</v>
      </c>
      <c r="BO97" s="34" t="str">
        <v>IBD大阪1</v>
      </c>
      <c r="BP97" s="34" t="str">
        <v>近藤 雅史</v>
      </c>
      <c r="BQ97" s="35">
        <v>38202.400000000001</v>
      </c>
      <c r="BR97" s="35">
        <v>46846.5</v>
      </c>
      <c r="BS97" s="36">
        <v>1.2262</v>
      </c>
    </row>
    <row r="98" spans="1:71" x14ac:dyDescent="0.35">
      <c r="A98" s="28">
        <f t="shared" si="9"/>
        <v>96</v>
      </c>
      <c r="B98" s="28" t="str">
        <v>IBD 東日本</v>
      </c>
      <c r="C98" s="28" t="str">
        <v>IBD千葉・茨城</v>
      </c>
      <c r="D98" s="28" t="str">
        <v>工藤 大志</v>
      </c>
      <c r="E98" s="29">
        <v>6849</v>
      </c>
      <c r="F98" s="29">
        <v>1949.1</v>
      </c>
      <c r="G98" s="30">
        <v>0.28449999999999998</v>
      </c>
      <c r="I98" s="8">
        <f t="shared" si="10"/>
        <v>50</v>
      </c>
      <c r="J98" s="8" t="str">
        <v>IBD 東日本</v>
      </c>
      <c r="K98" s="8" t="str">
        <v>IBD北海道</v>
      </c>
      <c r="L98" s="8" t="str">
        <v>松原 加奈</v>
      </c>
      <c r="M98" s="9">
        <v>322.89999999999998</v>
      </c>
      <c r="N98" s="9">
        <v>0</v>
      </c>
      <c r="O98" s="10">
        <v>0</v>
      </c>
      <c r="Q98" s="34">
        <f t="shared" si="11"/>
        <v>96</v>
      </c>
      <c r="R98" s="34" t="str">
        <v>IBD 西日本</v>
      </c>
      <c r="S98" s="34" t="str">
        <v>IBD大阪1</v>
      </c>
      <c r="T98" s="34" t="str">
        <v>尾本 光司</v>
      </c>
      <c r="U98" s="35">
        <v>5542.5</v>
      </c>
      <c r="V98" s="35">
        <v>1696.3</v>
      </c>
      <c r="W98" s="36">
        <v>0.30599999999999999</v>
      </c>
      <c r="Y98" s="28">
        <f t="shared" si="12"/>
        <v>96</v>
      </c>
      <c r="Z98" s="28" t="str">
        <v>IBD 西日本</v>
      </c>
      <c r="AA98" s="28" t="str">
        <v>IBD九州2</v>
      </c>
      <c r="AB98" s="28" t="str">
        <v>小川 陽</v>
      </c>
      <c r="AC98" s="29">
        <v>5600.2</v>
      </c>
      <c r="AD98" s="29">
        <v>4498.1000000000004</v>
      </c>
      <c r="AE98" s="30">
        <v>0.80320000000000003</v>
      </c>
      <c r="AG98" s="8">
        <f t="shared" si="13"/>
        <v>96</v>
      </c>
      <c r="AH98" s="8" t="str">
        <v>IBD 西日本</v>
      </c>
      <c r="AI98" s="8" t="str">
        <v>IBD九州2</v>
      </c>
      <c r="AJ98" s="8" t="str">
        <v>節原 有貴</v>
      </c>
      <c r="AK98" s="9">
        <v>2664.4</v>
      </c>
      <c r="AL98" s="9">
        <v>502.9</v>
      </c>
      <c r="AM98" s="10">
        <v>0.18870000000000001</v>
      </c>
      <c r="AO98" s="34">
        <f t="shared" si="14"/>
        <v>96</v>
      </c>
      <c r="AP98" s="34" t="str">
        <v>IBD 西日本</v>
      </c>
      <c r="AQ98" s="34" t="str">
        <v>IBD兵庫</v>
      </c>
      <c r="AR98" s="34" t="str">
        <v>岡 哲雄</v>
      </c>
      <c r="AS98" s="35">
        <v>5536.6</v>
      </c>
      <c r="AT98" s="35">
        <v>4749.5</v>
      </c>
      <c r="AU98" s="36">
        <v>0.85780000000000001</v>
      </c>
      <c r="AW98" s="28">
        <f t="shared" si="15"/>
        <v>96</v>
      </c>
      <c r="AX98" s="28" t="str">
        <v>IBD 中日本</v>
      </c>
      <c r="AY98" s="28" t="str">
        <v>IBD京滋</v>
      </c>
      <c r="AZ98" s="28" t="str">
        <v>松田 純</v>
      </c>
      <c r="BA98" s="29">
        <v>54570.1</v>
      </c>
      <c r="BB98" s="29">
        <v>59286.6</v>
      </c>
      <c r="BC98" s="30">
        <v>1.0864</v>
      </c>
      <c r="BE98" s="8">
        <f t="shared" si="16"/>
        <v>96</v>
      </c>
      <c r="BF98" s="8" t="str">
        <v>IBD 中日本</v>
      </c>
      <c r="BG98" s="8" t="str">
        <v>IBD東海2</v>
      </c>
      <c r="BH98" s="8" t="str">
        <v>丸山 和真</v>
      </c>
      <c r="BI98" s="9">
        <v>4439</v>
      </c>
      <c r="BJ98" s="9">
        <v>2019.6</v>
      </c>
      <c r="BK98" s="10">
        <v>0.45490000000000003</v>
      </c>
      <c r="BM98" s="34">
        <f t="shared" si="17"/>
        <v>96</v>
      </c>
      <c r="BN98" s="34" t="str">
        <v>IBD 東日本</v>
      </c>
      <c r="BO98" s="34" t="str">
        <v>IBD東京1</v>
      </c>
      <c r="BP98" s="34" t="str">
        <v>大澤 真凜</v>
      </c>
      <c r="BQ98" s="35">
        <v>30849.4</v>
      </c>
      <c r="BR98" s="35">
        <v>37680.1</v>
      </c>
      <c r="BS98" s="36">
        <v>1.2214</v>
      </c>
    </row>
    <row r="99" spans="1:71" x14ac:dyDescent="0.35">
      <c r="A99" s="28">
        <f t="shared" si="9"/>
        <v>97</v>
      </c>
      <c r="B99" s="28" t="str">
        <v>IBD 西日本</v>
      </c>
      <c r="C99" s="28" t="str">
        <v>IBD中四国2</v>
      </c>
      <c r="D99" s="28" t="str">
        <v>松山 直史</v>
      </c>
      <c r="E99" s="29">
        <v>7169.2</v>
      </c>
      <c r="F99" s="29">
        <v>2035.5</v>
      </c>
      <c r="G99" s="30">
        <v>0.28389999999999999</v>
      </c>
      <c r="I99" s="8">
        <f t="shared" si="10"/>
        <v>50</v>
      </c>
      <c r="J99" s="8" t="str">
        <v>IBD 中日本</v>
      </c>
      <c r="K99" s="8" t="str">
        <v>IBD東海1</v>
      </c>
      <c r="L99" s="8" t="str">
        <v>髙山 恵里花</v>
      </c>
      <c r="M99" s="9">
        <v>850.2</v>
      </c>
      <c r="N99" s="9">
        <v>0</v>
      </c>
      <c r="O99" s="10">
        <v>0</v>
      </c>
      <c r="Q99" s="34">
        <f t="shared" si="11"/>
        <v>97</v>
      </c>
      <c r="R99" s="34" t="str">
        <v>IBD 西日本</v>
      </c>
      <c r="S99" s="34" t="str">
        <v>IBD兵庫</v>
      </c>
      <c r="T99" s="34" t="str">
        <v>山﨑 健介</v>
      </c>
      <c r="U99" s="35">
        <v>23614</v>
      </c>
      <c r="V99" s="35">
        <v>7124.3</v>
      </c>
      <c r="W99" s="36">
        <v>0.30159999999999998</v>
      </c>
      <c r="Y99" s="28">
        <f t="shared" si="12"/>
        <v>97</v>
      </c>
      <c r="Z99" s="28" t="str">
        <v>IBD 中日本</v>
      </c>
      <c r="AA99" s="28" t="str">
        <v>IBD神奈川</v>
      </c>
      <c r="AB99" s="28" t="str">
        <v>板垣 弘</v>
      </c>
      <c r="AC99" s="29">
        <v>5096</v>
      </c>
      <c r="AD99" s="29">
        <v>4071</v>
      </c>
      <c r="AE99" s="30">
        <v>0.79879999999999995</v>
      </c>
      <c r="AG99" s="8">
        <f t="shared" si="13"/>
        <v>97</v>
      </c>
      <c r="AH99" s="8" t="str">
        <v>IBD 西日本</v>
      </c>
      <c r="AI99" s="8" t="str">
        <v>IBD中四国2</v>
      </c>
      <c r="AJ99" s="8" t="str">
        <v>服部 清克</v>
      </c>
      <c r="AK99" s="9">
        <v>1434.1</v>
      </c>
      <c r="AL99" s="9">
        <v>251.4</v>
      </c>
      <c r="AM99" s="10">
        <v>0.17530000000000001</v>
      </c>
      <c r="AO99" s="34">
        <f t="shared" si="14"/>
        <v>97</v>
      </c>
      <c r="AP99" s="34" t="str">
        <v>IBD 中日本</v>
      </c>
      <c r="AQ99" s="34" t="str">
        <v>IBD東海1</v>
      </c>
      <c r="AR99" s="34" t="str">
        <v>宮﨑 静香</v>
      </c>
      <c r="AS99" s="35">
        <v>18274.900000000001</v>
      </c>
      <c r="AT99" s="35">
        <v>15606.5</v>
      </c>
      <c r="AU99" s="36">
        <v>0.85389999999999999</v>
      </c>
      <c r="AW99" s="28">
        <f t="shared" si="15"/>
        <v>97</v>
      </c>
      <c r="AX99" s="28" t="str">
        <v>IBD 西日本</v>
      </c>
      <c r="AY99" s="28" t="str">
        <v>IBD中四国2</v>
      </c>
      <c r="AZ99" s="28" t="str">
        <v>谷 大樹</v>
      </c>
      <c r="BA99" s="29">
        <v>64382</v>
      </c>
      <c r="BB99" s="29">
        <v>69554.5</v>
      </c>
      <c r="BC99" s="30">
        <v>1.0803</v>
      </c>
      <c r="BE99" s="8">
        <f t="shared" si="16"/>
        <v>97</v>
      </c>
      <c r="BF99" s="8" t="str">
        <v>IBD 東日本</v>
      </c>
      <c r="BG99" s="8" t="str">
        <v>IBD東京2</v>
      </c>
      <c r="BH99" s="8" t="str">
        <v>倉本 春菜</v>
      </c>
      <c r="BI99" s="9">
        <v>7273.2</v>
      </c>
      <c r="BJ99" s="9">
        <v>3281.6</v>
      </c>
      <c r="BK99" s="10">
        <v>0.4511</v>
      </c>
      <c r="BM99" s="34">
        <f t="shared" si="17"/>
        <v>97</v>
      </c>
      <c r="BN99" s="34" t="str">
        <v>IBD 東日本</v>
      </c>
      <c r="BO99" s="34" t="str">
        <v>IBD東北</v>
      </c>
      <c r="BP99" s="34" t="str">
        <v>小林 誠</v>
      </c>
      <c r="BQ99" s="35">
        <v>34775.699999999997</v>
      </c>
      <c r="BR99" s="35">
        <v>41740.6</v>
      </c>
      <c r="BS99" s="36">
        <v>1.2001999999999999</v>
      </c>
    </row>
    <row r="100" spans="1:71" x14ac:dyDescent="0.35">
      <c r="A100" s="28">
        <f t="shared" si="9"/>
        <v>98</v>
      </c>
      <c r="B100" s="28" t="str">
        <v>IBD 西日本</v>
      </c>
      <c r="C100" s="28" t="str">
        <v>IBD大阪1</v>
      </c>
      <c r="D100" s="28" t="str">
        <v>尾本 光司</v>
      </c>
      <c r="E100" s="29">
        <v>5981.2</v>
      </c>
      <c r="F100" s="29">
        <v>1696.3</v>
      </c>
      <c r="G100" s="30">
        <v>0.28349999999999997</v>
      </c>
      <c r="I100" s="8">
        <f t="shared" si="10"/>
        <v>50</v>
      </c>
      <c r="J100" s="8" t="str">
        <v>IBD 西日本</v>
      </c>
      <c r="K100" s="8" t="str">
        <v>IBD中四国1</v>
      </c>
      <c r="L100" s="8" t="str">
        <v>藤井 俊輔</v>
      </c>
      <c r="M100" s="9">
        <v>906.6</v>
      </c>
      <c r="N100" s="9">
        <v>0</v>
      </c>
      <c r="O100" s="10">
        <v>0</v>
      </c>
      <c r="Q100" s="34">
        <f t="shared" si="11"/>
        <v>98</v>
      </c>
      <c r="R100" s="34" t="str">
        <v>IBD 東日本</v>
      </c>
      <c r="S100" s="34" t="str">
        <v>IBD埼玉</v>
      </c>
      <c r="T100" s="34" t="str">
        <v>五十川 卓</v>
      </c>
      <c r="U100" s="35">
        <v>5658.7</v>
      </c>
      <c r="V100" s="35">
        <v>1697.6</v>
      </c>
      <c r="W100" s="36">
        <v>0.2999</v>
      </c>
      <c r="Y100" s="28">
        <f t="shared" si="12"/>
        <v>98</v>
      </c>
      <c r="Z100" s="28" t="str">
        <v>IBD 東日本</v>
      </c>
      <c r="AA100" s="28" t="str">
        <v>IBD北海道</v>
      </c>
      <c r="AB100" s="28" t="str">
        <v>松井 夏海</v>
      </c>
      <c r="AC100" s="29">
        <v>24741.599999999999</v>
      </c>
      <c r="AD100" s="29">
        <v>19752.5</v>
      </c>
      <c r="AE100" s="30">
        <v>0.79830000000000001</v>
      </c>
      <c r="AG100" s="8">
        <f t="shared" si="13"/>
        <v>98</v>
      </c>
      <c r="AH100" s="8" t="str">
        <v>IBD 西日本</v>
      </c>
      <c r="AI100" s="8" t="str">
        <v>IBD大阪1</v>
      </c>
      <c r="AJ100" s="8" t="str">
        <v>近藤 雅史</v>
      </c>
      <c r="AK100" s="9">
        <v>1552.4</v>
      </c>
      <c r="AL100" s="9">
        <v>251.4</v>
      </c>
      <c r="AM100" s="10">
        <v>0.16189999999999999</v>
      </c>
      <c r="AO100" s="34">
        <f t="shared" si="14"/>
        <v>98</v>
      </c>
      <c r="AP100" s="34" t="str">
        <v>IBD 中日本</v>
      </c>
      <c r="AQ100" s="34" t="str">
        <v>IBD東海1</v>
      </c>
      <c r="AR100" s="34" t="str">
        <v>津田 圭</v>
      </c>
      <c r="AS100" s="35">
        <v>31556.799999999999</v>
      </c>
      <c r="AT100" s="35">
        <v>26831.9</v>
      </c>
      <c r="AU100" s="36">
        <v>0.85019999999999996</v>
      </c>
      <c r="AW100" s="28">
        <f t="shared" si="15"/>
        <v>98</v>
      </c>
      <c r="AX100" s="28" t="str">
        <v>IBD 中日本</v>
      </c>
      <c r="AY100" s="28" t="str">
        <v>IBD東海2</v>
      </c>
      <c r="AZ100" s="28" t="str">
        <v>髙橋 憲子</v>
      </c>
      <c r="BA100" s="29">
        <v>28818.5</v>
      </c>
      <c r="BB100" s="29">
        <v>31110.9</v>
      </c>
      <c r="BC100" s="30">
        <v>1.0794999999999999</v>
      </c>
      <c r="BE100" s="8">
        <f t="shared" si="16"/>
        <v>98</v>
      </c>
      <c r="BF100" s="8" t="str">
        <v>IBD 中日本</v>
      </c>
      <c r="BG100" s="8" t="str">
        <v>IBD神奈川</v>
      </c>
      <c r="BH100" s="8" t="str">
        <v>藤田 麻衣</v>
      </c>
      <c r="BI100" s="9">
        <v>11317.4</v>
      </c>
      <c r="BJ100" s="9">
        <v>5043.3</v>
      </c>
      <c r="BK100" s="10">
        <v>0.4456</v>
      </c>
      <c r="BM100" s="34">
        <f t="shared" si="17"/>
        <v>98</v>
      </c>
      <c r="BN100" s="34" t="str">
        <v>IBD 中日本</v>
      </c>
      <c r="BO100" s="34" t="str">
        <v>IBD東海1</v>
      </c>
      <c r="BP100" s="34" t="str">
        <v>星野 寛隆</v>
      </c>
      <c r="BQ100" s="35">
        <v>18700.900000000001</v>
      </c>
      <c r="BR100" s="35">
        <v>22407.8</v>
      </c>
      <c r="BS100" s="36">
        <v>1.1981999999999999</v>
      </c>
    </row>
    <row r="101" spans="1:71" x14ac:dyDescent="0.35">
      <c r="A101" s="28">
        <f t="shared" si="9"/>
        <v>99</v>
      </c>
      <c r="B101" s="28" t="str">
        <v>IBD 西日本</v>
      </c>
      <c r="C101" s="28" t="str">
        <v>IBD兵庫</v>
      </c>
      <c r="D101" s="28" t="str">
        <v>山﨑 健介</v>
      </c>
      <c r="E101" s="29">
        <v>25707.200000000001</v>
      </c>
      <c r="F101" s="29">
        <v>7124.3</v>
      </c>
      <c r="G101" s="30">
        <v>0.27710000000000001</v>
      </c>
      <c r="I101" s="8">
        <f t="shared" si="10"/>
        <v>50</v>
      </c>
      <c r="J101" s="8" t="str">
        <v>IBD 西日本</v>
      </c>
      <c r="K101" s="8" t="str">
        <v>IBD兵庫</v>
      </c>
      <c r="L101" s="8" t="str">
        <v>川名 真理子</v>
      </c>
      <c r="M101" s="9">
        <v>503.8</v>
      </c>
      <c r="N101" s="9">
        <v>0</v>
      </c>
      <c r="O101" s="10">
        <v>0</v>
      </c>
      <c r="Q101" s="34">
        <f t="shared" si="11"/>
        <v>99</v>
      </c>
      <c r="R101" s="34" t="str">
        <v>IBD 西日本</v>
      </c>
      <c r="S101" s="34" t="str">
        <v>IBD九州1</v>
      </c>
      <c r="T101" s="34" t="str">
        <v>濵﨑 栄治</v>
      </c>
      <c r="U101" s="35">
        <v>6917.2</v>
      </c>
      <c r="V101" s="35">
        <v>2036</v>
      </c>
      <c r="W101" s="36">
        <v>0.29430000000000001</v>
      </c>
      <c r="Y101" s="28">
        <f t="shared" si="12"/>
        <v>99</v>
      </c>
      <c r="Z101" s="28" t="str">
        <v>IBD 西日本</v>
      </c>
      <c r="AA101" s="28" t="str">
        <v>IBD九州2</v>
      </c>
      <c r="AB101" s="28" t="str">
        <v>山平 勝樹</v>
      </c>
      <c r="AC101" s="29">
        <v>24588.7</v>
      </c>
      <c r="AD101" s="29">
        <v>19576.900000000001</v>
      </c>
      <c r="AE101" s="30">
        <v>0.79610000000000003</v>
      </c>
      <c r="AG101" s="8">
        <f t="shared" si="13"/>
        <v>99</v>
      </c>
      <c r="AH101" s="8" t="str">
        <v>IBD 西日本</v>
      </c>
      <c r="AI101" s="8" t="str">
        <v>IBD兵庫</v>
      </c>
      <c r="AJ101" s="8" t="str">
        <v>三上 あさひ</v>
      </c>
      <c r="AK101" s="9">
        <v>1624.4</v>
      </c>
      <c r="AL101" s="9">
        <v>251.4</v>
      </c>
      <c r="AM101" s="10">
        <v>0.1547</v>
      </c>
      <c r="AO101" s="34">
        <f t="shared" si="14"/>
        <v>99</v>
      </c>
      <c r="AP101" s="34" t="str">
        <v>IBD 東日本</v>
      </c>
      <c r="AQ101" s="34" t="str">
        <v>IBD東京2</v>
      </c>
      <c r="AR101" s="34" t="str">
        <v>服部 直樹</v>
      </c>
      <c r="AS101" s="35">
        <v>29172.6</v>
      </c>
      <c r="AT101" s="35">
        <v>24768.6</v>
      </c>
      <c r="AU101" s="36">
        <v>0.84899999999999998</v>
      </c>
      <c r="AW101" s="28">
        <f t="shared" si="15"/>
        <v>99</v>
      </c>
      <c r="AX101" s="28" t="str">
        <v>IBD 東日本</v>
      </c>
      <c r="AY101" s="28" t="str">
        <v>IBD東京2</v>
      </c>
      <c r="AZ101" s="28" t="str">
        <v>竹内 あり紗</v>
      </c>
      <c r="BA101" s="29">
        <v>23178.6</v>
      </c>
      <c r="BB101" s="29">
        <v>24870.9</v>
      </c>
      <c r="BC101" s="30">
        <v>1.073</v>
      </c>
      <c r="BE101" s="8">
        <f t="shared" si="16"/>
        <v>99</v>
      </c>
      <c r="BF101" s="8" t="str">
        <v>IBD 中日本</v>
      </c>
      <c r="BG101" s="8" t="str">
        <v>IBD北陸・岐阜</v>
      </c>
      <c r="BH101" s="8" t="str">
        <v>若松 祐典</v>
      </c>
      <c r="BI101" s="9">
        <v>9095.5</v>
      </c>
      <c r="BJ101" s="9">
        <v>4035.9</v>
      </c>
      <c r="BK101" s="10">
        <v>0.44369999999999998</v>
      </c>
      <c r="BM101" s="34">
        <f t="shared" si="17"/>
        <v>99</v>
      </c>
      <c r="BN101" s="34" t="str">
        <v>IBD 中日本</v>
      </c>
      <c r="BO101" s="34" t="str">
        <v>IBD神奈川</v>
      </c>
      <c r="BP101" s="34" t="str">
        <v>板垣 弘</v>
      </c>
      <c r="BQ101" s="35">
        <v>10509.6</v>
      </c>
      <c r="BR101" s="35">
        <v>12554.3</v>
      </c>
      <c r="BS101" s="36">
        <v>1.1944999999999999</v>
      </c>
    </row>
    <row r="102" spans="1:71" x14ac:dyDescent="0.35">
      <c r="A102" s="28">
        <f t="shared" si="9"/>
        <v>99</v>
      </c>
      <c r="B102" s="28" t="str">
        <v>IBD 中日本</v>
      </c>
      <c r="C102" s="28" t="str">
        <v>IBD北陸・岐阜</v>
      </c>
      <c r="D102" s="28" t="str">
        <v>福井 由和</v>
      </c>
      <c r="E102" s="29">
        <v>7026.7</v>
      </c>
      <c r="F102" s="29">
        <v>1947.7</v>
      </c>
      <c r="G102" s="30">
        <v>0.27710000000000001</v>
      </c>
      <c r="I102" s="8">
        <f t="shared" si="10"/>
        <v>50</v>
      </c>
      <c r="J102" s="8" t="str">
        <v>IBD 東日本</v>
      </c>
      <c r="K102" s="8" t="str">
        <v>IBD東京2</v>
      </c>
      <c r="L102" s="8" t="str">
        <v>田中 英成</v>
      </c>
      <c r="M102" s="9">
        <v>352.3</v>
      </c>
      <c r="N102" s="9">
        <v>0</v>
      </c>
      <c r="O102" s="10">
        <v>0</v>
      </c>
      <c r="Q102" s="34">
        <f t="shared" si="11"/>
        <v>100</v>
      </c>
      <c r="R102" s="34" t="str">
        <v>IBD 東日本</v>
      </c>
      <c r="S102" s="34" t="str">
        <v>IBD東京2</v>
      </c>
      <c r="T102" s="34" t="str">
        <v>服部 直樹</v>
      </c>
      <c r="U102" s="35">
        <v>14266.2</v>
      </c>
      <c r="V102" s="35">
        <v>4071.5</v>
      </c>
      <c r="W102" s="36">
        <v>0.2853</v>
      </c>
      <c r="Y102" s="28">
        <f t="shared" si="12"/>
        <v>100</v>
      </c>
      <c r="Z102" s="28" t="str">
        <v>IBD 中日本</v>
      </c>
      <c r="AA102" s="28" t="str">
        <v>IBD長野・山梨・静岡</v>
      </c>
      <c r="AB102" s="28" t="str">
        <v>蔵前 公介</v>
      </c>
      <c r="AC102" s="29">
        <v>18609.8</v>
      </c>
      <c r="AD102" s="29">
        <v>14717.8</v>
      </c>
      <c r="AE102" s="30">
        <v>0.79079999999999995</v>
      </c>
      <c r="AG102" s="8">
        <f t="shared" si="13"/>
        <v>100</v>
      </c>
      <c r="AH102" s="8" t="str">
        <v>IBD 東日本</v>
      </c>
      <c r="AI102" s="8" t="str">
        <v>IBD東北</v>
      </c>
      <c r="AJ102" s="8" t="str">
        <v>吉田 武史</v>
      </c>
      <c r="AK102" s="9">
        <v>1651.2</v>
      </c>
      <c r="AL102" s="9">
        <v>251.4</v>
      </c>
      <c r="AM102" s="10">
        <v>0.1522</v>
      </c>
      <c r="AO102" s="34">
        <f t="shared" si="14"/>
        <v>100</v>
      </c>
      <c r="AP102" s="34" t="str">
        <v>IBD 東日本</v>
      </c>
      <c r="AQ102" s="34" t="str">
        <v>IBD東北</v>
      </c>
      <c r="AR102" s="34" t="str">
        <v>吉田 武史</v>
      </c>
      <c r="AS102" s="35">
        <v>17603.099999999999</v>
      </c>
      <c r="AT102" s="35">
        <v>14928.9</v>
      </c>
      <c r="AU102" s="36">
        <v>0.84799999999999998</v>
      </c>
      <c r="AW102" s="28">
        <f t="shared" si="15"/>
        <v>100</v>
      </c>
      <c r="AX102" s="28" t="str">
        <v>IBD 中日本</v>
      </c>
      <c r="AY102" s="28" t="str">
        <v>IBD北陸・岐阜</v>
      </c>
      <c r="AZ102" s="28" t="str">
        <v>綾木 秀和</v>
      </c>
      <c r="BA102" s="29">
        <v>56767.8</v>
      </c>
      <c r="BB102" s="29">
        <v>60902.7</v>
      </c>
      <c r="BC102" s="30">
        <v>1.0728</v>
      </c>
      <c r="BE102" s="8">
        <f t="shared" si="16"/>
        <v>100</v>
      </c>
      <c r="BF102" s="8" t="str">
        <v>IBD 東日本</v>
      </c>
      <c r="BG102" s="8" t="str">
        <v>IBD東北</v>
      </c>
      <c r="BH102" s="8" t="str">
        <v>若山 久光</v>
      </c>
      <c r="BI102" s="9">
        <v>9246.1</v>
      </c>
      <c r="BJ102" s="9">
        <v>4042.3</v>
      </c>
      <c r="BK102" s="10">
        <v>0.43709999999999999</v>
      </c>
      <c r="BM102" s="34">
        <f t="shared" si="17"/>
        <v>100</v>
      </c>
      <c r="BN102" s="34" t="str">
        <v>IBD 西日本</v>
      </c>
      <c r="BO102" s="34" t="str">
        <v>IBD九州2</v>
      </c>
      <c r="BP102" s="34" t="str">
        <v>飯田 博文</v>
      </c>
      <c r="BQ102" s="35">
        <v>42473.9</v>
      </c>
      <c r="BR102" s="35">
        <v>50229.5</v>
      </c>
      <c r="BS102" s="36">
        <v>1.1825000000000001</v>
      </c>
    </row>
    <row r="103" spans="1:71" x14ac:dyDescent="0.35">
      <c r="A103" s="28">
        <f t="shared" si="9"/>
        <v>101</v>
      </c>
      <c r="B103" s="28" t="str">
        <v>IBD 東日本</v>
      </c>
      <c r="C103" s="28" t="str">
        <v>IBD埼玉</v>
      </c>
      <c r="D103" s="28" t="str">
        <v>五十川 卓</v>
      </c>
      <c r="E103" s="29">
        <v>6167.8</v>
      </c>
      <c r="F103" s="29">
        <v>1697.6</v>
      </c>
      <c r="G103" s="30">
        <v>0.2752</v>
      </c>
      <c r="I103" s="8">
        <f t="shared" si="10"/>
        <v>50</v>
      </c>
      <c r="J103" s="8" t="str">
        <v>IBD 中日本</v>
      </c>
      <c r="K103" s="8" t="str">
        <v>IBD北陸・岐阜</v>
      </c>
      <c r="L103" s="8" t="str">
        <v>綾木 秀和</v>
      </c>
      <c r="M103" s="9">
        <v>1076.3</v>
      </c>
      <c r="N103" s="9">
        <v>0</v>
      </c>
      <c r="O103" s="10">
        <v>0</v>
      </c>
      <c r="Q103" s="34">
        <f t="shared" si="11"/>
        <v>101</v>
      </c>
      <c r="R103" s="34" t="str">
        <v>IBD 西日本</v>
      </c>
      <c r="S103" s="34" t="str">
        <v>IBD九州1</v>
      </c>
      <c r="T103" s="34" t="str">
        <v>長野 慶</v>
      </c>
      <c r="U103" s="35">
        <v>8363.2999999999993</v>
      </c>
      <c r="V103" s="35">
        <v>2375.1999999999998</v>
      </c>
      <c r="W103" s="36">
        <v>0.28399999999999997</v>
      </c>
      <c r="Y103" s="28">
        <f t="shared" si="12"/>
        <v>101</v>
      </c>
      <c r="Z103" s="28" t="str">
        <v>IBD 西日本</v>
      </c>
      <c r="AA103" s="28" t="str">
        <v>IBD兵庫</v>
      </c>
      <c r="AB103" s="28" t="str">
        <v>碓永 智彦</v>
      </c>
      <c r="AC103" s="29">
        <v>21486.5</v>
      </c>
      <c r="AD103" s="29">
        <v>16951.099999999999</v>
      </c>
      <c r="AE103" s="30">
        <v>0.78890000000000005</v>
      </c>
      <c r="AG103" s="8">
        <f t="shared" si="13"/>
        <v>101</v>
      </c>
      <c r="AH103" s="8" t="str">
        <v>IBD 東日本</v>
      </c>
      <c r="AI103" s="8" t="str">
        <v>IBD栃木・群馬・新潟</v>
      </c>
      <c r="AJ103" s="8" t="str">
        <v>唐沢 健一</v>
      </c>
      <c r="AK103" s="9">
        <v>1669.7</v>
      </c>
      <c r="AL103" s="9">
        <v>251.4</v>
      </c>
      <c r="AM103" s="10">
        <v>0.15049999999999999</v>
      </c>
      <c r="AO103" s="34">
        <f t="shared" si="14"/>
        <v>101</v>
      </c>
      <c r="AP103" s="34" t="str">
        <v>IBD 東日本</v>
      </c>
      <c r="AQ103" s="34" t="str">
        <v>IBD北海道</v>
      </c>
      <c r="AR103" s="34" t="str">
        <v>松井 夏海</v>
      </c>
      <c r="AS103" s="35">
        <v>22499.1</v>
      </c>
      <c r="AT103" s="35">
        <v>18998.2</v>
      </c>
      <c r="AU103" s="36">
        <v>0.84430000000000005</v>
      </c>
      <c r="AW103" s="28">
        <f t="shared" si="15"/>
        <v>101</v>
      </c>
      <c r="AX103" s="28" t="str">
        <v>IBD 中日本</v>
      </c>
      <c r="AY103" s="28" t="str">
        <v>IBD京滋</v>
      </c>
      <c r="AZ103" s="28" t="str">
        <v>鈴木 清高</v>
      </c>
      <c r="BA103" s="29">
        <v>28587.8</v>
      </c>
      <c r="BB103" s="29">
        <v>30554</v>
      </c>
      <c r="BC103" s="30">
        <v>1.0687</v>
      </c>
      <c r="BE103" s="8">
        <f t="shared" si="16"/>
        <v>101</v>
      </c>
      <c r="BF103" s="8" t="str">
        <v>IBD 東日本</v>
      </c>
      <c r="BG103" s="8" t="str">
        <v>IBD北海道</v>
      </c>
      <c r="BH103" s="8" t="str">
        <v>松原 加奈</v>
      </c>
      <c r="BI103" s="9">
        <v>3480.4</v>
      </c>
      <c r="BJ103" s="9">
        <v>1511.9</v>
      </c>
      <c r="BK103" s="10">
        <v>0.43430000000000002</v>
      </c>
      <c r="BM103" s="34">
        <f t="shared" si="17"/>
        <v>101</v>
      </c>
      <c r="BN103" s="34" t="str">
        <v>IBD 中日本</v>
      </c>
      <c r="BO103" s="34" t="str">
        <v>IBD東海2</v>
      </c>
      <c r="BP103" s="34" t="str">
        <v>髙橋 憲子</v>
      </c>
      <c r="BQ103" s="35">
        <v>21972.7</v>
      </c>
      <c r="BR103" s="35">
        <v>25806.6</v>
      </c>
      <c r="BS103" s="36">
        <v>1.1744000000000001</v>
      </c>
    </row>
    <row r="104" spans="1:71" x14ac:dyDescent="0.35">
      <c r="A104" s="28">
        <f t="shared" si="9"/>
        <v>102</v>
      </c>
      <c r="B104" s="28" t="str">
        <v>IBD 西日本</v>
      </c>
      <c r="C104" s="28" t="str">
        <v>IBD中四国1</v>
      </c>
      <c r="D104" s="28" t="str">
        <v>岡田 涼太郎</v>
      </c>
      <c r="E104" s="29">
        <v>7095.9</v>
      </c>
      <c r="F104" s="29">
        <v>1947.7</v>
      </c>
      <c r="G104" s="30">
        <v>0.27439999999999998</v>
      </c>
      <c r="I104" s="8">
        <f t="shared" si="10"/>
        <v>50</v>
      </c>
      <c r="J104" s="8" t="str">
        <v>IBD 中日本</v>
      </c>
      <c r="K104" s="8" t="str">
        <v>IBD東海1</v>
      </c>
      <c r="L104" s="8" t="str">
        <v>津田 圭</v>
      </c>
      <c r="M104" s="9">
        <v>945</v>
      </c>
      <c r="N104" s="9">
        <v>0</v>
      </c>
      <c r="O104" s="10">
        <v>0</v>
      </c>
      <c r="Q104" s="34">
        <f t="shared" si="11"/>
        <v>102</v>
      </c>
      <c r="R104" s="34" t="str">
        <v>IBD 東日本</v>
      </c>
      <c r="S104" s="34" t="str">
        <v>IBD東北</v>
      </c>
      <c r="T104" s="34" t="str">
        <v>小宮 源樹</v>
      </c>
      <c r="U104" s="35">
        <v>11078.2</v>
      </c>
      <c r="V104" s="35">
        <v>3053.3</v>
      </c>
      <c r="W104" s="36">
        <v>0.27560000000000001</v>
      </c>
      <c r="Y104" s="28">
        <f t="shared" si="12"/>
        <v>102</v>
      </c>
      <c r="Z104" s="28" t="str">
        <v>IBD 東日本</v>
      </c>
      <c r="AA104" s="28" t="str">
        <v>IBD東北</v>
      </c>
      <c r="AB104" s="28" t="str">
        <v>吉田 武史</v>
      </c>
      <c r="AC104" s="29">
        <v>19254.3</v>
      </c>
      <c r="AD104" s="29">
        <v>15180.4</v>
      </c>
      <c r="AE104" s="30">
        <v>0.78839999999999999</v>
      </c>
      <c r="AG104" s="8">
        <f t="shared" si="13"/>
        <v>102</v>
      </c>
      <c r="AH104" s="8" t="str">
        <v>IBD 西日本</v>
      </c>
      <c r="AI104" s="8" t="str">
        <v>IBD大阪2</v>
      </c>
      <c r="AJ104" s="8" t="str">
        <v>野中 勝</v>
      </c>
      <c r="AK104" s="9">
        <v>1741.1</v>
      </c>
      <c r="AL104" s="9">
        <v>251.4</v>
      </c>
      <c r="AM104" s="10">
        <v>0.1444</v>
      </c>
      <c r="AO104" s="34">
        <f t="shared" si="14"/>
        <v>102</v>
      </c>
      <c r="AP104" s="34" t="str">
        <v>IBD 東日本</v>
      </c>
      <c r="AQ104" s="34" t="str">
        <v>IBD栃木・群馬・新潟</v>
      </c>
      <c r="AR104" s="34" t="str">
        <v>武口 智明</v>
      </c>
      <c r="AS104" s="35">
        <v>5668.3</v>
      </c>
      <c r="AT104" s="35">
        <v>4751.3</v>
      </c>
      <c r="AU104" s="36">
        <v>0.83819999999999995</v>
      </c>
      <c r="AW104" s="28">
        <f t="shared" si="15"/>
        <v>102</v>
      </c>
      <c r="AX104" s="28" t="str">
        <v>IBD 西日本</v>
      </c>
      <c r="AY104" s="28" t="str">
        <v>IBD大阪1</v>
      </c>
      <c r="AZ104" s="28" t="str">
        <v>近藤 雅史</v>
      </c>
      <c r="BA104" s="29">
        <v>45875</v>
      </c>
      <c r="BB104" s="29">
        <v>48360</v>
      </c>
      <c r="BC104" s="30">
        <v>1.0541</v>
      </c>
      <c r="BE104" s="8">
        <f t="shared" si="16"/>
        <v>102</v>
      </c>
      <c r="BF104" s="8" t="str">
        <v>IBD 西日本</v>
      </c>
      <c r="BG104" s="8" t="str">
        <v>IBD大阪1</v>
      </c>
      <c r="BH104" s="8" t="str">
        <v>尾本 光司</v>
      </c>
      <c r="BI104" s="9">
        <v>8521.4</v>
      </c>
      <c r="BJ104" s="9">
        <v>3523.5</v>
      </c>
      <c r="BK104" s="10">
        <v>0.41339999999999999</v>
      </c>
      <c r="BM104" s="34">
        <f t="shared" si="17"/>
        <v>102</v>
      </c>
      <c r="BN104" s="34" t="str">
        <v>IBD 中日本</v>
      </c>
      <c r="BO104" s="34" t="str">
        <v>IBD京滋</v>
      </c>
      <c r="BP104" s="34" t="str">
        <v>松田 純</v>
      </c>
      <c r="BQ104" s="35">
        <v>46891.9</v>
      </c>
      <c r="BR104" s="35">
        <v>54989.599999999999</v>
      </c>
      <c r="BS104" s="36">
        <v>1.1726000000000001</v>
      </c>
    </row>
    <row r="105" spans="1:71" x14ac:dyDescent="0.35">
      <c r="A105" s="28">
        <f t="shared" si="9"/>
        <v>103</v>
      </c>
      <c r="B105" s="28" t="str">
        <v>IBD 中日本</v>
      </c>
      <c r="C105" s="28" t="str">
        <v>IBD神奈川</v>
      </c>
      <c r="D105" s="28" t="str">
        <v>板垣 弘</v>
      </c>
      <c r="E105" s="29">
        <v>2483</v>
      </c>
      <c r="F105" s="29">
        <v>678.5</v>
      </c>
      <c r="G105" s="30">
        <v>0.2732</v>
      </c>
      <c r="I105" s="8">
        <f t="shared" si="10"/>
        <v>50</v>
      </c>
      <c r="J105" s="8" t="str">
        <v>IBD 西日本</v>
      </c>
      <c r="K105" s="8" t="str">
        <v>IBD中四国2</v>
      </c>
      <c r="L105" s="8" t="str">
        <v>谷 大樹</v>
      </c>
      <c r="M105" s="9">
        <v>1408.3</v>
      </c>
      <c r="N105" s="9">
        <v>0</v>
      </c>
      <c r="O105" s="10">
        <v>0</v>
      </c>
      <c r="Q105" s="34">
        <f t="shared" si="11"/>
        <v>103</v>
      </c>
      <c r="R105" s="34" t="str">
        <v>IBD 西日本</v>
      </c>
      <c r="S105" s="34" t="str">
        <v>IBD中四国1</v>
      </c>
      <c r="T105" s="34" t="str">
        <v>岡田 涼太郎</v>
      </c>
      <c r="U105" s="35">
        <v>6221.3</v>
      </c>
      <c r="V105" s="35">
        <v>1696.3</v>
      </c>
      <c r="W105" s="36">
        <v>0.27260000000000001</v>
      </c>
      <c r="Y105" s="28">
        <f t="shared" si="12"/>
        <v>103</v>
      </c>
      <c r="Z105" s="28" t="str">
        <v>IBD 中日本</v>
      </c>
      <c r="AA105" s="28" t="str">
        <v>IBD神奈川</v>
      </c>
      <c r="AB105" s="28" t="str">
        <v>桝 孝行</v>
      </c>
      <c r="AC105" s="29">
        <v>26049.1</v>
      </c>
      <c r="AD105" s="29">
        <v>20534.8</v>
      </c>
      <c r="AE105" s="30">
        <v>0.7883</v>
      </c>
      <c r="AG105" s="8">
        <f t="shared" si="13"/>
        <v>103</v>
      </c>
      <c r="AH105" s="8" t="str">
        <v>IBD 東日本</v>
      </c>
      <c r="AI105" s="8" t="str">
        <v>IBD北海道</v>
      </c>
      <c r="AJ105" s="8" t="str">
        <v>宮本 拓</v>
      </c>
      <c r="AK105" s="9">
        <v>1965</v>
      </c>
      <c r="AL105" s="9">
        <v>251.4</v>
      </c>
      <c r="AM105" s="10">
        <v>0.12790000000000001</v>
      </c>
      <c r="AO105" s="34">
        <f t="shared" si="14"/>
        <v>103</v>
      </c>
      <c r="AP105" s="34" t="str">
        <v>IBD 東日本</v>
      </c>
      <c r="AQ105" s="34" t="str">
        <v>IBD千葉・茨城</v>
      </c>
      <c r="AR105" s="34" t="str">
        <v>大吉 俊也</v>
      </c>
      <c r="AS105" s="35">
        <v>23491.8</v>
      </c>
      <c r="AT105" s="35">
        <v>19676.7</v>
      </c>
      <c r="AU105" s="36">
        <v>0.83750000000000002</v>
      </c>
      <c r="AW105" s="28">
        <f t="shared" si="15"/>
        <v>103</v>
      </c>
      <c r="AX105" s="28" t="str">
        <v>IBD 東日本</v>
      </c>
      <c r="AY105" s="28" t="str">
        <v>IBD東京2</v>
      </c>
      <c r="AZ105" s="28" t="str">
        <v>服部 直樹</v>
      </c>
      <c r="BA105" s="29">
        <v>85237.2</v>
      </c>
      <c r="BB105" s="29">
        <v>88329.8</v>
      </c>
      <c r="BC105" s="30">
        <v>1.0362</v>
      </c>
      <c r="BE105" s="8">
        <f t="shared" si="16"/>
        <v>103</v>
      </c>
      <c r="BF105" s="8" t="str">
        <v>IBD 東日本</v>
      </c>
      <c r="BG105" s="8" t="str">
        <v>IBD東京1</v>
      </c>
      <c r="BH105" s="8" t="str">
        <v>大澤 真凜</v>
      </c>
      <c r="BI105" s="9">
        <v>3677.5</v>
      </c>
      <c r="BJ105" s="9">
        <v>1516.7</v>
      </c>
      <c r="BK105" s="10">
        <v>0.41239999999999999</v>
      </c>
      <c r="BM105" s="34">
        <f t="shared" si="17"/>
        <v>103</v>
      </c>
      <c r="BN105" s="34" t="str">
        <v>IBD 西日本</v>
      </c>
      <c r="BO105" s="34" t="str">
        <v>IBD中四国1</v>
      </c>
      <c r="BP105" s="34" t="str">
        <v>桒名 優輔</v>
      </c>
      <c r="BQ105" s="35">
        <v>20266.7</v>
      </c>
      <c r="BR105" s="35">
        <v>23754</v>
      </c>
      <c r="BS105" s="36">
        <v>1.1719999999999999</v>
      </c>
    </row>
    <row r="106" spans="1:71" x14ac:dyDescent="0.35">
      <c r="A106" s="28">
        <f t="shared" si="9"/>
        <v>104</v>
      </c>
      <c r="B106" s="28" t="str">
        <v>IBD 中日本</v>
      </c>
      <c r="C106" s="28" t="str">
        <v>IBD東海1</v>
      </c>
      <c r="D106" s="28" t="str">
        <v>平谷 友紀</v>
      </c>
      <c r="E106" s="29">
        <v>7184.2</v>
      </c>
      <c r="F106" s="29">
        <v>1947.7</v>
      </c>
      <c r="G106" s="30">
        <v>0.27110000000000001</v>
      </c>
      <c r="I106" s="8">
        <f t="shared" si="10"/>
        <v>50</v>
      </c>
      <c r="J106" s="8" t="str">
        <v>IBD 中日本</v>
      </c>
      <c r="K106" s="8" t="str">
        <v>IBD長野・山梨・静岡</v>
      </c>
      <c r="L106" s="8" t="str">
        <v>甘利 一弥</v>
      </c>
      <c r="M106" s="9">
        <v>1020.7</v>
      </c>
      <c r="N106" s="9">
        <v>0</v>
      </c>
      <c r="O106" s="10">
        <v>0</v>
      </c>
      <c r="Q106" s="34">
        <f t="shared" si="11"/>
        <v>104</v>
      </c>
      <c r="R106" s="34" t="str">
        <v>IBD 中日本</v>
      </c>
      <c r="S106" s="34" t="str">
        <v>IBD北陸・岐阜</v>
      </c>
      <c r="T106" s="34" t="str">
        <v>福井 由和</v>
      </c>
      <c r="U106" s="35">
        <v>6266.1</v>
      </c>
      <c r="V106" s="35">
        <v>1696.3</v>
      </c>
      <c r="W106" s="36">
        <v>0.2707</v>
      </c>
      <c r="Y106" s="28">
        <f t="shared" si="12"/>
        <v>104</v>
      </c>
      <c r="Z106" s="28" t="str">
        <v>IBD 西日本</v>
      </c>
      <c r="AA106" s="28" t="str">
        <v>IBD兵庫</v>
      </c>
      <c r="AB106" s="28" t="str">
        <v>高柳 美幸</v>
      </c>
      <c r="AC106" s="29">
        <v>11095.7</v>
      </c>
      <c r="AD106" s="29">
        <v>8733.7000000000007</v>
      </c>
      <c r="AE106" s="30">
        <v>0.78710000000000002</v>
      </c>
      <c r="AG106" s="8">
        <f t="shared" si="13"/>
        <v>104</v>
      </c>
      <c r="AH106" s="8" t="str">
        <v>IBD 中日本</v>
      </c>
      <c r="AI106" s="8" t="str">
        <v>IBD長野・山梨・静岡</v>
      </c>
      <c r="AJ106" s="8" t="str">
        <v>甘利 一弥</v>
      </c>
      <c r="AK106" s="9">
        <v>2134.8000000000002</v>
      </c>
      <c r="AL106" s="9">
        <v>251.4</v>
      </c>
      <c r="AM106" s="10">
        <v>0.1177</v>
      </c>
      <c r="AO106" s="34">
        <f t="shared" si="14"/>
        <v>104</v>
      </c>
      <c r="AP106" s="34" t="str">
        <v>IBD 東日本</v>
      </c>
      <c r="AQ106" s="34" t="str">
        <v>IBD千葉・茨城</v>
      </c>
      <c r="AR106" s="34" t="str">
        <v>有坂 建一郎</v>
      </c>
      <c r="AS106" s="35">
        <v>23585.3</v>
      </c>
      <c r="AT106" s="35">
        <v>19682.900000000001</v>
      </c>
      <c r="AU106" s="36">
        <v>0.83450000000000002</v>
      </c>
      <c r="AW106" s="28">
        <f t="shared" si="15"/>
        <v>104</v>
      </c>
      <c r="AX106" s="28" t="str">
        <v>IBD 中日本</v>
      </c>
      <c r="AY106" s="28" t="str">
        <v>IBD長野・山梨・静岡</v>
      </c>
      <c r="AZ106" s="28" t="str">
        <v>毛利 皓宏</v>
      </c>
      <c r="BA106" s="29">
        <v>84614.399999999994</v>
      </c>
      <c r="BB106" s="29">
        <v>87268.5</v>
      </c>
      <c r="BC106" s="30">
        <v>1.0313000000000001</v>
      </c>
      <c r="BE106" s="8">
        <f t="shared" si="16"/>
        <v>104</v>
      </c>
      <c r="BF106" s="8" t="str">
        <v>IBD 西日本</v>
      </c>
      <c r="BG106" s="8" t="str">
        <v>IBD九州2</v>
      </c>
      <c r="BH106" s="8" t="str">
        <v>飯田 博文</v>
      </c>
      <c r="BI106" s="9">
        <v>11220.8</v>
      </c>
      <c r="BJ106" s="9">
        <v>4538.8</v>
      </c>
      <c r="BK106" s="10">
        <v>0.40450000000000003</v>
      </c>
      <c r="BM106" s="34">
        <f t="shared" si="17"/>
        <v>104</v>
      </c>
      <c r="BN106" s="34" t="str">
        <v>IBD 中日本</v>
      </c>
      <c r="BO106" s="34" t="str">
        <v>IBD神奈川</v>
      </c>
      <c r="BP106" s="34" t="str">
        <v>小林 竜也</v>
      </c>
      <c r="BQ106" s="35">
        <v>50993.8</v>
      </c>
      <c r="BR106" s="35">
        <v>59722.2</v>
      </c>
      <c r="BS106" s="36">
        <v>1.1711</v>
      </c>
    </row>
    <row r="107" spans="1:71" x14ac:dyDescent="0.35">
      <c r="A107" s="28">
        <f t="shared" si="9"/>
        <v>105</v>
      </c>
      <c r="B107" s="28" t="str">
        <v>IBD 東日本</v>
      </c>
      <c r="C107" s="28" t="str">
        <v>IBD東京2</v>
      </c>
      <c r="D107" s="28" t="str">
        <v>服部 直樹</v>
      </c>
      <c r="E107" s="29">
        <v>15252.2</v>
      </c>
      <c r="F107" s="29">
        <v>4071.5</v>
      </c>
      <c r="G107" s="30">
        <v>0.26690000000000003</v>
      </c>
      <c r="I107" s="8">
        <f t="shared" si="10"/>
        <v>50</v>
      </c>
      <c r="J107" s="8" t="str">
        <v>IBD 東日本</v>
      </c>
      <c r="K107" s="8" t="str">
        <v>IBD東京1</v>
      </c>
      <c r="L107" s="8" t="str">
        <v>染谷 慶壮</v>
      </c>
      <c r="M107" s="9">
        <v>884.3</v>
      </c>
      <c r="N107" s="9">
        <v>0</v>
      </c>
      <c r="O107" s="10">
        <v>0</v>
      </c>
      <c r="Q107" s="34">
        <f t="shared" si="11"/>
        <v>105</v>
      </c>
      <c r="R107" s="34" t="str">
        <v>IBD 西日本</v>
      </c>
      <c r="S107" s="34" t="str">
        <v>IBD九州2</v>
      </c>
      <c r="T107" s="34" t="str">
        <v>中井 祥隆</v>
      </c>
      <c r="U107" s="35">
        <v>6392.1</v>
      </c>
      <c r="V107" s="35">
        <v>1696.3</v>
      </c>
      <c r="W107" s="36">
        <v>0.26529999999999998</v>
      </c>
      <c r="Y107" s="28">
        <f t="shared" si="12"/>
        <v>105</v>
      </c>
      <c r="Z107" s="28" t="str">
        <v>IBD 東日本</v>
      </c>
      <c r="AA107" s="28" t="str">
        <v>IBD千葉・茨城</v>
      </c>
      <c r="AB107" s="28" t="str">
        <v>大吉 俊也</v>
      </c>
      <c r="AC107" s="29">
        <v>25712.7</v>
      </c>
      <c r="AD107" s="29">
        <v>20179.599999999999</v>
      </c>
      <c r="AE107" s="30">
        <v>0.78480000000000005</v>
      </c>
      <c r="AG107" s="8">
        <f t="shared" si="13"/>
        <v>105</v>
      </c>
      <c r="AH107" s="8" t="str">
        <v>IBD 中日本</v>
      </c>
      <c r="AI107" s="8" t="str">
        <v>IBD神奈川</v>
      </c>
      <c r="AJ107" s="8" t="str">
        <v>金山 賢治</v>
      </c>
      <c r="AK107" s="9">
        <v>2163.3000000000002</v>
      </c>
      <c r="AL107" s="9">
        <v>251.4</v>
      </c>
      <c r="AM107" s="10">
        <v>0.1162</v>
      </c>
      <c r="AO107" s="34">
        <f t="shared" si="14"/>
        <v>105</v>
      </c>
      <c r="AP107" s="34" t="str">
        <v>IBD 東日本</v>
      </c>
      <c r="AQ107" s="34" t="str">
        <v>IBD東北</v>
      </c>
      <c r="AR107" s="34" t="str">
        <v>前中 崇志</v>
      </c>
      <c r="AS107" s="35">
        <v>17082.5</v>
      </c>
      <c r="AT107" s="35">
        <v>14248.6</v>
      </c>
      <c r="AU107" s="36">
        <v>0.83409999999999995</v>
      </c>
      <c r="AW107" s="28">
        <f t="shared" si="15"/>
        <v>105</v>
      </c>
      <c r="AX107" s="28" t="str">
        <v>IBD 西日本</v>
      </c>
      <c r="AY107" s="28" t="str">
        <v>IBD九州1</v>
      </c>
      <c r="AZ107" s="28" t="str">
        <v>上野 隆史</v>
      </c>
      <c r="BA107" s="29">
        <v>48730</v>
      </c>
      <c r="BB107" s="29">
        <v>50254.9</v>
      </c>
      <c r="BC107" s="30">
        <v>1.0311999999999999</v>
      </c>
      <c r="BE107" s="8">
        <f t="shared" si="16"/>
        <v>105</v>
      </c>
      <c r="BF107" s="8" t="str">
        <v>IBD 西日本</v>
      </c>
      <c r="BG107" s="8" t="str">
        <v>IBD九州1</v>
      </c>
      <c r="BH107" s="8" t="str">
        <v>服部 章</v>
      </c>
      <c r="BI107" s="9">
        <v>8749</v>
      </c>
      <c r="BJ107" s="9">
        <v>3534.6</v>
      </c>
      <c r="BK107" s="10">
        <v>0.40400000000000003</v>
      </c>
      <c r="BM107" s="34">
        <f t="shared" si="17"/>
        <v>105</v>
      </c>
      <c r="BN107" s="34" t="str">
        <v>IBD 西日本</v>
      </c>
      <c r="BO107" s="34" t="str">
        <v>IBD大阪1</v>
      </c>
      <c r="BP107" s="34" t="str">
        <v>西山 哲弘</v>
      </c>
      <c r="BQ107" s="35">
        <v>34331.9</v>
      </c>
      <c r="BR107" s="35">
        <v>40047.699999999997</v>
      </c>
      <c r="BS107" s="36">
        <v>1.1664000000000001</v>
      </c>
    </row>
    <row r="108" spans="1:71" x14ac:dyDescent="0.35">
      <c r="A108" s="28">
        <f t="shared" si="9"/>
        <v>106</v>
      </c>
      <c r="B108" s="28" t="str">
        <v>IBD 東日本</v>
      </c>
      <c r="C108" s="28" t="str">
        <v>IBD栃木・群馬・新潟</v>
      </c>
      <c r="D108" s="28" t="str">
        <v>李 美奈</v>
      </c>
      <c r="E108" s="29">
        <v>7382.3</v>
      </c>
      <c r="F108" s="29">
        <v>1948.6</v>
      </c>
      <c r="G108" s="30">
        <v>0.26390000000000002</v>
      </c>
      <c r="I108" s="8">
        <f t="shared" si="10"/>
        <v>50</v>
      </c>
      <c r="J108" s="8" t="str">
        <v>IBD 中日本</v>
      </c>
      <c r="K108" s="8" t="str">
        <v>IBD長野・山梨・静岡</v>
      </c>
      <c r="L108" s="8" t="str">
        <v>戎屋 奈津美</v>
      </c>
      <c r="M108" s="9">
        <v>447.2</v>
      </c>
      <c r="N108" s="9">
        <v>0</v>
      </c>
      <c r="O108" s="10">
        <v>0</v>
      </c>
      <c r="Q108" s="34">
        <f t="shared" si="11"/>
        <v>106</v>
      </c>
      <c r="R108" s="34" t="str">
        <v>IBD 東日本</v>
      </c>
      <c r="S108" s="34" t="str">
        <v>IBD千葉・茨城</v>
      </c>
      <c r="T108" s="34" t="str">
        <v>工藤 大志</v>
      </c>
      <c r="U108" s="35">
        <v>6404.6</v>
      </c>
      <c r="V108" s="35">
        <v>1697.6</v>
      </c>
      <c r="W108" s="36">
        <v>0.26500000000000001</v>
      </c>
      <c r="Y108" s="28">
        <f t="shared" si="12"/>
        <v>106</v>
      </c>
      <c r="Z108" s="28" t="str">
        <v>IBD 東日本</v>
      </c>
      <c r="AA108" s="28" t="str">
        <v>IBD千葉・茨城</v>
      </c>
      <c r="AB108" s="28" t="str">
        <v>村松 俊輔</v>
      </c>
      <c r="AC108" s="29">
        <v>27449.4</v>
      </c>
      <c r="AD108" s="29">
        <v>21536.6</v>
      </c>
      <c r="AE108" s="30">
        <v>0.78449999999999998</v>
      </c>
      <c r="AG108" s="8">
        <f t="shared" si="13"/>
        <v>106</v>
      </c>
      <c r="AH108" s="8" t="str">
        <v>IBD 中日本</v>
      </c>
      <c r="AI108" s="8" t="str">
        <v>IBD北陸・岐阜</v>
      </c>
      <c r="AJ108" s="8" t="str">
        <v>綾木 秀和</v>
      </c>
      <c r="AK108" s="9">
        <v>2251.1</v>
      </c>
      <c r="AL108" s="9">
        <v>251.4</v>
      </c>
      <c r="AM108" s="10">
        <v>0.1116</v>
      </c>
      <c r="AO108" s="34">
        <f t="shared" si="14"/>
        <v>106</v>
      </c>
      <c r="AP108" s="34" t="str">
        <v>IBD 東日本</v>
      </c>
      <c r="AQ108" s="34" t="str">
        <v>IBD千葉・茨城</v>
      </c>
      <c r="AR108" s="34" t="str">
        <v>村松 俊輔</v>
      </c>
      <c r="AS108" s="35">
        <v>25282.7</v>
      </c>
      <c r="AT108" s="35">
        <v>21033.7</v>
      </c>
      <c r="AU108" s="36">
        <v>0.83189999999999997</v>
      </c>
      <c r="AW108" s="28">
        <f t="shared" si="15"/>
        <v>106</v>
      </c>
      <c r="AX108" s="28" t="str">
        <v>IBD 東日本</v>
      </c>
      <c r="AY108" s="28" t="str">
        <v>IBD埼玉</v>
      </c>
      <c r="AZ108" s="28" t="str">
        <v>杉浦 駿</v>
      </c>
      <c r="BA108" s="29">
        <v>17292.2</v>
      </c>
      <c r="BB108" s="29">
        <v>17699.8</v>
      </c>
      <c r="BC108" s="30">
        <v>1.0235000000000001</v>
      </c>
      <c r="BE108" s="8">
        <f t="shared" si="16"/>
        <v>106</v>
      </c>
      <c r="BF108" s="8" t="str">
        <v>IBD 東日本</v>
      </c>
      <c r="BG108" s="8" t="str">
        <v>IBD東京2</v>
      </c>
      <c r="BH108" s="8" t="str">
        <v>田中 英成</v>
      </c>
      <c r="BI108" s="9">
        <v>3799.8</v>
      </c>
      <c r="BJ108" s="9">
        <v>1516.7</v>
      </c>
      <c r="BK108" s="10">
        <v>0.39910000000000001</v>
      </c>
      <c r="BM108" s="34">
        <f t="shared" si="17"/>
        <v>106</v>
      </c>
      <c r="BN108" s="34" t="str">
        <v>IBD 東日本</v>
      </c>
      <c r="BO108" s="34" t="str">
        <v>IBD東京1</v>
      </c>
      <c r="BP108" s="34" t="str">
        <v>草野 七彩</v>
      </c>
      <c r="BQ108" s="35">
        <v>24821.9</v>
      </c>
      <c r="BR108" s="35">
        <v>28845.1</v>
      </c>
      <c r="BS108" s="36">
        <v>1.1619999999999999</v>
      </c>
    </row>
    <row r="109" spans="1:71" x14ac:dyDescent="0.35">
      <c r="A109" s="28">
        <f t="shared" si="9"/>
        <v>107</v>
      </c>
      <c r="B109" s="28" t="str">
        <v>IBD 西日本</v>
      </c>
      <c r="C109" s="28" t="str">
        <v>IBD九州1</v>
      </c>
      <c r="D109" s="28" t="str">
        <v>長野 慶</v>
      </c>
      <c r="E109" s="29">
        <v>9087.4</v>
      </c>
      <c r="F109" s="29">
        <v>2375.1999999999998</v>
      </c>
      <c r="G109" s="30">
        <v>0.26129999999999998</v>
      </c>
      <c r="I109" s="8">
        <f t="shared" si="10"/>
        <v>50</v>
      </c>
      <c r="J109" s="8" t="str">
        <v>IBD 西日本</v>
      </c>
      <c r="K109" s="8" t="str">
        <v>IBD兵庫</v>
      </c>
      <c r="L109" s="8" t="str">
        <v>三上 あさひ</v>
      </c>
      <c r="M109" s="9">
        <v>776.7</v>
      </c>
      <c r="N109" s="9">
        <v>0</v>
      </c>
      <c r="O109" s="10">
        <v>0</v>
      </c>
      <c r="Q109" s="34">
        <f t="shared" si="11"/>
        <v>107</v>
      </c>
      <c r="R109" s="34" t="str">
        <v>IBD 中日本</v>
      </c>
      <c r="S109" s="34" t="str">
        <v>IBD東海1</v>
      </c>
      <c r="T109" s="34" t="str">
        <v>平谷 友紀</v>
      </c>
      <c r="U109" s="35">
        <v>6532.7</v>
      </c>
      <c r="V109" s="35">
        <v>1696.3</v>
      </c>
      <c r="W109" s="36">
        <v>0.2596</v>
      </c>
      <c r="Y109" s="28">
        <f t="shared" si="12"/>
        <v>107</v>
      </c>
      <c r="Z109" s="28" t="str">
        <v>IBD 西日本</v>
      </c>
      <c r="AA109" s="28" t="str">
        <v>IBD大阪2</v>
      </c>
      <c r="AB109" s="28" t="str">
        <v>津田 裕弘</v>
      </c>
      <c r="AC109" s="29">
        <v>15535.7</v>
      </c>
      <c r="AD109" s="29">
        <v>12115.1</v>
      </c>
      <c r="AE109" s="30">
        <v>0.77980000000000005</v>
      </c>
      <c r="AG109" s="8">
        <f t="shared" si="13"/>
        <v>107</v>
      </c>
      <c r="AH109" s="8" t="str">
        <v>IBD 中日本</v>
      </c>
      <c r="AI109" s="8" t="str">
        <v>IBD東海2</v>
      </c>
      <c r="AJ109" s="8" t="str">
        <v>今西 美穂</v>
      </c>
      <c r="AK109" s="9">
        <v>2773.8</v>
      </c>
      <c r="AL109" s="9">
        <v>251.4</v>
      </c>
      <c r="AM109" s="10">
        <v>9.06E-2</v>
      </c>
      <c r="AO109" s="34">
        <f t="shared" si="14"/>
        <v>107</v>
      </c>
      <c r="AP109" s="34" t="str">
        <v>IBD 中日本</v>
      </c>
      <c r="AQ109" s="34" t="str">
        <v>IBD東海2</v>
      </c>
      <c r="AR109" s="34" t="str">
        <v>福山 敏</v>
      </c>
      <c r="AS109" s="35">
        <v>4944.5</v>
      </c>
      <c r="AT109" s="35">
        <v>4071</v>
      </c>
      <c r="AU109" s="36">
        <v>0.82330000000000003</v>
      </c>
      <c r="AW109" s="28">
        <f t="shared" si="15"/>
        <v>107</v>
      </c>
      <c r="AX109" s="28" t="str">
        <v>IBD 西日本</v>
      </c>
      <c r="AY109" s="28" t="str">
        <v>IBD九州2</v>
      </c>
      <c r="AZ109" s="28" t="str">
        <v>飯田 博文</v>
      </c>
      <c r="BA109" s="29">
        <v>53694.7</v>
      </c>
      <c r="BB109" s="29">
        <v>54768.3</v>
      </c>
      <c r="BC109" s="30">
        <v>1.0199</v>
      </c>
      <c r="BE109" s="8">
        <f t="shared" si="16"/>
        <v>107</v>
      </c>
      <c r="BF109" s="8" t="str">
        <v>IBD 西日本</v>
      </c>
      <c r="BG109" s="8" t="str">
        <v>IBD大阪2</v>
      </c>
      <c r="BH109" s="8" t="str">
        <v>野中 勝</v>
      </c>
      <c r="BI109" s="9">
        <v>8874.1</v>
      </c>
      <c r="BJ109" s="9">
        <v>3541</v>
      </c>
      <c r="BK109" s="10">
        <v>0.39900000000000002</v>
      </c>
      <c r="BM109" s="34">
        <f t="shared" si="17"/>
        <v>107</v>
      </c>
      <c r="BN109" s="34" t="str">
        <v>IBD 西日本</v>
      </c>
      <c r="BO109" s="34" t="str">
        <v>IBD九州2</v>
      </c>
      <c r="BP109" s="34" t="str">
        <v>節原 有貴</v>
      </c>
      <c r="BQ109" s="35">
        <v>49195</v>
      </c>
      <c r="BR109" s="35">
        <v>55658</v>
      </c>
      <c r="BS109" s="36">
        <v>1.1313</v>
      </c>
    </row>
    <row r="110" spans="1:71" x14ac:dyDescent="0.35">
      <c r="A110" s="28">
        <f t="shared" si="9"/>
        <v>108</v>
      </c>
      <c r="B110" s="28" t="str">
        <v>IBD 西日本</v>
      </c>
      <c r="C110" s="28" t="str">
        <v>IBD九州1</v>
      </c>
      <c r="D110" s="28" t="str">
        <v>小西 縁</v>
      </c>
      <c r="E110" s="29">
        <v>9805.2999999999993</v>
      </c>
      <c r="F110" s="29">
        <v>2538.4</v>
      </c>
      <c r="G110" s="30">
        <v>0.25879999999999997</v>
      </c>
      <c r="I110" s="8">
        <f t="shared" si="10"/>
        <v>50</v>
      </c>
      <c r="J110" s="8" t="str">
        <v>IBD 東日本</v>
      </c>
      <c r="K110" s="8" t="str">
        <v>IBD栃木・群馬・新潟</v>
      </c>
      <c r="L110" s="8" t="str">
        <v>唐沢 健一</v>
      </c>
      <c r="M110" s="9">
        <v>798.4</v>
      </c>
      <c r="N110" s="9">
        <v>0</v>
      </c>
      <c r="O110" s="10">
        <v>0</v>
      </c>
      <c r="Q110" s="34">
        <f t="shared" si="11"/>
        <v>108</v>
      </c>
      <c r="R110" s="34" t="str">
        <v>IBD 中日本</v>
      </c>
      <c r="S110" s="34" t="str">
        <v>IBD長野・山梨・静岡</v>
      </c>
      <c r="T110" s="34" t="str">
        <v>今門 秀大</v>
      </c>
      <c r="U110" s="35">
        <v>6576.8</v>
      </c>
      <c r="V110" s="35">
        <v>1696.3</v>
      </c>
      <c r="W110" s="36">
        <v>0.25790000000000002</v>
      </c>
      <c r="Y110" s="28">
        <f t="shared" si="12"/>
        <v>108</v>
      </c>
      <c r="Z110" s="28" t="str">
        <v>IBD 東日本</v>
      </c>
      <c r="AA110" s="28" t="str">
        <v>IBD千葉・茨城</v>
      </c>
      <c r="AB110" s="28" t="str">
        <v>有坂 建一郎</v>
      </c>
      <c r="AC110" s="29">
        <v>25476.2</v>
      </c>
      <c r="AD110" s="29">
        <v>19682.900000000001</v>
      </c>
      <c r="AE110" s="30">
        <v>0.77259999999999995</v>
      </c>
      <c r="AG110" s="8">
        <f t="shared" si="13"/>
        <v>108</v>
      </c>
      <c r="AH110" s="8" t="str">
        <v>IBD 西日本</v>
      </c>
      <c r="AI110" s="8" t="str">
        <v>IBD中四国2</v>
      </c>
      <c r="AJ110" s="8" t="str">
        <v>藤澤 綾乃</v>
      </c>
      <c r="AK110" s="9">
        <v>980.3</v>
      </c>
      <c r="AL110" s="9">
        <v>0</v>
      </c>
      <c r="AM110" s="10">
        <v>0</v>
      </c>
      <c r="AO110" s="34">
        <f t="shared" si="14"/>
        <v>108</v>
      </c>
      <c r="AP110" s="34" t="str">
        <v>IBD 西日本</v>
      </c>
      <c r="AQ110" s="34" t="str">
        <v>IBD大阪2</v>
      </c>
      <c r="AR110" s="34" t="str">
        <v>津田 裕弘</v>
      </c>
      <c r="AS110" s="35">
        <v>13409.8</v>
      </c>
      <c r="AT110" s="35">
        <v>10857.9</v>
      </c>
      <c r="AU110" s="36">
        <v>0.80959999999999999</v>
      </c>
      <c r="AW110" s="28">
        <f t="shared" si="15"/>
        <v>108</v>
      </c>
      <c r="AX110" s="28" t="str">
        <v>IBD 東日本</v>
      </c>
      <c r="AY110" s="28" t="str">
        <v>IBD東京1</v>
      </c>
      <c r="AZ110" s="28" t="str">
        <v>古谷 涼太</v>
      </c>
      <c r="BA110" s="29">
        <v>65596.2</v>
      </c>
      <c r="BB110" s="29">
        <v>66769.899999999994</v>
      </c>
      <c r="BC110" s="30">
        <v>1.0178</v>
      </c>
      <c r="BE110" s="8">
        <f t="shared" si="16"/>
        <v>108</v>
      </c>
      <c r="BF110" s="8" t="str">
        <v>IBD 東日本</v>
      </c>
      <c r="BG110" s="8" t="str">
        <v>IBD千葉・茨城</v>
      </c>
      <c r="BH110" s="8" t="str">
        <v>徳永 一真</v>
      </c>
      <c r="BI110" s="9">
        <v>9588.1</v>
      </c>
      <c r="BJ110" s="9">
        <v>3792.5</v>
      </c>
      <c r="BK110" s="10">
        <v>0.39550000000000002</v>
      </c>
      <c r="BM110" s="34">
        <f t="shared" si="17"/>
        <v>108</v>
      </c>
      <c r="BN110" s="34" t="str">
        <v>IBD 西日本</v>
      </c>
      <c r="BO110" s="34" t="str">
        <v>IBD大阪2</v>
      </c>
      <c r="BP110" s="34" t="str">
        <v>野中 勝</v>
      </c>
      <c r="BQ110" s="35">
        <v>60724</v>
      </c>
      <c r="BR110" s="35">
        <v>67189.899999999994</v>
      </c>
      <c r="BS110" s="36">
        <v>1.1064000000000001</v>
      </c>
    </row>
    <row r="111" spans="1:71" x14ac:dyDescent="0.35">
      <c r="A111" s="28">
        <f t="shared" si="9"/>
        <v>109</v>
      </c>
      <c r="B111" s="28" t="str">
        <v>IBD 東日本</v>
      </c>
      <c r="C111" s="28" t="str">
        <v>IBD東北</v>
      </c>
      <c r="D111" s="28" t="str">
        <v>小宮 源樹</v>
      </c>
      <c r="E111" s="29">
        <v>11825.5</v>
      </c>
      <c r="F111" s="29">
        <v>3053.3</v>
      </c>
      <c r="G111" s="30">
        <v>0.2581</v>
      </c>
      <c r="I111" s="8">
        <f t="shared" si="10"/>
        <v>50</v>
      </c>
      <c r="J111" s="8" t="str">
        <v>IBD 東日本</v>
      </c>
      <c r="K111" s="8" t="str">
        <v>IBD千葉・茨城</v>
      </c>
      <c r="L111" s="8" t="str">
        <v>大吉 俊也</v>
      </c>
      <c r="M111" s="9">
        <v>1061.9000000000001</v>
      </c>
      <c r="N111" s="9">
        <v>0</v>
      </c>
      <c r="O111" s="10">
        <v>0</v>
      </c>
      <c r="Q111" s="34">
        <f t="shared" si="11"/>
        <v>109</v>
      </c>
      <c r="R111" s="34" t="str">
        <v>IBD 東日本</v>
      </c>
      <c r="S111" s="34" t="str">
        <v>IBD栃木・群馬・新潟</v>
      </c>
      <c r="T111" s="34" t="str">
        <v>李 美奈</v>
      </c>
      <c r="U111" s="35">
        <v>6750</v>
      </c>
      <c r="V111" s="35">
        <v>1697.2</v>
      </c>
      <c r="W111" s="36">
        <v>0.25140000000000001</v>
      </c>
      <c r="Y111" s="28">
        <f t="shared" si="12"/>
        <v>109</v>
      </c>
      <c r="Z111" s="28" t="str">
        <v>IBD 東日本</v>
      </c>
      <c r="AA111" s="28" t="str">
        <v>IBD東北</v>
      </c>
      <c r="AB111" s="28" t="str">
        <v>前中 崇志</v>
      </c>
      <c r="AC111" s="29">
        <v>18531.599999999999</v>
      </c>
      <c r="AD111" s="29">
        <v>14248.6</v>
      </c>
      <c r="AE111" s="30">
        <v>0.76880000000000004</v>
      </c>
      <c r="AG111" s="8">
        <f t="shared" si="13"/>
        <v>108</v>
      </c>
      <c r="AH111" s="8" t="str">
        <v>IBD 西日本</v>
      </c>
      <c r="AI111" s="8" t="str">
        <v>IBD中四国2</v>
      </c>
      <c r="AJ111" s="8" t="str">
        <v>松山 直史</v>
      </c>
      <c r="AK111" s="9">
        <v>2021.3</v>
      </c>
      <c r="AL111" s="9">
        <v>0</v>
      </c>
      <c r="AM111" s="10">
        <v>0</v>
      </c>
      <c r="AO111" s="34">
        <f t="shared" si="14"/>
        <v>109</v>
      </c>
      <c r="AP111" s="34" t="str">
        <v>IBD 西日本</v>
      </c>
      <c r="AQ111" s="34" t="str">
        <v>IBD兵庫</v>
      </c>
      <c r="AR111" s="34" t="str">
        <v>碓永 智彦</v>
      </c>
      <c r="AS111" s="35">
        <v>19778.3</v>
      </c>
      <c r="AT111" s="35">
        <v>15945.3</v>
      </c>
      <c r="AU111" s="36">
        <v>0.80620000000000003</v>
      </c>
      <c r="AW111" s="28">
        <f t="shared" si="15"/>
        <v>109</v>
      </c>
      <c r="AX111" s="28" t="str">
        <v>IBD 西日本</v>
      </c>
      <c r="AY111" s="28" t="str">
        <v>IBD大阪2</v>
      </c>
      <c r="AZ111" s="28" t="str">
        <v>野中 勝</v>
      </c>
      <c r="BA111" s="29">
        <v>69598.100000000006</v>
      </c>
      <c r="BB111" s="29">
        <v>70730.899999999994</v>
      </c>
      <c r="BC111" s="30">
        <v>1.0162</v>
      </c>
      <c r="BE111" s="8">
        <f t="shared" si="16"/>
        <v>109</v>
      </c>
      <c r="BF111" s="8" t="str">
        <v>IBD 中日本</v>
      </c>
      <c r="BG111" s="8" t="str">
        <v>IBD京滋</v>
      </c>
      <c r="BH111" s="8" t="str">
        <v>今村 奈菜</v>
      </c>
      <c r="BI111" s="9">
        <v>11181.9</v>
      </c>
      <c r="BJ111" s="9">
        <v>4039.1</v>
      </c>
      <c r="BK111" s="10">
        <v>0.36120000000000002</v>
      </c>
      <c r="BM111" s="34">
        <f t="shared" si="17"/>
        <v>109</v>
      </c>
      <c r="BN111" s="34" t="str">
        <v>IBD 西日本</v>
      </c>
      <c r="BO111" s="34" t="str">
        <v>IBD九州1</v>
      </c>
      <c r="BP111" s="34" t="str">
        <v>濵﨑 栄治</v>
      </c>
      <c r="BQ111" s="35">
        <v>28321</v>
      </c>
      <c r="BR111" s="35">
        <v>31224.799999999999</v>
      </c>
      <c r="BS111" s="36">
        <v>1.1025</v>
      </c>
    </row>
    <row r="112" spans="1:71" x14ac:dyDescent="0.35">
      <c r="A112" s="28">
        <f t="shared" si="9"/>
        <v>110</v>
      </c>
      <c r="B112" s="28" t="str">
        <v>IBD 西日本</v>
      </c>
      <c r="C112" s="28" t="str">
        <v>IBD九州1</v>
      </c>
      <c r="D112" s="28" t="str">
        <v>濵﨑 栄治</v>
      </c>
      <c r="E112" s="29">
        <v>7902.2</v>
      </c>
      <c r="F112" s="29">
        <v>2036</v>
      </c>
      <c r="G112" s="30">
        <v>0.2576</v>
      </c>
      <c r="I112" s="8">
        <f t="shared" si="10"/>
        <v>50</v>
      </c>
      <c r="J112" s="8" t="str">
        <v>IBD 東日本</v>
      </c>
      <c r="K112" s="8" t="str">
        <v>IBD埼玉</v>
      </c>
      <c r="L112" s="8" t="str">
        <v>五十川 卓</v>
      </c>
      <c r="M112" s="9">
        <v>509.1</v>
      </c>
      <c r="N112" s="9">
        <v>0</v>
      </c>
      <c r="O112" s="10">
        <v>0</v>
      </c>
      <c r="Q112" s="34">
        <f t="shared" si="11"/>
        <v>110</v>
      </c>
      <c r="R112" s="34" t="str">
        <v>IBD 中日本</v>
      </c>
      <c r="S112" s="34" t="str">
        <v>IBD東海1</v>
      </c>
      <c r="T112" s="34" t="str">
        <v>星野 寛隆</v>
      </c>
      <c r="U112" s="35">
        <v>4082.4</v>
      </c>
      <c r="V112" s="35">
        <v>1017.8</v>
      </c>
      <c r="W112" s="36">
        <v>0.24929999999999999</v>
      </c>
      <c r="Y112" s="28">
        <f t="shared" si="12"/>
        <v>110</v>
      </c>
      <c r="Z112" s="28" t="str">
        <v>IBD 西日本</v>
      </c>
      <c r="AA112" s="28" t="str">
        <v>IBD九州2</v>
      </c>
      <c r="AB112" s="28" t="str">
        <v>米坂 亮</v>
      </c>
      <c r="AC112" s="29">
        <v>12805.8</v>
      </c>
      <c r="AD112" s="29">
        <v>9662.7000000000007</v>
      </c>
      <c r="AE112" s="30">
        <v>0.75449999999999995</v>
      </c>
      <c r="AG112" s="8">
        <f t="shared" si="13"/>
        <v>108</v>
      </c>
      <c r="AH112" s="8" t="str">
        <v>IBD 中日本</v>
      </c>
      <c r="AI112" s="8" t="str">
        <v>IBD東海1</v>
      </c>
      <c r="AJ112" s="8" t="str">
        <v>杉之原 由貴</v>
      </c>
      <c r="AK112" s="9">
        <v>383.5</v>
      </c>
      <c r="AL112" s="9">
        <v>0</v>
      </c>
      <c r="AM112" s="10">
        <v>0</v>
      </c>
      <c r="AO112" s="34">
        <f t="shared" si="14"/>
        <v>110</v>
      </c>
      <c r="AP112" s="34" t="str">
        <v>IBD 西日本</v>
      </c>
      <c r="AQ112" s="34" t="str">
        <v>IBD九州2</v>
      </c>
      <c r="AR112" s="34" t="str">
        <v>山平 勝樹</v>
      </c>
      <c r="AS112" s="35">
        <v>22857.599999999999</v>
      </c>
      <c r="AT112" s="35">
        <v>18319.7</v>
      </c>
      <c r="AU112" s="36">
        <v>0.8014</v>
      </c>
      <c r="AW112" s="28">
        <f t="shared" si="15"/>
        <v>110</v>
      </c>
      <c r="AX112" s="28" t="str">
        <v>IBD 東日本</v>
      </c>
      <c r="AY112" s="28" t="str">
        <v>IBD北海道</v>
      </c>
      <c r="AZ112" s="28" t="str">
        <v>松井 夏海</v>
      </c>
      <c r="BA112" s="29">
        <v>86543.2</v>
      </c>
      <c r="BB112" s="29">
        <v>85790.3</v>
      </c>
      <c r="BC112" s="30">
        <v>0.99129999999999996</v>
      </c>
      <c r="BE112" s="8">
        <f t="shared" si="16"/>
        <v>110</v>
      </c>
      <c r="BF112" s="8" t="str">
        <v>IBD 西日本</v>
      </c>
      <c r="BG112" s="8" t="str">
        <v>IBD九州1</v>
      </c>
      <c r="BH112" s="8" t="str">
        <v>長野 慶</v>
      </c>
      <c r="BI112" s="9">
        <v>7717.8</v>
      </c>
      <c r="BJ112" s="9">
        <v>2775.5</v>
      </c>
      <c r="BK112" s="10">
        <v>0.35959999999999998</v>
      </c>
      <c r="BM112" s="34">
        <f t="shared" si="17"/>
        <v>110</v>
      </c>
      <c r="BN112" s="34" t="str">
        <v>IBD 中日本</v>
      </c>
      <c r="BO112" s="34" t="str">
        <v>IBD京滋</v>
      </c>
      <c r="BP112" s="34" t="str">
        <v>重川 まどか</v>
      </c>
      <c r="BQ112" s="35">
        <v>32868.5</v>
      </c>
      <c r="BR112" s="35">
        <v>35977.800000000003</v>
      </c>
      <c r="BS112" s="36">
        <v>1.0945</v>
      </c>
    </row>
    <row r="113" spans="1:71" x14ac:dyDescent="0.35">
      <c r="A113" s="28">
        <f t="shared" si="9"/>
        <v>111</v>
      </c>
      <c r="B113" s="28" t="str">
        <v>IBD 西日本</v>
      </c>
      <c r="C113" s="28" t="str">
        <v>IBD九州2</v>
      </c>
      <c r="D113" s="28" t="str">
        <v>中井 祥隆</v>
      </c>
      <c r="E113" s="29">
        <v>7052.4</v>
      </c>
      <c r="F113" s="29">
        <v>1696.3</v>
      </c>
      <c r="G113" s="30">
        <v>0.24049999999999999</v>
      </c>
      <c r="I113" s="8">
        <f t="shared" si="10"/>
        <v>50</v>
      </c>
      <c r="J113" s="8" t="str">
        <v>IBD 西日本</v>
      </c>
      <c r="K113" s="8" t="str">
        <v>IBD大阪1</v>
      </c>
      <c r="L113" s="8" t="str">
        <v>尾本 光司</v>
      </c>
      <c r="M113" s="9">
        <v>438.7</v>
      </c>
      <c r="N113" s="9">
        <v>0</v>
      </c>
      <c r="O113" s="10">
        <v>0</v>
      </c>
      <c r="Q113" s="34">
        <f t="shared" si="11"/>
        <v>111</v>
      </c>
      <c r="R113" s="34" t="str">
        <v>IBD 中日本</v>
      </c>
      <c r="S113" s="34" t="str">
        <v>IBD神奈川</v>
      </c>
      <c r="T113" s="34" t="str">
        <v>小林 竜也</v>
      </c>
      <c r="U113" s="35">
        <v>11153.2</v>
      </c>
      <c r="V113" s="35">
        <v>2714</v>
      </c>
      <c r="W113" s="36">
        <v>0.24329999999999999</v>
      </c>
      <c r="Y113" s="28">
        <f t="shared" si="12"/>
        <v>111</v>
      </c>
      <c r="Z113" s="28" t="str">
        <v>IBD 中日本</v>
      </c>
      <c r="AA113" s="28" t="str">
        <v>IBD北陸・岐阜</v>
      </c>
      <c r="AB113" s="28" t="str">
        <v>福井 由和</v>
      </c>
      <c r="AC113" s="29">
        <v>14404.1</v>
      </c>
      <c r="AD113" s="29">
        <v>10844.1</v>
      </c>
      <c r="AE113" s="30">
        <v>0.75280000000000002</v>
      </c>
      <c r="AG113" s="8">
        <f t="shared" si="13"/>
        <v>108</v>
      </c>
      <c r="AH113" s="8" t="str">
        <v>IBD 中日本</v>
      </c>
      <c r="AI113" s="8" t="str">
        <v>IBD東海2</v>
      </c>
      <c r="AJ113" s="8" t="str">
        <v>丸山 和真</v>
      </c>
      <c r="AK113" s="9">
        <v>860.9</v>
      </c>
      <c r="AL113" s="9">
        <v>0</v>
      </c>
      <c r="AM113" s="10">
        <v>0</v>
      </c>
      <c r="AO113" s="34">
        <f t="shared" si="14"/>
        <v>111</v>
      </c>
      <c r="AP113" s="34" t="str">
        <v>IBD 中日本</v>
      </c>
      <c r="AQ113" s="34" t="str">
        <v>IBD北陸・岐阜</v>
      </c>
      <c r="AR113" s="34" t="str">
        <v>宮地 一宏</v>
      </c>
      <c r="AS113" s="35">
        <v>19500.5</v>
      </c>
      <c r="AT113" s="35">
        <v>15606.5</v>
      </c>
      <c r="AU113" s="36">
        <v>0.80030000000000001</v>
      </c>
      <c r="AW113" s="28">
        <f t="shared" si="15"/>
        <v>111</v>
      </c>
      <c r="AX113" s="28" t="str">
        <v>IBD 西日本</v>
      </c>
      <c r="AY113" s="28" t="str">
        <v>IBD九州2</v>
      </c>
      <c r="AZ113" s="28" t="str">
        <v>中窪 香里</v>
      </c>
      <c r="BA113" s="29">
        <v>38844.199999999997</v>
      </c>
      <c r="BB113" s="29">
        <v>38132.400000000001</v>
      </c>
      <c r="BC113" s="30">
        <v>0.98160000000000003</v>
      </c>
      <c r="BE113" s="8">
        <f t="shared" si="16"/>
        <v>111</v>
      </c>
      <c r="BF113" s="8" t="str">
        <v>IBD 西日本</v>
      </c>
      <c r="BG113" s="8" t="str">
        <v>IBD九州2</v>
      </c>
      <c r="BH113" s="8" t="str">
        <v>節原 有貴</v>
      </c>
      <c r="BI113" s="9">
        <v>13587.4</v>
      </c>
      <c r="BJ113" s="9">
        <v>4798.3</v>
      </c>
      <c r="BK113" s="10">
        <v>0.35310000000000002</v>
      </c>
      <c r="BM113" s="34">
        <f t="shared" si="17"/>
        <v>111</v>
      </c>
      <c r="BN113" s="34" t="str">
        <v>IBD 西日本</v>
      </c>
      <c r="BO113" s="34" t="str">
        <v>IBD中四国2</v>
      </c>
      <c r="BP113" s="34" t="str">
        <v>松山 直史</v>
      </c>
      <c r="BQ113" s="35">
        <v>27677.200000000001</v>
      </c>
      <c r="BR113" s="35">
        <v>30206.400000000001</v>
      </c>
      <c r="BS113" s="36">
        <v>1.0912999999999999</v>
      </c>
    </row>
    <row r="114" spans="1:71" x14ac:dyDescent="0.35">
      <c r="A114" s="28">
        <f t="shared" si="9"/>
        <v>112</v>
      </c>
      <c r="B114" s="28" t="str">
        <v>IBD 中日本</v>
      </c>
      <c r="C114" s="28" t="str">
        <v>IBD神奈川</v>
      </c>
      <c r="D114" s="28" t="str">
        <v>羽原 眞美子</v>
      </c>
      <c r="E114" s="29">
        <v>5382.8</v>
      </c>
      <c r="F114" s="29">
        <v>1270.5999999999999</v>
      </c>
      <c r="G114" s="30">
        <v>0.23599999999999999</v>
      </c>
      <c r="I114" s="8">
        <f t="shared" si="10"/>
        <v>50</v>
      </c>
      <c r="J114" s="8" t="str">
        <v>IBD 東日本</v>
      </c>
      <c r="K114" s="8" t="str">
        <v>IBD埼玉</v>
      </c>
      <c r="L114" s="8" t="str">
        <v>杉浦 駿</v>
      </c>
      <c r="M114" s="9">
        <v>346.9</v>
      </c>
      <c r="N114" s="9">
        <v>0</v>
      </c>
      <c r="O114" s="10">
        <v>0</v>
      </c>
      <c r="Q114" s="34">
        <f t="shared" si="11"/>
        <v>112</v>
      </c>
      <c r="R114" s="34" t="str">
        <v>IBD 西日本</v>
      </c>
      <c r="S114" s="34" t="str">
        <v>IBD大阪2</v>
      </c>
      <c r="T114" s="34" t="str">
        <v>野中 勝</v>
      </c>
      <c r="U114" s="35">
        <v>8609.6</v>
      </c>
      <c r="V114" s="35">
        <v>2035.5</v>
      </c>
      <c r="W114" s="36">
        <v>0.2364</v>
      </c>
      <c r="Y114" s="28">
        <f t="shared" si="12"/>
        <v>112</v>
      </c>
      <c r="Z114" s="28" t="str">
        <v>IBD 中日本</v>
      </c>
      <c r="AA114" s="28" t="str">
        <v>IBD北陸・岐阜</v>
      </c>
      <c r="AB114" s="28" t="str">
        <v>宮地 一宏</v>
      </c>
      <c r="AC114" s="29">
        <v>20971.3</v>
      </c>
      <c r="AD114" s="29">
        <v>15606.5</v>
      </c>
      <c r="AE114" s="30">
        <v>0.74409999999999998</v>
      </c>
      <c r="AG114" s="8">
        <f t="shared" si="13"/>
        <v>108</v>
      </c>
      <c r="AH114" s="8" t="str">
        <v>IBD 西日本</v>
      </c>
      <c r="AI114" s="8" t="str">
        <v>IBD大阪1</v>
      </c>
      <c r="AJ114" s="8" t="str">
        <v>西山 哲弘</v>
      </c>
      <c r="AK114" s="9">
        <v>2116</v>
      </c>
      <c r="AL114" s="9">
        <v>0</v>
      </c>
      <c r="AM114" s="10">
        <v>0</v>
      </c>
      <c r="AO114" s="34">
        <f t="shared" si="14"/>
        <v>112</v>
      </c>
      <c r="AP114" s="34" t="str">
        <v>IBD 中日本</v>
      </c>
      <c r="AQ114" s="34" t="str">
        <v>IBD東海2</v>
      </c>
      <c r="AR114" s="34" t="str">
        <v>鈴木 昌樹</v>
      </c>
      <c r="AS114" s="35">
        <v>24244</v>
      </c>
      <c r="AT114" s="35">
        <v>18998.2</v>
      </c>
      <c r="AU114" s="36">
        <v>0.78359999999999996</v>
      </c>
      <c r="AW114" s="28">
        <f t="shared" si="15"/>
        <v>112</v>
      </c>
      <c r="AX114" s="28" t="str">
        <v>IBD 西日本</v>
      </c>
      <c r="AY114" s="28" t="str">
        <v>IBD大阪1</v>
      </c>
      <c r="AZ114" s="28" t="str">
        <v>西山 哲弘</v>
      </c>
      <c r="BA114" s="29">
        <v>44418.2</v>
      </c>
      <c r="BB114" s="29">
        <v>43582.3</v>
      </c>
      <c r="BC114" s="30">
        <v>0.98109999999999997</v>
      </c>
      <c r="BE114" s="8">
        <f t="shared" si="16"/>
        <v>112</v>
      </c>
      <c r="BF114" s="8" t="str">
        <v>IBD 西日本</v>
      </c>
      <c r="BG114" s="8" t="str">
        <v>IBD大阪1</v>
      </c>
      <c r="BH114" s="8" t="str">
        <v>西山 哲弘</v>
      </c>
      <c r="BI114" s="9">
        <v>10086.299999999999</v>
      </c>
      <c r="BJ114" s="9">
        <v>3534.6</v>
      </c>
      <c r="BK114" s="10">
        <v>0.35039999999999999</v>
      </c>
      <c r="BM114" s="34">
        <f t="shared" si="17"/>
        <v>112</v>
      </c>
      <c r="BN114" s="34" t="str">
        <v>IBD 東日本</v>
      </c>
      <c r="BO114" s="34" t="str">
        <v>IBD埼玉</v>
      </c>
      <c r="BP114" s="34" t="str">
        <v>杉浦 駿</v>
      </c>
      <c r="BQ114" s="35">
        <v>12888.3</v>
      </c>
      <c r="BR114" s="35">
        <v>13923.3</v>
      </c>
      <c r="BS114" s="36">
        <v>1.0803</v>
      </c>
    </row>
    <row r="115" spans="1:71" x14ac:dyDescent="0.35">
      <c r="A115" s="28">
        <f t="shared" si="9"/>
        <v>113</v>
      </c>
      <c r="B115" s="28" t="str">
        <v>IBD 中日本</v>
      </c>
      <c r="C115" s="28" t="str">
        <v>IBD東海2</v>
      </c>
      <c r="D115" s="28" t="str">
        <v>榊原 隆之</v>
      </c>
      <c r="E115" s="29">
        <v>9702.4</v>
      </c>
      <c r="F115" s="29">
        <v>2287.9</v>
      </c>
      <c r="G115" s="30">
        <v>0.23580000000000001</v>
      </c>
      <c r="I115" s="8">
        <f t="shared" si="10"/>
        <v>50</v>
      </c>
      <c r="J115" s="8" t="str">
        <v>IBD 西日本</v>
      </c>
      <c r="K115" s="8" t="str">
        <v>IBD兵庫</v>
      </c>
      <c r="L115" s="8" t="str">
        <v>川田 輝彦</v>
      </c>
      <c r="M115" s="9">
        <v>628.6</v>
      </c>
      <c r="N115" s="9">
        <v>0</v>
      </c>
      <c r="O115" s="10">
        <v>0</v>
      </c>
      <c r="Q115" s="34">
        <f t="shared" si="11"/>
        <v>113</v>
      </c>
      <c r="R115" s="34" t="str">
        <v>IBD 中日本</v>
      </c>
      <c r="S115" s="34" t="str">
        <v>IBD東海2</v>
      </c>
      <c r="T115" s="34" t="str">
        <v>髙橋 憲子</v>
      </c>
      <c r="U115" s="35">
        <v>5875.6</v>
      </c>
      <c r="V115" s="35">
        <v>1357</v>
      </c>
      <c r="W115" s="36">
        <v>0.23089999999999999</v>
      </c>
      <c r="Y115" s="28">
        <f t="shared" si="12"/>
        <v>113</v>
      </c>
      <c r="Z115" s="28" t="str">
        <v>IBD 東日本</v>
      </c>
      <c r="AA115" s="28" t="str">
        <v>IBD栃木・群馬・新潟</v>
      </c>
      <c r="AB115" s="28" t="str">
        <v>武口 智明</v>
      </c>
      <c r="AC115" s="29">
        <v>6414</v>
      </c>
      <c r="AD115" s="29">
        <v>4751.3</v>
      </c>
      <c r="AE115" s="30">
        <v>0.74070000000000003</v>
      </c>
      <c r="AG115" s="8">
        <f t="shared" si="13"/>
        <v>108</v>
      </c>
      <c r="AH115" s="8" t="str">
        <v>IBD 東日本</v>
      </c>
      <c r="AI115" s="8" t="str">
        <v>IBD東京2</v>
      </c>
      <c r="AJ115" s="8" t="str">
        <v>広瀬 理絵</v>
      </c>
      <c r="AK115" s="9">
        <v>739.9</v>
      </c>
      <c r="AL115" s="9">
        <v>0</v>
      </c>
      <c r="AM115" s="10">
        <v>0</v>
      </c>
      <c r="AO115" s="34">
        <f t="shared" si="14"/>
        <v>113</v>
      </c>
      <c r="AP115" s="34" t="str">
        <v>IBD 中日本</v>
      </c>
      <c r="AQ115" s="34" t="str">
        <v>IBD北陸・岐阜</v>
      </c>
      <c r="AR115" s="34" t="str">
        <v>福井 由和</v>
      </c>
      <c r="AS115" s="35">
        <v>12813.3</v>
      </c>
      <c r="AT115" s="35">
        <v>9838.2999999999993</v>
      </c>
      <c r="AU115" s="36">
        <v>0.76780000000000004</v>
      </c>
      <c r="AW115" s="28">
        <f t="shared" si="15"/>
        <v>113</v>
      </c>
      <c r="AX115" s="28" t="str">
        <v>IBD 西日本</v>
      </c>
      <c r="AY115" s="28" t="str">
        <v>IBD兵庫</v>
      </c>
      <c r="AZ115" s="28" t="str">
        <v>川田 輝彦</v>
      </c>
      <c r="BA115" s="29">
        <v>26471.4</v>
      </c>
      <c r="BB115" s="29">
        <v>25800.9</v>
      </c>
      <c r="BC115" s="30">
        <v>0.97460000000000002</v>
      </c>
      <c r="BE115" s="8">
        <f t="shared" si="16"/>
        <v>113</v>
      </c>
      <c r="BF115" s="8" t="str">
        <v>IBD 東日本</v>
      </c>
      <c r="BG115" s="8" t="str">
        <v>IBD埼玉</v>
      </c>
      <c r="BH115" s="8" t="str">
        <v>五十川 卓</v>
      </c>
      <c r="BI115" s="9">
        <v>5781.2</v>
      </c>
      <c r="BJ115" s="9">
        <v>2018</v>
      </c>
      <c r="BK115" s="10">
        <v>0.34899999999999998</v>
      </c>
      <c r="BM115" s="34">
        <f t="shared" si="17"/>
        <v>113</v>
      </c>
      <c r="BN115" s="34" t="str">
        <v>IBD 中日本</v>
      </c>
      <c r="BO115" s="34" t="str">
        <v>IBD長野・山梨・静岡</v>
      </c>
      <c r="BP115" s="34" t="str">
        <v>毛利 皓宏</v>
      </c>
      <c r="BQ115" s="35">
        <v>76540.100000000006</v>
      </c>
      <c r="BR115" s="35">
        <v>82471.8</v>
      </c>
      <c r="BS115" s="36">
        <v>1.0773999999999999</v>
      </c>
    </row>
    <row r="116" spans="1:71" x14ac:dyDescent="0.35">
      <c r="A116" s="28">
        <f t="shared" si="9"/>
        <v>114</v>
      </c>
      <c r="B116" s="28" t="str">
        <v>IBD 中日本</v>
      </c>
      <c r="C116" s="28" t="str">
        <v>IBD神奈川</v>
      </c>
      <c r="D116" s="28" t="str">
        <v>小林 竜也</v>
      </c>
      <c r="E116" s="29">
        <v>12806.3</v>
      </c>
      <c r="F116" s="29">
        <v>2965.5</v>
      </c>
      <c r="G116" s="30">
        <v>0.23150000000000001</v>
      </c>
      <c r="I116" s="8">
        <f t="shared" si="10"/>
        <v>50</v>
      </c>
      <c r="J116" s="8" t="str">
        <v>IBD 東日本</v>
      </c>
      <c r="K116" s="8" t="str">
        <v>IBD東京2</v>
      </c>
      <c r="L116" s="8" t="str">
        <v>細水 健太良</v>
      </c>
      <c r="M116" s="9">
        <v>1483.7</v>
      </c>
      <c r="N116" s="9">
        <v>0</v>
      </c>
      <c r="O116" s="10">
        <v>0</v>
      </c>
      <c r="Q116" s="34">
        <f t="shared" si="11"/>
        <v>114</v>
      </c>
      <c r="R116" s="34" t="str">
        <v>IBD 中日本</v>
      </c>
      <c r="S116" s="34" t="str">
        <v>IBD京滋</v>
      </c>
      <c r="T116" s="34" t="str">
        <v>鈴木 清高</v>
      </c>
      <c r="U116" s="35">
        <v>5895.6</v>
      </c>
      <c r="V116" s="35">
        <v>1357.5</v>
      </c>
      <c r="W116" s="36">
        <v>0.23019999999999999</v>
      </c>
      <c r="Y116" s="28">
        <f t="shared" si="12"/>
        <v>114</v>
      </c>
      <c r="Z116" s="28" t="str">
        <v>IBD 中日本</v>
      </c>
      <c r="AA116" s="28" t="str">
        <v>IBD東海2</v>
      </c>
      <c r="AB116" s="28" t="str">
        <v>鈴木 昌樹</v>
      </c>
      <c r="AC116" s="29">
        <v>25717.9</v>
      </c>
      <c r="AD116" s="29">
        <v>18998.2</v>
      </c>
      <c r="AE116" s="30">
        <v>0.73870000000000002</v>
      </c>
      <c r="AG116" s="8">
        <f t="shared" si="13"/>
        <v>108</v>
      </c>
      <c r="AH116" s="8" t="str">
        <v>IBD 中日本</v>
      </c>
      <c r="AI116" s="8" t="str">
        <v>IBD京滋</v>
      </c>
      <c r="AJ116" s="8" t="str">
        <v>岩切 秀治</v>
      </c>
      <c r="AK116" s="9">
        <v>746</v>
      </c>
      <c r="AL116" s="9">
        <v>0</v>
      </c>
      <c r="AM116" s="10">
        <v>0</v>
      </c>
      <c r="AO116" s="34">
        <f t="shared" si="14"/>
        <v>114</v>
      </c>
      <c r="AP116" s="34" t="str">
        <v>IBD 西日本</v>
      </c>
      <c r="AQ116" s="34" t="str">
        <v>IBD九州2</v>
      </c>
      <c r="AR116" s="34" t="str">
        <v>米坂 亮</v>
      </c>
      <c r="AS116" s="35">
        <v>12142.4</v>
      </c>
      <c r="AT116" s="35">
        <v>9159.7999999999993</v>
      </c>
      <c r="AU116" s="36">
        <v>0.75429999999999997</v>
      </c>
      <c r="AW116" s="28">
        <f t="shared" si="15"/>
        <v>114</v>
      </c>
      <c r="AX116" s="28" t="str">
        <v>IBD 西日本</v>
      </c>
      <c r="AY116" s="28" t="str">
        <v>IBD九州2</v>
      </c>
      <c r="AZ116" s="28" t="str">
        <v>節原 有貴</v>
      </c>
      <c r="BA116" s="29">
        <v>62782.400000000001</v>
      </c>
      <c r="BB116" s="29">
        <v>60456.2</v>
      </c>
      <c r="BC116" s="30">
        <v>0.96289999999999998</v>
      </c>
      <c r="BE116" s="8">
        <f t="shared" si="16"/>
        <v>114</v>
      </c>
      <c r="BF116" s="8" t="str">
        <v>IBD 西日本</v>
      </c>
      <c r="BG116" s="8" t="str">
        <v>IBD中四国2</v>
      </c>
      <c r="BH116" s="8" t="str">
        <v>松山 直史</v>
      </c>
      <c r="BI116" s="9">
        <v>10301.9</v>
      </c>
      <c r="BJ116" s="9">
        <v>3539.4</v>
      </c>
      <c r="BK116" s="10">
        <v>0.34350000000000003</v>
      </c>
      <c r="BM116" s="34">
        <f t="shared" si="17"/>
        <v>114</v>
      </c>
      <c r="BN116" s="34" t="str">
        <v>IBD 西日本</v>
      </c>
      <c r="BO116" s="34" t="str">
        <v>IBD九州1</v>
      </c>
      <c r="BP116" s="34" t="str">
        <v>長野 慶</v>
      </c>
      <c r="BQ116" s="35">
        <v>39948.6</v>
      </c>
      <c r="BR116" s="35">
        <v>42431.199999999997</v>
      </c>
      <c r="BS116" s="36">
        <v>1.0621</v>
      </c>
    </row>
    <row r="117" spans="1:71" x14ac:dyDescent="0.35">
      <c r="A117" s="28">
        <f t="shared" si="9"/>
        <v>115</v>
      </c>
      <c r="B117" s="28" t="str">
        <v>IBD 西日本</v>
      </c>
      <c r="C117" s="28" t="str">
        <v>IBD大阪2</v>
      </c>
      <c r="D117" s="28" t="str">
        <v>野中 勝</v>
      </c>
      <c r="E117" s="29">
        <v>9442.1</v>
      </c>
      <c r="F117" s="29">
        <v>2035.5</v>
      </c>
      <c r="G117" s="30">
        <v>0.2155</v>
      </c>
      <c r="I117" s="8">
        <f t="shared" si="10"/>
        <v>50</v>
      </c>
      <c r="J117" s="8" t="str">
        <v>IBD 東日本</v>
      </c>
      <c r="K117" s="8" t="str">
        <v>IBD北海道</v>
      </c>
      <c r="L117" s="8" t="str">
        <v>髙島 亮雄</v>
      </c>
      <c r="M117" s="9">
        <v>405.7</v>
      </c>
      <c r="N117" s="9">
        <v>0</v>
      </c>
      <c r="O117" s="10">
        <v>0</v>
      </c>
      <c r="Q117" s="34">
        <f t="shared" si="11"/>
        <v>115</v>
      </c>
      <c r="R117" s="34" t="str">
        <v>IBD 西日本</v>
      </c>
      <c r="S117" s="34" t="str">
        <v>IBD九州1</v>
      </c>
      <c r="T117" s="34" t="str">
        <v>小西 縁</v>
      </c>
      <c r="U117" s="35">
        <v>8861.1</v>
      </c>
      <c r="V117" s="35">
        <v>2035.5</v>
      </c>
      <c r="W117" s="36">
        <v>0.22969999999999999</v>
      </c>
      <c r="Y117" s="28">
        <f t="shared" si="12"/>
        <v>115</v>
      </c>
      <c r="Z117" s="28" t="str">
        <v>IBD 中日本</v>
      </c>
      <c r="AA117" s="28" t="str">
        <v>IBD東海2</v>
      </c>
      <c r="AB117" s="28" t="str">
        <v>福山 敏</v>
      </c>
      <c r="AC117" s="29">
        <v>5558.5</v>
      </c>
      <c r="AD117" s="29">
        <v>4071</v>
      </c>
      <c r="AE117" s="30">
        <v>0.73240000000000005</v>
      </c>
      <c r="AG117" s="8">
        <f t="shared" si="13"/>
        <v>108</v>
      </c>
      <c r="AH117" s="8" t="str">
        <v>IBD 西日本</v>
      </c>
      <c r="AI117" s="8" t="str">
        <v>IBD大阪2</v>
      </c>
      <c r="AJ117" s="8" t="str">
        <v>藤原 正宏</v>
      </c>
      <c r="AK117" s="9">
        <v>1146.5999999999999</v>
      </c>
      <c r="AL117" s="9">
        <v>0</v>
      </c>
      <c r="AM117" s="10">
        <v>0</v>
      </c>
      <c r="AO117" s="34">
        <f t="shared" si="14"/>
        <v>115</v>
      </c>
      <c r="AP117" s="34" t="str">
        <v>IBD 西日本</v>
      </c>
      <c r="AQ117" s="34" t="str">
        <v>IBD大阪1</v>
      </c>
      <c r="AR117" s="34" t="str">
        <v>西山 哲弘</v>
      </c>
      <c r="AS117" s="35">
        <v>15398.8</v>
      </c>
      <c r="AT117" s="35">
        <v>11534.6</v>
      </c>
      <c r="AU117" s="36">
        <v>0.749</v>
      </c>
      <c r="AW117" s="28">
        <f t="shared" si="15"/>
        <v>115</v>
      </c>
      <c r="AX117" s="28" t="str">
        <v>IBD 中日本</v>
      </c>
      <c r="AY117" s="28" t="str">
        <v>IBD神奈川</v>
      </c>
      <c r="AZ117" s="28" t="str">
        <v>小林 竜也</v>
      </c>
      <c r="BA117" s="29">
        <v>68726.5</v>
      </c>
      <c r="BB117" s="29">
        <v>65774.5</v>
      </c>
      <c r="BC117" s="30">
        <v>0.95699999999999996</v>
      </c>
      <c r="BE117" s="8">
        <f t="shared" si="16"/>
        <v>115</v>
      </c>
      <c r="BF117" s="8" t="str">
        <v>IBD 中日本</v>
      </c>
      <c r="BG117" s="8" t="str">
        <v>IBD神奈川</v>
      </c>
      <c r="BH117" s="8" t="str">
        <v>小林 竜也</v>
      </c>
      <c r="BI117" s="9">
        <v>17732.599999999999</v>
      </c>
      <c r="BJ117" s="9">
        <v>6052.3</v>
      </c>
      <c r="BK117" s="10">
        <v>0.34129999999999999</v>
      </c>
      <c r="BM117" s="34">
        <f t="shared" si="17"/>
        <v>115</v>
      </c>
      <c r="BN117" s="34" t="str">
        <v>IBD 東日本</v>
      </c>
      <c r="BO117" s="34" t="str">
        <v>IBD東京1</v>
      </c>
      <c r="BP117" s="34" t="str">
        <v>古谷 涼太</v>
      </c>
      <c r="BQ117" s="35">
        <v>54582.3</v>
      </c>
      <c r="BR117" s="35">
        <v>57687.4</v>
      </c>
      <c r="BS117" s="36">
        <v>1.0568</v>
      </c>
    </row>
    <row r="118" spans="1:71" x14ac:dyDescent="0.35">
      <c r="A118" s="28">
        <f t="shared" si="9"/>
        <v>116</v>
      </c>
      <c r="B118" s="28" t="str">
        <v>IBD 中日本</v>
      </c>
      <c r="C118" s="28" t="str">
        <v>IBD京滋</v>
      </c>
      <c r="D118" s="28" t="str">
        <v>鈴木 清高</v>
      </c>
      <c r="E118" s="29">
        <v>6349.5</v>
      </c>
      <c r="F118" s="29">
        <v>1357.5</v>
      </c>
      <c r="G118" s="30">
        <v>0.2137</v>
      </c>
      <c r="I118" s="8">
        <f t="shared" si="10"/>
        <v>50</v>
      </c>
      <c r="J118" s="8" t="str">
        <v>IBD 東日本</v>
      </c>
      <c r="K118" s="8" t="str">
        <v>IBD千葉・茨城</v>
      </c>
      <c r="L118" s="8" t="str">
        <v>髙野 一葉</v>
      </c>
      <c r="M118" s="9">
        <v>328.5</v>
      </c>
      <c r="N118" s="9">
        <v>0</v>
      </c>
      <c r="O118" s="10">
        <v>0</v>
      </c>
      <c r="Q118" s="34">
        <f t="shared" si="11"/>
        <v>116</v>
      </c>
      <c r="R118" s="34" t="str">
        <v>IBD 中日本</v>
      </c>
      <c r="S118" s="34" t="str">
        <v>IBD東海2</v>
      </c>
      <c r="T118" s="34" t="str">
        <v>榊原 隆之</v>
      </c>
      <c r="U118" s="35">
        <v>9048</v>
      </c>
      <c r="V118" s="35">
        <v>2036.4</v>
      </c>
      <c r="W118" s="36">
        <v>0.22500000000000001</v>
      </c>
      <c r="Y118" s="28">
        <f t="shared" si="12"/>
        <v>116</v>
      </c>
      <c r="Z118" s="28" t="str">
        <v>IBD 西日本</v>
      </c>
      <c r="AA118" s="28" t="str">
        <v>IBD兵庫</v>
      </c>
      <c r="AB118" s="28" t="str">
        <v>岡 哲雄</v>
      </c>
      <c r="AC118" s="29">
        <v>6597.1</v>
      </c>
      <c r="AD118" s="29">
        <v>4749.5</v>
      </c>
      <c r="AE118" s="30">
        <v>0.71989999999999998</v>
      </c>
      <c r="AG118" s="8">
        <f t="shared" si="13"/>
        <v>108</v>
      </c>
      <c r="AH118" s="8" t="str">
        <v>IBD 東日本</v>
      </c>
      <c r="AI118" s="8" t="str">
        <v>IBD千葉・茨城</v>
      </c>
      <c r="AJ118" s="8" t="str">
        <v>徳永 一真</v>
      </c>
      <c r="AK118" s="9">
        <v>1869.7</v>
      </c>
      <c r="AL118" s="9">
        <v>0</v>
      </c>
      <c r="AM118" s="10">
        <v>0</v>
      </c>
      <c r="AO118" s="34">
        <f t="shared" si="14"/>
        <v>116</v>
      </c>
      <c r="AP118" s="34" t="str">
        <v>IBD 東日本</v>
      </c>
      <c r="AQ118" s="34" t="str">
        <v>IBD東京2</v>
      </c>
      <c r="AR118" s="34" t="str">
        <v>広瀬 理絵</v>
      </c>
      <c r="AS118" s="35">
        <v>4099.2</v>
      </c>
      <c r="AT118" s="35">
        <v>3055.1</v>
      </c>
      <c r="AU118" s="36">
        <v>0.74519999999999997</v>
      </c>
      <c r="AW118" s="28">
        <f t="shared" si="15"/>
        <v>116</v>
      </c>
      <c r="AX118" s="28" t="str">
        <v>IBD 西日本</v>
      </c>
      <c r="AY118" s="28" t="str">
        <v>IBD九州2</v>
      </c>
      <c r="AZ118" s="28" t="str">
        <v>山平 勝樹</v>
      </c>
      <c r="BA118" s="29">
        <v>72718.5</v>
      </c>
      <c r="BB118" s="29">
        <v>69490.899999999994</v>
      </c>
      <c r="BC118" s="30">
        <v>0.9556</v>
      </c>
      <c r="BE118" s="8">
        <f t="shared" si="16"/>
        <v>116</v>
      </c>
      <c r="BF118" s="8" t="str">
        <v>IBD 西日本</v>
      </c>
      <c r="BG118" s="8" t="str">
        <v>IBD九州1</v>
      </c>
      <c r="BH118" s="8" t="str">
        <v>濵﨑 栄治</v>
      </c>
      <c r="BI118" s="9">
        <v>8941.1</v>
      </c>
      <c r="BJ118" s="9">
        <v>3023.8</v>
      </c>
      <c r="BK118" s="10">
        <v>0.33810000000000001</v>
      </c>
      <c r="BM118" s="34">
        <f t="shared" si="17"/>
        <v>116</v>
      </c>
      <c r="BN118" s="34" t="str">
        <v>IBD 西日本</v>
      </c>
      <c r="BO118" s="34" t="str">
        <v>IBD九州2</v>
      </c>
      <c r="BP118" s="34" t="str">
        <v>中窪 香里</v>
      </c>
      <c r="BQ118" s="35">
        <v>31851.4</v>
      </c>
      <c r="BR118" s="35">
        <v>33600</v>
      </c>
      <c r="BS118" s="36">
        <v>1.0548</v>
      </c>
    </row>
    <row r="119" spans="1:71" x14ac:dyDescent="0.35">
      <c r="A119" s="28">
        <f t="shared" si="9"/>
        <v>117</v>
      </c>
      <c r="B119" s="28" t="str">
        <v>IBD 西日本</v>
      </c>
      <c r="C119" s="28" t="str">
        <v>IBD大阪2</v>
      </c>
      <c r="D119" s="28" t="str">
        <v>津田 裕弘</v>
      </c>
      <c r="E119" s="29">
        <v>7574.2</v>
      </c>
      <c r="F119" s="29">
        <v>1608.9</v>
      </c>
      <c r="G119" s="30">
        <v>0.21240000000000001</v>
      </c>
      <c r="I119" s="8">
        <f t="shared" si="10"/>
        <v>50</v>
      </c>
      <c r="J119" s="8" t="str">
        <v>IBD 中日本</v>
      </c>
      <c r="K119" s="8" t="str">
        <v>IBD北陸・岐阜</v>
      </c>
      <c r="L119" s="8" t="str">
        <v>谷 嘉裕</v>
      </c>
      <c r="M119" s="9">
        <v>290</v>
      </c>
      <c r="N119" s="9">
        <v>0</v>
      </c>
      <c r="O119" s="10">
        <v>0</v>
      </c>
      <c r="Q119" s="34">
        <f t="shared" si="11"/>
        <v>117</v>
      </c>
      <c r="R119" s="34" t="str">
        <v>IBD 中日本</v>
      </c>
      <c r="S119" s="34" t="str">
        <v>IBD神奈川</v>
      </c>
      <c r="T119" s="34" t="str">
        <v>羽原 眞美子</v>
      </c>
      <c r="U119" s="35">
        <v>4615.1000000000004</v>
      </c>
      <c r="V119" s="35">
        <v>1019.1</v>
      </c>
      <c r="W119" s="36">
        <v>0.2208</v>
      </c>
      <c r="Y119" s="28">
        <f t="shared" si="12"/>
        <v>117</v>
      </c>
      <c r="Z119" s="28" t="str">
        <v>IBD 東日本</v>
      </c>
      <c r="AA119" s="28" t="str">
        <v>IBD東北</v>
      </c>
      <c r="AB119" s="28" t="str">
        <v>小宮 源樹</v>
      </c>
      <c r="AC119" s="29">
        <v>24216.5</v>
      </c>
      <c r="AD119" s="29">
        <v>17116.099999999999</v>
      </c>
      <c r="AE119" s="30">
        <v>0.70669999999999999</v>
      </c>
      <c r="AG119" s="8">
        <f t="shared" si="13"/>
        <v>108</v>
      </c>
      <c r="AH119" s="8" t="str">
        <v>IBD 西日本</v>
      </c>
      <c r="AI119" s="8" t="str">
        <v>IBD九州1</v>
      </c>
      <c r="AJ119" s="8" t="str">
        <v>上野 隆史</v>
      </c>
      <c r="AK119" s="9">
        <v>1545.9</v>
      </c>
      <c r="AL119" s="9">
        <v>0</v>
      </c>
      <c r="AM119" s="10">
        <v>0</v>
      </c>
      <c r="AO119" s="34">
        <f t="shared" si="14"/>
        <v>117</v>
      </c>
      <c r="AP119" s="34" t="str">
        <v>IBD 西日本</v>
      </c>
      <c r="AQ119" s="34" t="str">
        <v>IBD中四国2</v>
      </c>
      <c r="AR119" s="34" t="str">
        <v>服部 清克</v>
      </c>
      <c r="AS119" s="35">
        <v>12363.2</v>
      </c>
      <c r="AT119" s="35">
        <v>9159.7999999999993</v>
      </c>
      <c r="AU119" s="36">
        <v>0.74080000000000001</v>
      </c>
      <c r="AW119" s="28">
        <f t="shared" si="15"/>
        <v>117</v>
      </c>
      <c r="AX119" s="28" t="str">
        <v>IBD 西日本</v>
      </c>
      <c r="AY119" s="28" t="str">
        <v>IBD九州1</v>
      </c>
      <c r="AZ119" s="28" t="str">
        <v>長野 慶</v>
      </c>
      <c r="BA119" s="29">
        <v>47666.3</v>
      </c>
      <c r="BB119" s="29">
        <v>45206.7</v>
      </c>
      <c r="BC119" s="30">
        <v>0.94830000000000003</v>
      </c>
      <c r="BE119" s="8">
        <f t="shared" si="16"/>
        <v>117</v>
      </c>
      <c r="BF119" s="8" t="str">
        <v>IBD 中日本</v>
      </c>
      <c r="BG119" s="8" t="str">
        <v>IBD北陸・岐阜</v>
      </c>
      <c r="BH119" s="8" t="str">
        <v>宮地 一宏</v>
      </c>
      <c r="BI119" s="9">
        <v>7540.7</v>
      </c>
      <c r="BJ119" s="9">
        <v>2525.6999999999998</v>
      </c>
      <c r="BK119" s="10">
        <v>0.33489999999999998</v>
      </c>
      <c r="BM119" s="34">
        <f t="shared" si="17"/>
        <v>117</v>
      </c>
      <c r="BN119" s="34" t="str">
        <v>IBD 東日本</v>
      </c>
      <c r="BO119" s="34" t="str">
        <v>IBD東京2</v>
      </c>
      <c r="BP119" s="34" t="str">
        <v>竹内 あり紗</v>
      </c>
      <c r="BQ119" s="35">
        <v>16499.599999999999</v>
      </c>
      <c r="BR119" s="35">
        <v>17308.3</v>
      </c>
      <c r="BS119" s="36">
        <v>1.0489999999999999</v>
      </c>
    </row>
    <row r="120" spans="1:71" x14ac:dyDescent="0.35">
      <c r="A120" s="28">
        <f t="shared" si="9"/>
        <v>118</v>
      </c>
      <c r="B120" s="28" t="str">
        <v>IBD 中日本</v>
      </c>
      <c r="C120" s="28" t="str">
        <v>IBD東海1</v>
      </c>
      <c r="D120" s="28" t="str">
        <v>星野 寛隆</v>
      </c>
      <c r="E120" s="29">
        <v>4817.2</v>
      </c>
      <c r="F120" s="29">
        <v>1017.8</v>
      </c>
      <c r="G120" s="30">
        <v>0.2112</v>
      </c>
      <c r="I120" s="8">
        <f t="shared" si="10"/>
        <v>50</v>
      </c>
      <c r="J120" s="8" t="str">
        <v>IBD 中日本</v>
      </c>
      <c r="K120" s="8" t="str">
        <v>IBD長野・山梨・静岡</v>
      </c>
      <c r="L120" s="8" t="str">
        <v>山下 寛太</v>
      </c>
      <c r="M120" s="9">
        <v>874.1</v>
      </c>
      <c r="N120" s="9">
        <v>0</v>
      </c>
      <c r="O120" s="10">
        <v>0</v>
      </c>
      <c r="Q120" s="34">
        <f t="shared" si="11"/>
        <v>118</v>
      </c>
      <c r="R120" s="34" t="str">
        <v>IBD 中日本</v>
      </c>
      <c r="S120" s="34" t="str">
        <v>IBD神奈川</v>
      </c>
      <c r="T120" s="34" t="str">
        <v>桝 孝行</v>
      </c>
      <c r="U120" s="35">
        <v>10904.7</v>
      </c>
      <c r="V120" s="35">
        <v>2374.8000000000002</v>
      </c>
      <c r="W120" s="36">
        <v>0.2177</v>
      </c>
      <c r="Y120" s="28">
        <f t="shared" si="12"/>
        <v>118</v>
      </c>
      <c r="Z120" s="28" t="str">
        <v>IBD 西日本</v>
      </c>
      <c r="AA120" s="28" t="str">
        <v>IBD中四国1</v>
      </c>
      <c r="AB120" s="28" t="str">
        <v>稲本 充宏</v>
      </c>
      <c r="AC120" s="29">
        <v>12803.8</v>
      </c>
      <c r="AD120" s="29">
        <v>8972.2000000000007</v>
      </c>
      <c r="AE120" s="30">
        <v>0.70069999999999999</v>
      </c>
      <c r="AG120" s="8">
        <f t="shared" si="13"/>
        <v>108</v>
      </c>
      <c r="AH120" s="8" t="str">
        <v>IBD 西日本</v>
      </c>
      <c r="AI120" s="8" t="str">
        <v>IBD兵庫</v>
      </c>
      <c r="AJ120" s="8" t="str">
        <v>川田 輝彦</v>
      </c>
      <c r="AK120" s="9">
        <v>1314.7</v>
      </c>
      <c r="AL120" s="9">
        <v>0</v>
      </c>
      <c r="AM120" s="10">
        <v>0</v>
      </c>
      <c r="AO120" s="34">
        <f t="shared" si="14"/>
        <v>118</v>
      </c>
      <c r="AP120" s="34" t="str">
        <v>IBD 中日本</v>
      </c>
      <c r="AQ120" s="34" t="str">
        <v>IBD長野・山梨・静岡</v>
      </c>
      <c r="AR120" s="34" t="str">
        <v>今門 秀大</v>
      </c>
      <c r="AS120" s="35">
        <v>13448.7</v>
      </c>
      <c r="AT120" s="35">
        <v>9838.2999999999993</v>
      </c>
      <c r="AU120" s="36">
        <v>0.73150000000000004</v>
      </c>
      <c r="AW120" s="28">
        <f t="shared" si="15"/>
        <v>118</v>
      </c>
      <c r="AX120" s="28" t="str">
        <v>IBD 東日本</v>
      </c>
      <c r="AY120" s="28" t="str">
        <v>IBD東北</v>
      </c>
      <c r="AZ120" s="28" t="str">
        <v>村上 幹</v>
      </c>
      <c r="BA120" s="29">
        <v>36655.699999999997</v>
      </c>
      <c r="BB120" s="29">
        <v>34758.400000000001</v>
      </c>
      <c r="BC120" s="30">
        <v>0.94820000000000004</v>
      </c>
      <c r="BE120" s="8">
        <f t="shared" si="16"/>
        <v>118</v>
      </c>
      <c r="BF120" s="8" t="str">
        <v>IBD 中日本</v>
      </c>
      <c r="BG120" s="8" t="str">
        <v>IBD東海2</v>
      </c>
      <c r="BH120" s="8" t="str">
        <v>鈴木 昌樹</v>
      </c>
      <c r="BI120" s="9">
        <v>7598</v>
      </c>
      <c r="BJ120" s="9">
        <v>2530.5</v>
      </c>
      <c r="BK120" s="10">
        <v>0.33300000000000002</v>
      </c>
      <c r="BM120" s="34">
        <f t="shared" si="17"/>
        <v>118</v>
      </c>
      <c r="BN120" s="34" t="str">
        <v>IBD 東日本</v>
      </c>
      <c r="BO120" s="34" t="str">
        <v>IBD東京2</v>
      </c>
      <c r="BP120" s="34" t="str">
        <v>服部 直樹</v>
      </c>
      <c r="BQ120" s="35">
        <v>74704.800000000003</v>
      </c>
      <c r="BR120" s="35">
        <v>77725.8</v>
      </c>
      <c r="BS120" s="36">
        <v>1.0404</v>
      </c>
    </row>
    <row r="121" spans="1:71" x14ac:dyDescent="0.35">
      <c r="A121" s="28">
        <f t="shared" si="9"/>
        <v>119</v>
      </c>
      <c r="B121" s="28" t="str">
        <v>IBD 中日本</v>
      </c>
      <c r="C121" s="28" t="str">
        <v>IBD東海2</v>
      </c>
      <c r="D121" s="28" t="str">
        <v>髙橋 憲子</v>
      </c>
      <c r="E121" s="29">
        <v>6508.6</v>
      </c>
      <c r="F121" s="29">
        <v>1357</v>
      </c>
      <c r="G121" s="30">
        <v>0.2084</v>
      </c>
      <c r="I121" s="8">
        <f t="shared" si="10"/>
        <v>50</v>
      </c>
      <c r="J121" s="8" t="str">
        <v>IBD 西日本</v>
      </c>
      <c r="K121" s="8" t="str">
        <v>IBD中四国2</v>
      </c>
      <c r="L121" s="8" t="str">
        <v>高野 剛</v>
      </c>
      <c r="M121" s="9">
        <v>808.5</v>
      </c>
      <c r="N121" s="9">
        <v>0</v>
      </c>
      <c r="O121" s="10">
        <v>0</v>
      </c>
      <c r="Q121" s="34">
        <f t="shared" si="11"/>
        <v>119</v>
      </c>
      <c r="R121" s="34" t="str">
        <v>IBD 西日本</v>
      </c>
      <c r="S121" s="34" t="str">
        <v>IBD中四国2</v>
      </c>
      <c r="T121" s="34" t="str">
        <v>藤澤 綾乃</v>
      </c>
      <c r="U121" s="35">
        <v>3196.3</v>
      </c>
      <c r="V121" s="35">
        <v>678.5</v>
      </c>
      <c r="W121" s="36">
        <v>0.2122</v>
      </c>
      <c r="Y121" s="28">
        <f t="shared" si="12"/>
        <v>119</v>
      </c>
      <c r="Z121" s="28" t="str">
        <v>IBD 西日本</v>
      </c>
      <c r="AA121" s="28" t="str">
        <v>IBD中四国2</v>
      </c>
      <c r="AB121" s="28" t="str">
        <v>服部 清克</v>
      </c>
      <c r="AC121" s="29">
        <v>13797.2</v>
      </c>
      <c r="AD121" s="29">
        <v>9411.2999999999993</v>
      </c>
      <c r="AE121" s="30">
        <v>0.68210000000000004</v>
      </c>
      <c r="AG121" s="8">
        <f t="shared" si="13"/>
        <v>108</v>
      </c>
      <c r="AH121" s="8" t="str">
        <v>IBD 西日本</v>
      </c>
      <c r="AI121" s="8" t="str">
        <v>IBD九州1</v>
      </c>
      <c r="AJ121" s="8" t="str">
        <v>服部 章</v>
      </c>
      <c r="AK121" s="9">
        <v>1563.7</v>
      </c>
      <c r="AL121" s="9">
        <v>0</v>
      </c>
      <c r="AM121" s="10">
        <v>0</v>
      </c>
      <c r="AO121" s="34">
        <f t="shared" si="14"/>
        <v>119</v>
      </c>
      <c r="AP121" s="34" t="str">
        <v>IBD 西日本</v>
      </c>
      <c r="AQ121" s="34" t="str">
        <v>IBD大阪1</v>
      </c>
      <c r="AR121" s="34" t="str">
        <v>山田 欣史</v>
      </c>
      <c r="AS121" s="35">
        <v>6974.3</v>
      </c>
      <c r="AT121" s="35">
        <v>5088.8</v>
      </c>
      <c r="AU121" s="36">
        <v>0.72960000000000003</v>
      </c>
      <c r="AW121" s="28">
        <f t="shared" si="15"/>
        <v>119</v>
      </c>
      <c r="AX121" s="28" t="str">
        <v>IBD 西日本</v>
      </c>
      <c r="AY121" s="28" t="str">
        <v>IBD九州1</v>
      </c>
      <c r="AZ121" s="28" t="str">
        <v>大須賀 守</v>
      </c>
      <c r="BA121" s="29">
        <v>27517.1</v>
      </c>
      <c r="BB121" s="29">
        <v>25999.599999999999</v>
      </c>
      <c r="BC121" s="30">
        <v>0.94479999999999997</v>
      </c>
      <c r="BE121" s="8">
        <f t="shared" si="16"/>
        <v>119</v>
      </c>
      <c r="BF121" s="8" t="str">
        <v>IBD 中日本</v>
      </c>
      <c r="BG121" s="8" t="str">
        <v>IBD長野・山梨・静岡</v>
      </c>
      <c r="BH121" s="8" t="str">
        <v>丸山 恵里</v>
      </c>
      <c r="BI121" s="9">
        <v>7597.7</v>
      </c>
      <c r="BJ121" s="9">
        <v>2516.1</v>
      </c>
      <c r="BK121" s="10">
        <v>0.33110000000000001</v>
      </c>
      <c r="BM121" s="34">
        <f t="shared" si="17"/>
        <v>119</v>
      </c>
      <c r="BN121" s="34" t="str">
        <v>IBD 西日本</v>
      </c>
      <c r="BO121" s="34" t="str">
        <v>IBD九州1</v>
      </c>
      <c r="BP121" s="34" t="str">
        <v>上野 隆史</v>
      </c>
      <c r="BQ121" s="35">
        <v>40851.199999999997</v>
      </c>
      <c r="BR121" s="35">
        <v>42415.3</v>
      </c>
      <c r="BS121" s="36">
        <v>1.0382</v>
      </c>
    </row>
    <row r="122" spans="1:71" x14ac:dyDescent="0.35">
      <c r="A122" s="28">
        <f t="shared" si="9"/>
        <v>120</v>
      </c>
      <c r="B122" s="28" t="str">
        <v>IBD 中日本</v>
      </c>
      <c r="C122" s="28" t="str">
        <v>IBD長野・山梨・静岡</v>
      </c>
      <c r="D122" s="28" t="str">
        <v>蔵前 公介</v>
      </c>
      <c r="E122" s="29">
        <v>9082.1</v>
      </c>
      <c r="F122" s="29">
        <v>1772.5</v>
      </c>
      <c r="G122" s="30">
        <v>0.1951</v>
      </c>
      <c r="I122" s="8">
        <f t="shared" si="10"/>
        <v>50</v>
      </c>
      <c r="J122" s="8" t="str">
        <v>IBD 西日本</v>
      </c>
      <c r="K122" s="8" t="str">
        <v>IBD九州1</v>
      </c>
      <c r="L122" s="8" t="str">
        <v>濵﨑 栄治</v>
      </c>
      <c r="M122" s="9">
        <v>985</v>
      </c>
      <c r="N122" s="9">
        <v>0</v>
      </c>
      <c r="O122" s="10">
        <v>0</v>
      </c>
      <c r="Q122" s="34">
        <f t="shared" si="11"/>
        <v>120</v>
      </c>
      <c r="R122" s="34" t="str">
        <v>IBD 西日本</v>
      </c>
      <c r="S122" s="34" t="str">
        <v>IBD大阪2</v>
      </c>
      <c r="T122" s="34" t="str">
        <v>津田 裕弘</v>
      </c>
      <c r="U122" s="35">
        <v>6557.8</v>
      </c>
      <c r="V122" s="35">
        <v>1357.5</v>
      </c>
      <c r="W122" s="36">
        <v>0.20699999999999999</v>
      </c>
      <c r="Y122" s="28">
        <f t="shared" si="12"/>
        <v>120</v>
      </c>
      <c r="Z122" s="28" t="str">
        <v>IBD 西日本</v>
      </c>
      <c r="AA122" s="28" t="str">
        <v>IBD大阪2</v>
      </c>
      <c r="AB122" s="28" t="str">
        <v>飯冨 由佳</v>
      </c>
      <c r="AC122" s="29">
        <v>15263.7</v>
      </c>
      <c r="AD122" s="29">
        <v>10341.200000000001</v>
      </c>
      <c r="AE122" s="30">
        <v>0.67749999999999999</v>
      </c>
      <c r="AG122" s="8">
        <f t="shared" si="13"/>
        <v>108</v>
      </c>
      <c r="AH122" s="8" t="str">
        <v>IBD 東日本</v>
      </c>
      <c r="AI122" s="8" t="str">
        <v>IBD東京2</v>
      </c>
      <c r="AJ122" s="8" t="str">
        <v>津國 順子</v>
      </c>
      <c r="AK122" s="9">
        <v>654.1</v>
      </c>
      <c r="AL122" s="9">
        <v>0</v>
      </c>
      <c r="AM122" s="10">
        <v>0</v>
      </c>
      <c r="AO122" s="34">
        <f t="shared" si="14"/>
        <v>120</v>
      </c>
      <c r="AP122" s="34" t="str">
        <v>IBD 西日本</v>
      </c>
      <c r="AQ122" s="34" t="str">
        <v>IBD大阪2</v>
      </c>
      <c r="AR122" s="34" t="str">
        <v>飯冨 由佳</v>
      </c>
      <c r="AS122" s="35">
        <v>13633.1</v>
      </c>
      <c r="AT122" s="35">
        <v>9838.2999999999993</v>
      </c>
      <c r="AU122" s="36">
        <v>0.72160000000000002</v>
      </c>
      <c r="AW122" s="28">
        <f t="shared" si="15"/>
        <v>120</v>
      </c>
      <c r="AX122" s="28" t="str">
        <v>IBD 西日本</v>
      </c>
      <c r="AY122" s="28" t="str">
        <v>IBD中四国1</v>
      </c>
      <c r="AZ122" s="28" t="str">
        <v>桒名 優輔</v>
      </c>
      <c r="BA122" s="29">
        <v>27893.3</v>
      </c>
      <c r="BB122" s="29">
        <v>26031.4</v>
      </c>
      <c r="BC122" s="30">
        <v>0.93320000000000003</v>
      </c>
      <c r="BE122" s="8">
        <f t="shared" si="16"/>
        <v>120</v>
      </c>
      <c r="BF122" s="8" t="str">
        <v>IBD 東日本</v>
      </c>
      <c r="BG122" s="8" t="str">
        <v>IBD北海道</v>
      </c>
      <c r="BH122" s="8" t="str">
        <v>髙島 亮雄</v>
      </c>
      <c r="BI122" s="9">
        <v>5373.4</v>
      </c>
      <c r="BJ122" s="9">
        <v>1771.3</v>
      </c>
      <c r="BK122" s="10">
        <v>0.3296</v>
      </c>
      <c r="BM122" s="34">
        <f t="shared" si="17"/>
        <v>120</v>
      </c>
      <c r="BN122" s="34" t="str">
        <v>IBD 西日本</v>
      </c>
      <c r="BO122" s="34" t="str">
        <v>IBD兵庫</v>
      </c>
      <c r="BP122" s="34" t="str">
        <v>岡 哲雄</v>
      </c>
      <c r="BQ122" s="35">
        <v>14063.4</v>
      </c>
      <c r="BR122" s="35">
        <v>14251.9</v>
      </c>
      <c r="BS122" s="36">
        <v>1.0134000000000001</v>
      </c>
    </row>
    <row r="123" spans="1:71" x14ac:dyDescent="0.35">
      <c r="A123" s="28">
        <f t="shared" si="9"/>
        <v>121</v>
      </c>
      <c r="B123" s="28" t="str">
        <v>IBD 東日本</v>
      </c>
      <c r="C123" s="28" t="str">
        <v>IBD東北</v>
      </c>
      <c r="D123" s="28" t="str">
        <v>前中 崇志</v>
      </c>
      <c r="E123" s="29">
        <v>9046.7000000000007</v>
      </c>
      <c r="F123" s="29">
        <v>1696.3</v>
      </c>
      <c r="G123" s="30">
        <v>0.1875</v>
      </c>
      <c r="I123" s="8">
        <f t="shared" si="10"/>
        <v>50</v>
      </c>
      <c r="J123" s="8" t="str">
        <v>IBD 西日本</v>
      </c>
      <c r="K123" s="8" t="str">
        <v>IBD兵庫</v>
      </c>
      <c r="L123" s="8" t="str">
        <v>岡 哲雄</v>
      </c>
      <c r="M123" s="9">
        <v>507.1</v>
      </c>
      <c r="N123" s="9">
        <v>0</v>
      </c>
      <c r="O123" s="10">
        <v>0</v>
      </c>
      <c r="Q123" s="34">
        <f t="shared" si="11"/>
        <v>121</v>
      </c>
      <c r="R123" s="34" t="str">
        <v>IBD 東日本</v>
      </c>
      <c r="S123" s="34" t="str">
        <v>IBD東北</v>
      </c>
      <c r="T123" s="34" t="str">
        <v>前中 崇志</v>
      </c>
      <c r="U123" s="35">
        <v>8353.7999999999993</v>
      </c>
      <c r="V123" s="35">
        <v>1696.3</v>
      </c>
      <c r="W123" s="36">
        <v>0.20300000000000001</v>
      </c>
      <c r="Y123" s="28">
        <f t="shared" si="12"/>
        <v>121</v>
      </c>
      <c r="Z123" s="28" t="str">
        <v>IBD 中日本</v>
      </c>
      <c r="AA123" s="28" t="str">
        <v>IBD東海2</v>
      </c>
      <c r="AB123" s="28" t="str">
        <v>榊原 隆之</v>
      </c>
      <c r="AC123" s="29">
        <v>19870.599999999999</v>
      </c>
      <c r="AD123" s="29">
        <v>13397.2</v>
      </c>
      <c r="AE123" s="30">
        <v>0.67420000000000002</v>
      </c>
      <c r="AG123" s="8">
        <f t="shared" si="13"/>
        <v>108</v>
      </c>
      <c r="AH123" s="8" t="str">
        <v>IBD 中日本</v>
      </c>
      <c r="AI123" s="8" t="str">
        <v>IBD東海1</v>
      </c>
      <c r="AJ123" s="8" t="str">
        <v>星野 寛隆</v>
      </c>
      <c r="AK123" s="9">
        <v>1537</v>
      </c>
      <c r="AL123" s="9">
        <v>0</v>
      </c>
      <c r="AM123" s="10">
        <v>0</v>
      </c>
      <c r="AO123" s="34">
        <f t="shared" si="14"/>
        <v>121</v>
      </c>
      <c r="AP123" s="34" t="str">
        <v>IBD 西日本</v>
      </c>
      <c r="AQ123" s="34" t="str">
        <v>IBD九州1</v>
      </c>
      <c r="AR123" s="34" t="str">
        <v>桑野 晴菜</v>
      </c>
      <c r="AS123" s="35">
        <v>13579.5</v>
      </c>
      <c r="AT123" s="35">
        <v>9499.1</v>
      </c>
      <c r="AU123" s="36">
        <v>0.69950000000000001</v>
      </c>
      <c r="AW123" s="28">
        <f t="shared" si="15"/>
        <v>121</v>
      </c>
      <c r="AX123" s="28" t="str">
        <v>IBD 西日本</v>
      </c>
      <c r="AY123" s="28" t="str">
        <v>IBD兵庫</v>
      </c>
      <c r="AZ123" s="28" t="str">
        <v>碓永 智彦</v>
      </c>
      <c r="BA123" s="29">
        <v>60237.8</v>
      </c>
      <c r="BB123" s="29">
        <v>55963.9</v>
      </c>
      <c r="BC123" s="30">
        <v>0.92900000000000005</v>
      </c>
      <c r="BE123" s="8">
        <f t="shared" si="16"/>
        <v>121</v>
      </c>
      <c r="BF123" s="8" t="str">
        <v>IBD 東日本</v>
      </c>
      <c r="BG123" s="8" t="str">
        <v>IBD東北</v>
      </c>
      <c r="BH123" s="8" t="str">
        <v>加倉井 公和</v>
      </c>
      <c r="BI123" s="9">
        <v>9332.1</v>
      </c>
      <c r="BJ123" s="9">
        <v>3034.9</v>
      </c>
      <c r="BK123" s="10">
        <v>0.32519999999999999</v>
      </c>
      <c r="BM123" s="34">
        <f t="shared" si="17"/>
        <v>121</v>
      </c>
      <c r="BN123" s="34" t="str">
        <v>IBD 西日本</v>
      </c>
      <c r="BO123" s="34" t="str">
        <v>IBD兵庫</v>
      </c>
      <c r="BP123" s="34" t="str">
        <v>碓永 智彦</v>
      </c>
      <c r="BQ123" s="35">
        <v>51500</v>
      </c>
      <c r="BR123" s="35">
        <v>51929.5</v>
      </c>
      <c r="BS123" s="36">
        <v>1.0083</v>
      </c>
    </row>
    <row r="124" spans="1:71" x14ac:dyDescent="0.35">
      <c r="A124" s="28">
        <f t="shared" si="9"/>
        <v>122</v>
      </c>
      <c r="B124" s="28" t="str">
        <v>IBD 西日本</v>
      </c>
      <c r="C124" s="28" t="str">
        <v>IBD中四国2</v>
      </c>
      <c r="D124" s="28" t="str">
        <v>藤澤 綾乃</v>
      </c>
      <c r="E124" s="29">
        <v>3665</v>
      </c>
      <c r="F124" s="29">
        <v>678.5</v>
      </c>
      <c r="G124" s="30">
        <v>0.18509999999999999</v>
      </c>
      <c r="I124" s="8">
        <f t="shared" si="10"/>
        <v>50</v>
      </c>
      <c r="J124" s="8" t="str">
        <v>IBD 西日本</v>
      </c>
      <c r="K124" s="8" t="str">
        <v>IBD大阪1</v>
      </c>
      <c r="L124" s="8" t="str">
        <v>河東 貴志</v>
      </c>
      <c r="M124" s="9">
        <v>271.60000000000002</v>
      </c>
      <c r="N124" s="9">
        <v>0</v>
      </c>
      <c r="O124" s="10">
        <v>0</v>
      </c>
      <c r="Q124" s="34">
        <f t="shared" si="11"/>
        <v>122</v>
      </c>
      <c r="R124" s="34" t="str">
        <v>IBD 東日本</v>
      </c>
      <c r="S124" s="34" t="str">
        <v>IBD千葉・茨城</v>
      </c>
      <c r="T124" s="34" t="str">
        <v>髙野 一葉</v>
      </c>
      <c r="U124" s="35">
        <v>3471.6</v>
      </c>
      <c r="V124" s="35">
        <v>678.5</v>
      </c>
      <c r="W124" s="36">
        <v>0.19539999999999999</v>
      </c>
      <c r="Y124" s="28">
        <f t="shared" si="12"/>
        <v>122</v>
      </c>
      <c r="Z124" s="28" t="str">
        <v>IBD 中日本</v>
      </c>
      <c r="AA124" s="28" t="str">
        <v>IBD長野・山梨・静岡</v>
      </c>
      <c r="AB124" s="28" t="str">
        <v>今門 秀大</v>
      </c>
      <c r="AC124" s="29">
        <v>16085.4</v>
      </c>
      <c r="AD124" s="29">
        <v>10844.1</v>
      </c>
      <c r="AE124" s="30">
        <v>0.67410000000000003</v>
      </c>
      <c r="AG124" s="8">
        <f t="shared" si="13"/>
        <v>108</v>
      </c>
      <c r="AH124" s="8" t="str">
        <v>IBD 中日本</v>
      </c>
      <c r="AI124" s="8" t="str">
        <v>IBD北陸・岐阜</v>
      </c>
      <c r="AJ124" s="8" t="str">
        <v>宮地 一宏</v>
      </c>
      <c r="AK124" s="9">
        <v>1470.8</v>
      </c>
      <c r="AL124" s="9">
        <v>0</v>
      </c>
      <c r="AM124" s="10">
        <v>0</v>
      </c>
      <c r="AO124" s="34">
        <f t="shared" si="14"/>
        <v>122</v>
      </c>
      <c r="AP124" s="34" t="str">
        <v>IBD 中日本</v>
      </c>
      <c r="AQ124" s="34" t="str">
        <v>IBD東海2</v>
      </c>
      <c r="AR124" s="34" t="str">
        <v>榊原 隆之</v>
      </c>
      <c r="AS124" s="35">
        <v>18502</v>
      </c>
      <c r="AT124" s="35">
        <v>12894.3</v>
      </c>
      <c r="AU124" s="36">
        <v>0.69689999999999996</v>
      </c>
      <c r="AW124" s="28">
        <f t="shared" si="15"/>
        <v>122</v>
      </c>
      <c r="AX124" s="28" t="str">
        <v>IBD 中日本</v>
      </c>
      <c r="AY124" s="28" t="str">
        <v>IBD北陸・岐阜</v>
      </c>
      <c r="AZ124" s="28" t="str">
        <v>宮地 一宏</v>
      </c>
      <c r="BA124" s="29">
        <v>62799.4</v>
      </c>
      <c r="BB124" s="29">
        <v>57853.8</v>
      </c>
      <c r="BC124" s="30">
        <v>0.92120000000000002</v>
      </c>
      <c r="BE124" s="8">
        <f t="shared" si="16"/>
        <v>122</v>
      </c>
      <c r="BF124" s="8" t="str">
        <v>IBD 西日本</v>
      </c>
      <c r="BG124" s="8" t="str">
        <v>IBD中四国2</v>
      </c>
      <c r="BH124" s="8" t="str">
        <v>服部 清克</v>
      </c>
      <c r="BI124" s="9">
        <v>7308.2</v>
      </c>
      <c r="BJ124" s="9">
        <v>2267.8000000000002</v>
      </c>
      <c r="BK124" s="10">
        <v>0.31030000000000002</v>
      </c>
      <c r="BM124" s="34">
        <f t="shared" si="17"/>
        <v>122</v>
      </c>
      <c r="BN124" s="34" t="str">
        <v>IBD 中日本</v>
      </c>
      <c r="BO124" s="34" t="str">
        <v>IBD北陸・岐阜</v>
      </c>
      <c r="BP124" s="34" t="str">
        <v>宮地 一宏</v>
      </c>
      <c r="BQ124" s="35">
        <v>55258.7</v>
      </c>
      <c r="BR124" s="35">
        <v>55328.1</v>
      </c>
      <c r="BS124" s="36">
        <v>1.0012000000000001</v>
      </c>
    </row>
    <row r="125" spans="1:71" x14ac:dyDescent="0.35">
      <c r="A125" s="28">
        <f t="shared" si="9"/>
        <v>123</v>
      </c>
      <c r="B125" s="28" t="str">
        <v>IBD 東日本</v>
      </c>
      <c r="C125" s="28" t="str">
        <v>IBD千葉・茨城</v>
      </c>
      <c r="D125" s="28" t="str">
        <v>髙野 一葉</v>
      </c>
      <c r="E125" s="29">
        <v>3800.1</v>
      </c>
      <c r="F125" s="29">
        <v>678.5</v>
      </c>
      <c r="G125" s="30">
        <v>0.17849999999999999</v>
      </c>
      <c r="I125" s="8">
        <f t="shared" si="10"/>
        <v>50</v>
      </c>
      <c r="J125" s="8" t="str">
        <v>IBD 東日本</v>
      </c>
      <c r="K125" s="8" t="str">
        <v>IBD東京1</v>
      </c>
      <c r="L125" s="8" t="str">
        <v>吉田 丈裕</v>
      </c>
      <c r="M125" s="9">
        <v>401</v>
      </c>
      <c r="N125" s="9">
        <v>0</v>
      </c>
      <c r="O125" s="10">
        <v>0</v>
      </c>
      <c r="Q125" s="34">
        <f t="shared" si="11"/>
        <v>123</v>
      </c>
      <c r="R125" s="34" t="str">
        <v>IBD 東日本</v>
      </c>
      <c r="S125" s="34" t="str">
        <v>IBD東京2</v>
      </c>
      <c r="T125" s="34" t="str">
        <v>倉本 春菜</v>
      </c>
      <c r="U125" s="35">
        <v>3568.2</v>
      </c>
      <c r="V125" s="35">
        <v>678.5</v>
      </c>
      <c r="W125" s="36">
        <v>0.19009999999999999</v>
      </c>
      <c r="Y125" s="28">
        <f t="shared" si="12"/>
        <v>123</v>
      </c>
      <c r="Z125" s="28" t="str">
        <v>IBD 西日本</v>
      </c>
      <c r="AA125" s="28" t="str">
        <v>IBD大阪1</v>
      </c>
      <c r="AB125" s="28" t="str">
        <v>西山 哲弘</v>
      </c>
      <c r="AC125" s="29">
        <v>17514.7</v>
      </c>
      <c r="AD125" s="29">
        <v>11534.6</v>
      </c>
      <c r="AE125" s="30">
        <v>0.65849999999999997</v>
      </c>
      <c r="AG125" s="8">
        <f t="shared" si="13"/>
        <v>108</v>
      </c>
      <c r="AH125" s="8" t="str">
        <v>IBD 西日本</v>
      </c>
      <c r="AI125" s="8" t="str">
        <v>IBD兵庫</v>
      </c>
      <c r="AJ125" s="8" t="str">
        <v>山﨑 健介</v>
      </c>
      <c r="AK125" s="9">
        <v>4377.7</v>
      </c>
      <c r="AL125" s="9">
        <v>0</v>
      </c>
      <c r="AM125" s="10">
        <v>0</v>
      </c>
      <c r="AO125" s="34">
        <f t="shared" si="14"/>
        <v>123</v>
      </c>
      <c r="AP125" s="34" t="str">
        <v>IBD 西日本</v>
      </c>
      <c r="AQ125" s="34" t="str">
        <v>IBD中四国2</v>
      </c>
      <c r="AR125" s="34" t="str">
        <v>松山 直史</v>
      </c>
      <c r="AS125" s="35">
        <v>12683.8</v>
      </c>
      <c r="AT125" s="35">
        <v>8820.6</v>
      </c>
      <c r="AU125" s="36">
        <v>0.69540000000000002</v>
      </c>
      <c r="AW125" s="28">
        <f t="shared" si="15"/>
        <v>123</v>
      </c>
      <c r="AX125" s="28" t="str">
        <v>IBD 西日本</v>
      </c>
      <c r="AY125" s="28" t="str">
        <v>IBD九州1</v>
      </c>
      <c r="AZ125" s="28" t="str">
        <v>濵﨑 栄治</v>
      </c>
      <c r="BA125" s="29">
        <v>37262.1</v>
      </c>
      <c r="BB125" s="29">
        <v>34248.6</v>
      </c>
      <c r="BC125" s="30">
        <v>0.91910000000000003</v>
      </c>
      <c r="BE125" s="8">
        <f t="shared" si="16"/>
        <v>123</v>
      </c>
      <c r="BF125" s="8" t="str">
        <v>IBD 西日本</v>
      </c>
      <c r="BG125" s="8" t="str">
        <v>IBD中四国1</v>
      </c>
      <c r="BH125" s="8" t="str">
        <v>桒名 優輔</v>
      </c>
      <c r="BI125" s="9">
        <v>7626.6</v>
      </c>
      <c r="BJ125" s="9">
        <v>2277.4</v>
      </c>
      <c r="BK125" s="10">
        <v>0.29859999999999998</v>
      </c>
      <c r="BM125" s="34">
        <f t="shared" si="17"/>
        <v>123</v>
      </c>
      <c r="BN125" s="34" t="str">
        <v>IBD 東日本</v>
      </c>
      <c r="BO125" s="34" t="str">
        <v>IBD北海道</v>
      </c>
      <c r="BP125" s="34" t="str">
        <v>松井 夏海</v>
      </c>
      <c r="BQ125" s="35">
        <v>76636.5</v>
      </c>
      <c r="BR125" s="35">
        <v>76706.2</v>
      </c>
      <c r="BS125" s="36">
        <v>1.0008999999999999</v>
      </c>
    </row>
    <row r="126" spans="1:71" x14ac:dyDescent="0.35">
      <c r="A126" s="28">
        <f t="shared" si="9"/>
        <v>124</v>
      </c>
      <c r="B126" s="28" t="str">
        <v>IBD 中日本</v>
      </c>
      <c r="C126" s="28" t="str">
        <v>IBD東海1</v>
      </c>
      <c r="D126" s="28" t="str">
        <v>津田 圭</v>
      </c>
      <c r="E126" s="29">
        <v>16377.1</v>
      </c>
      <c r="F126" s="29">
        <v>2717.6</v>
      </c>
      <c r="G126" s="30">
        <v>0.16589999999999999</v>
      </c>
      <c r="I126" s="8">
        <f t="shared" si="10"/>
        <v>50</v>
      </c>
      <c r="J126" s="8" t="str">
        <v>IBD 中日本</v>
      </c>
      <c r="K126" s="8" t="str">
        <v>IBD東海2</v>
      </c>
      <c r="L126" s="8" t="str">
        <v>今西 美穂</v>
      </c>
      <c r="M126" s="9">
        <v>1326.3</v>
      </c>
      <c r="N126" s="9">
        <v>0</v>
      </c>
      <c r="O126" s="10">
        <v>0</v>
      </c>
      <c r="Q126" s="34">
        <f t="shared" si="11"/>
        <v>124</v>
      </c>
      <c r="R126" s="34" t="str">
        <v>IBD 西日本</v>
      </c>
      <c r="S126" s="34" t="str">
        <v>IBD大阪1</v>
      </c>
      <c r="T126" s="34" t="str">
        <v>西山 哲弘</v>
      </c>
      <c r="U126" s="35">
        <v>7530.4</v>
      </c>
      <c r="V126" s="35">
        <v>1357</v>
      </c>
      <c r="W126" s="36">
        <v>0.1802</v>
      </c>
      <c r="Y126" s="28">
        <f t="shared" si="12"/>
        <v>124</v>
      </c>
      <c r="Z126" s="28" t="str">
        <v>IBD 西日本</v>
      </c>
      <c r="AA126" s="28" t="str">
        <v>IBD九州1</v>
      </c>
      <c r="AB126" s="28" t="str">
        <v>桑野 晴菜</v>
      </c>
      <c r="AC126" s="29">
        <v>15026.3</v>
      </c>
      <c r="AD126" s="29">
        <v>9499.1</v>
      </c>
      <c r="AE126" s="30">
        <v>0.6321</v>
      </c>
      <c r="AG126" s="8">
        <f t="shared" si="13"/>
        <v>108</v>
      </c>
      <c r="AH126" s="8" t="str">
        <v>IBD 東日本</v>
      </c>
      <c r="AI126" s="8" t="str">
        <v>IBD千葉・茨城</v>
      </c>
      <c r="AJ126" s="8" t="str">
        <v>有坂 建一郎</v>
      </c>
      <c r="AK126" s="9">
        <v>1891</v>
      </c>
      <c r="AL126" s="9">
        <v>0</v>
      </c>
      <c r="AM126" s="10">
        <v>0</v>
      </c>
      <c r="AO126" s="34">
        <f t="shared" si="14"/>
        <v>124</v>
      </c>
      <c r="AP126" s="34" t="str">
        <v>IBD 東日本</v>
      </c>
      <c r="AQ126" s="34" t="str">
        <v>IBD東北</v>
      </c>
      <c r="AR126" s="34" t="str">
        <v>小宮 源樹</v>
      </c>
      <c r="AS126" s="35">
        <v>22653.5</v>
      </c>
      <c r="AT126" s="35">
        <v>15607.4</v>
      </c>
      <c r="AU126" s="36">
        <v>0.68889999999999996</v>
      </c>
      <c r="AW126" s="28">
        <f t="shared" si="15"/>
        <v>124</v>
      </c>
      <c r="AX126" s="28" t="str">
        <v>IBD 西日本</v>
      </c>
      <c r="AY126" s="28" t="str">
        <v>IBD九州2</v>
      </c>
      <c r="AZ126" s="28" t="str">
        <v>小川 陽</v>
      </c>
      <c r="BA126" s="29">
        <v>13379.5</v>
      </c>
      <c r="BB126" s="29">
        <v>12121</v>
      </c>
      <c r="BC126" s="30">
        <v>0.90590000000000004</v>
      </c>
      <c r="BE126" s="8">
        <f t="shared" si="16"/>
        <v>124</v>
      </c>
      <c r="BF126" s="8" t="str">
        <v>IBD 東日本</v>
      </c>
      <c r="BG126" s="8" t="str">
        <v>IBD栃木・群馬・新潟</v>
      </c>
      <c r="BH126" s="8" t="str">
        <v>小島 宏剛</v>
      </c>
      <c r="BI126" s="9">
        <v>4252.8</v>
      </c>
      <c r="BJ126" s="9">
        <v>1262</v>
      </c>
      <c r="BK126" s="10">
        <v>0.29670000000000002</v>
      </c>
      <c r="BM126" s="34">
        <f t="shared" si="17"/>
        <v>124</v>
      </c>
      <c r="BN126" s="34" t="str">
        <v>IBD 西日本</v>
      </c>
      <c r="BO126" s="34" t="str">
        <v>IBD九州1</v>
      </c>
      <c r="BP126" s="34" t="str">
        <v>大須賀 守</v>
      </c>
      <c r="BQ126" s="35">
        <v>20704.7</v>
      </c>
      <c r="BR126" s="35">
        <v>20709.599999999999</v>
      </c>
      <c r="BS126" s="36">
        <v>1.0002</v>
      </c>
    </row>
    <row r="127" spans="1:71" x14ac:dyDescent="0.35">
      <c r="A127" s="28">
        <f t="shared" si="9"/>
        <v>125</v>
      </c>
      <c r="B127" s="28" t="str">
        <v>IBD 東日本</v>
      </c>
      <c r="C127" s="28" t="str">
        <v>IBD東京2</v>
      </c>
      <c r="D127" s="28" t="str">
        <v>倉本 春菜</v>
      </c>
      <c r="E127" s="29">
        <v>4249.1000000000004</v>
      </c>
      <c r="F127" s="29">
        <v>678.5</v>
      </c>
      <c r="G127" s="30">
        <v>0.15959999999999999</v>
      </c>
      <c r="I127" s="8">
        <f t="shared" si="10"/>
        <v>50</v>
      </c>
      <c r="J127" s="8" t="str">
        <v>IBD 西日本</v>
      </c>
      <c r="K127" s="8" t="str">
        <v>IBD大阪2</v>
      </c>
      <c r="L127" s="8" t="str">
        <v>藤原 正宏</v>
      </c>
      <c r="M127" s="9">
        <v>548.29999999999995</v>
      </c>
      <c r="N127" s="9">
        <v>0</v>
      </c>
      <c r="O127" s="10">
        <v>0</v>
      </c>
      <c r="Q127" s="34">
        <f t="shared" si="11"/>
        <v>125</v>
      </c>
      <c r="R127" s="34" t="str">
        <v>IBD 中日本</v>
      </c>
      <c r="S127" s="34" t="str">
        <v>IBD東海1</v>
      </c>
      <c r="T127" s="34" t="str">
        <v>津田 圭</v>
      </c>
      <c r="U127" s="35">
        <v>15432.1</v>
      </c>
      <c r="V127" s="35">
        <v>2717.6</v>
      </c>
      <c r="W127" s="36">
        <v>0.17610000000000001</v>
      </c>
      <c r="Y127" s="28">
        <f t="shared" si="12"/>
        <v>125</v>
      </c>
      <c r="Z127" s="28" t="str">
        <v>IBD 東日本</v>
      </c>
      <c r="AA127" s="28" t="str">
        <v>IBD東京2</v>
      </c>
      <c r="AB127" s="28" t="str">
        <v>広瀬 理絵</v>
      </c>
      <c r="AC127" s="29">
        <v>4839</v>
      </c>
      <c r="AD127" s="29">
        <v>3055.1</v>
      </c>
      <c r="AE127" s="30">
        <v>0.63129999999999997</v>
      </c>
      <c r="AG127" s="8">
        <f t="shared" si="13"/>
        <v>108</v>
      </c>
      <c r="AH127" s="8" t="str">
        <v>IBD 東日本</v>
      </c>
      <c r="AI127" s="8" t="str">
        <v>IBD栃木・群馬・新潟</v>
      </c>
      <c r="AJ127" s="8" t="str">
        <v>武口 智明</v>
      </c>
      <c r="AK127" s="9">
        <v>745.7</v>
      </c>
      <c r="AL127" s="9">
        <v>0</v>
      </c>
      <c r="AM127" s="10">
        <v>0</v>
      </c>
      <c r="AO127" s="34">
        <f t="shared" si="14"/>
        <v>125</v>
      </c>
      <c r="AP127" s="34" t="str">
        <v>IBD 西日本</v>
      </c>
      <c r="AQ127" s="34" t="str">
        <v>IBD中四国1</v>
      </c>
      <c r="AR127" s="34" t="str">
        <v>稲本 充宏</v>
      </c>
      <c r="AS127" s="35">
        <v>11128.6</v>
      </c>
      <c r="AT127" s="35">
        <v>7463.6</v>
      </c>
      <c r="AU127" s="36">
        <v>0.67059999999999997</v>
      </c>
      <c r="AW127" s="28">
        <f t="shared" si="15"/>
        <v>125</v>
      </c>
      <c r="AX127" s="28" t="str">
        <v>IBD 東日本</v>
      </c>
      <c r="AY127" s="28" t="str">
        <v>IBD東京2</v>
      </c>
      <c r="AZ127" s="28" t="str">
        <v>平林 和己</v>
      </c>
      <c r="BA127" s="29">
        <v>22458.6</v>
      </c>
      <c r="BB127" s="29">
        <v>20308.900000000001</v>
      </c>
      <c r="BC127" s="30">
        <v>0.9042</v>
      </c>
      <c r="BE127" s="8">
        <f t="shared" si="16"/>
        <v>125</v>
      </c>
      <c r="BF127" s="8" t="str">
        <v>IBD 中日本</v>
      </c>
      <c r="BG127" s="8" t="str">
        <v>IBD神奈川</v>
      </c>
      <c r="BH127" s="8" t="str">
        <v>神谷 章裕</v>
      </c>
      <c r="BI127" s="9">
        <v>6252.2</v>
      </c>
      <c r="BJ127" s="9">
        <v>1761.7</v>
      </c>
      <c r="BK127" s="10">
        <v>0.28170000000000001</v>
      </c>
      <c r="BM127" s="34">
        <f t="shared" si="17"/>
        <v>125</v>
      </c>
      <c r="BN127" s="34" t="str">
        <v>IBD 東日本</v>
      </c>
      <c r="BO127" s="34" t="str">
        <v>IBD東北</v>
      </c>
      <c r="BP127" s="34" t="str">
        <v>吉田 武史</v>
      </c>
      <c r="BQ127" s="35">
        <v>44541.7</v>
      </c>
      <c r="BR127" s="35">
        <v>44462.6</v>
      </c>
      <c r="BS127" s="36">
        <v>0.99819999999999998</v>
      </c>
    </row>
    <row r="128" spans="1:71" x14ac:dyDescent="0.35">
      <c r="A128" s="28">
        <f t="shared" si="9"/>
        <v>126</v>
      </c>
      <c r="B128" s="28" t="str">
        <v>IBD 西日本</v>
      </c>
      <c r="C128" s="28" t="str">
        <v>IBD大阪1</v>
      </c>
      <c r="D128" s="28" t="str">
        <v>西山 哲弘</v>
      </c>
      <c r="E128" s="29">
        <v>8542.1</v>
      </c>
      <c r="F128" s="29">
        <v>1357</v>
      </c>
      <c r="G128" s="30">
        <v>0.1588</v>
      </c>
      <c r="I128" s="8">
        <f t="shared" si="10"/>
        <v>50</v>
      </c>
      <c r="J128" s="8" t="str">
        <v>IBD 中日本</v>
      </c>
      <c r="K128" s="8" t="str">
        <v>IBD東海2</v>
      </c>
      <c r="L128" s="8" t="str">
        <v>髙橋 憲子</v>
      </c>
      <c r="M128" s="9">
        <v>633</v>
      </c>
      <c r="N128" s="9">
        <v>0</v>
      </c>
      <c r="O128" s="10">
        <v>0</v>
      </c>
      <c r="Q128" s="34">
        <f t="shared" si="11"/>
        <v>126</v>
      </c>
      <c r="R128" s="34" t="str">
        <v>IBD 中日本</v>
      </c>
      <c r="S128" s="34" t="str">
        <v>IBD京滋</v>
      </c>
      <c r="T128" s="34" t="str">
        <v>今村 奈菜</v>
      </c>
      <c r="U128" s="35">
        <v>7776.4</v>
      </c>
      <c r="V128" s="35">
        <v>1357.9</v>
      </c>
      <c r="W128" s="36">
        <v>0.17460000000000001</v>
      </c>
      <c r="Y128" s="28">
        <f t="shared" si="12"/>
        <v>126</v>
      </c>
      <c r="Z128" s="28" t="str">
        <v>IBD 西日本</v>
      </c>
      <c r="AA128" s="28" t="str">
        <v>IBD大阪1</v>
      </c>
      <c r="AB128" s="28" t="str">
        <v>山田 欣史</v>
      </c>
      <c r="AC128" s="29">
        <v>8139.1</v>
      </c>
      <c r="AD128" s="29">
        <v>5088.8</v>
      </c>
      <c r="AE128" s="30">
        <v>0.62519999999999998</v>
      </c>
      <c r="AG128" s="8">
        <f t="shared" si="13"/>
        <v>108</v>
      </c>
      <c r="AH128" s="8" t="str">
        <v>IBD 東日本</v>
      </c>
      <c r="AI128" s="8" t="str">
        <v>IBD東京1</v>
      </c>
      <c r="AJ128" s="8" t="str">
        <v>大澤 真凜</v>
      </c>
      <c r="AK128" s="9">
        <v>715.8</v>
      </c>
      <c r="AL128" s="9">
        <v>0</v>
      </c>
      <c r="AM128" s="10">
        <v>0</v>
      </c>
      <c r="AO128" s="34">
        <f t="shared" si="14"/>
        <v>126</v>
      </c>
      <c r="AP128" s="34" t="str">
        <v>IBD 西日本</v>
      </c>
      <c r="AQ128" s="34" t="str">
        <v>IBD中四国2</v>
      </c>
      <c r="AR128" s="34" t="str">
        <v>高野 剛</v>
      </c>
      <c r="AS128" s="35">
        <v>13702.3</v>
      </c>
      <c r="AT128" s="35">
        <v>9159.7999999999993</v>
      </c>
      <c r="AU128" s="36">
        <v>0.66839999999999999</v>
      </c>
      <c r="AW128" s="28">
        <f t="shared" si="15"/>
        <v>126</v>
      </c>
      <c r="AX128" s="28" t="str">
        <v>IBD 中日本</v>
      </c>
      <c r="AY128" s="28" t="str">
        <v>IBD神奈川</v>
      </c>
      <c r="AZ128" s="28" t="str">
        <v>板垣 弘</v>
      </c>
      <c r="BA128" s="29">
        <v>14811.9</v>
      </c>
      <c r="BB128" s="29">
        <v>13313.4</v>
      </c>
      <c r="BC128" s="30">
        <v>0.89880000000000004</v>
      </c>
      <c r="BE128" s="8">
        <f t="shared" si="16"/>
        <v>126</v>
      </c>
      <c r="BF128" s="8" t="str">
        <v>IBD 西日本</v>
      </c>
      <c r="BG128" s="8" t="str">
        <v>IBD大阪1</v>
      </c>
      <c r="BH128" s="8" t="str">
        <v>河東 貴志</v>
      </c>
      <c r="BI128" s="9">
        <v>2688.4</v>
      </c>
      <c r="BJ128" s="9">
        <v>755.9</v>
      </c>
      <c r="BK128" s="10">
        <v>0.28110000000000002</v>
      </c>
      <c r="BM128" s="34">
        <f t="shared" si="17"/>
        <v>126</v>
      </c>
      <c r="BN128" s="34" t="str">
        <v>IBD 東日本</v>
      </c>
      <c r="BO128" s="34" t="str">
        <v>IBD東北</v>
      </c>
      <c r="BP128" s="34" t="str">
        <v>村上 幹</v>
      </c>
      <c r="BQ128" s="35">
        <v>32042.7</v>
      </c>
      <c r="BR128" s="35">
        <v>31223.8</v>
      </c>
      <c r="BS128" s="36">
        <v>0.97440000000000004</v>
      </c>
    </row>
    <row r="129" spans="1:71" x14ac:dyDescent="0.35">
      <c r="A129" s="28">
        <f t="shared" si="9"/>
        <v>127</v>
      </c>
      <c r="B129" s="28" t="str">
        <v>IBD 東日本</v>
      </c>
      <c r="C129" s="28" t="str">
        <v>IBD北海道</v>
      </c>
      <c r="D129" s="28" t="str">
        <v>宮本 拓</v>
      </c>
      <c r="E129" s="29">
        <v>12931</v>
      </c>
      <c r="F129" s="29">
        <v>2035.5</v>
      </c>
      <c r="G129" s="30">
        <v>0.15740000000000001</v>
      </c>
      <c r="I129" s="8">
        <f t="shared" si="10"/>
        <v>50</v>
      </c>
      <c r="J129" s="8" t="str">
        <v>IBD 東日本</v>
      </c>
      <c r="K129" s="8" t="str">
        <v>IBD東京2</v>
      </c>
      <c r="L129" s="8" t="str">
        <v>服部 直樹</v>
      </c>
      <c r="M129" s="9">
        <v>986</v>
      </c>
      <c r="N129" s="9">
        <v>0</v>
      </c>
      <c r="O129" s="10">
        <v>0</v>
      </c>
      <c r="Q129" s="34">
        <f t="shared" si="11"/>
        <v>127</v>
      </c>
      <c r="R129" s="34" t="str">
        <v>IBD 東日本</v>
      </c>
      <c r="S129" s="34" t="str">
        <v>IBD北海道</v>
      </c>
      <c r="T129" s="34" t="str">
        <v>宮本 拓</v>
      </c>
      <c r="U129" s="35">
        <v>11991.4</v>
      </c>
      <c r="V129" s="35">
        <v>2035.5</v>
      </c>
      <c r="W129" s="36">
        <v>0.16969999999999999</v>
      </c>
      <c r="Y129" s="28">
        <f t="shared" si="12"/>
        <v>127</v>
      </c>
      <c r="Z129" s="28" t="str">
        <v>IBD 中日本</v>
      </c>
      <c r="AA129" s="28" t="str">
        <v>IBD北陸・岐阜</v>
      </c>
      <c r="AB129" s="28" t="str">
        <v>綾木 秀和</v>
      </c>
      <c r="AC129" s="29">
        <v>23682.799999999999</v>
      </c>
      <c r="AD129" s="29">
        <v>14501.4</v>
      </c>
      <c r="AE129" s="30">
        <v>0.61229999999999996</v>
      </c>
      <c r="AG129" s="8">
        <f t="shared" si="13"/>
        <v>108</v>
      </c>
      <c r="AH129" s="8" t="str">
        <v>IBD 西日本</v>
      </c>
      <c r="AI129" s="8" t="str">
        <v>IBD中四国1</v>
      </c>
      <c r="AJ129" s="8" t="str">
        <v>桒名 優輔</v>
      </c>
      <c r="AK129" s="9">
        <v>1496.5</v>
      </c>
      <c r="AL129" s="9">
        <v>0</v>
      </c>
      <c r="AM129" s="10">
        <v>0</v>
      </c>
      <c r="AO129" s="34">
        <f t="shared" si="14"/>
        <v>127</v>
      </c>
      <c r="AP129" s="34" t="str">
        <v>IBD 中日本</v>
      </c>
      <c r="AQ129" s="34" t="str">
        <v>IBD北陸・岐阜</v>
      </c>
      <c r="AR129" s="34" t="str">
        <v>綾木 秀和</v>
      </c>
      <c r="AS129" s="35">
        <v>21431.7</v>
      </c>
      <c r="AT129" s="35">
        <v>14250</v>
      </c>
      <c r="AU129" s="36">
        <v>0.66490000000000005</v>
      </c>
      <c r="AW129" s="28">
        <f t="shared" si="15"/>
        <v>127</v>
      </c>
      <c r="AX129" s="28" t="str">
        <v>IBD 西日本</v>
      </c>
      <c r="AY129" s="28" t="str">
        <v>IBD中四国2</v>
      </c>
      <c r="AZ129" s="28" t="str">
        <v>松山 直史</v>
      </c>
      <c r="BA129" s="29">
        <v>37979.1</v>
      </c>
      <c r="BB129" s="29">
        <v>33745.800000000003</v>
      </c>
      <c r="BC129" s="30">
        <v>0.88849999999999996</v>
      </c>
      <c r="BE129" s="8">
        <f t="shared" si="16"/>
        <v>127</v>
      </c>
      <c r="BF129" s="8" t="str">
        <v>IBD 西日本</v>
      </c>
      <c r="BG129" s="8" t="str">
        <v>IBD大阪1</v>
      </c>
      <c r="BH129" s="8" t="str">
        <v>山田 欣史</v>
      </c>
      <c r="BI129" s="9">
        <v>6601.2</v>
      </c>
      <c r="BJ129" s="9">
        <v>1764.9</v>
      </c>
      <c r="BK129" s="10">
        <v>0.26729999999999998</v>
      </c>
      <c r="BM129" s="34">
        <f t="shared" si="17"/>
        <v>127</v>
      </c>
      <c r="BN129" s="34" t="str">
        <v>IBD 西日本</v>
      </c>
      <c r="BO129" s="34" t="str">
        <v>IBD九州1</v>
      </c>
      <c r="BP129" s="34" t="str">
        <v>桑野 晴菜</v>
      </c>
      <c r="BQ129" s="35">
        <v>32443</v>
      </c>
      <c r="BR129" s="35">
        <v>31563</v>
      </c>
      <c r="BS129" s="36">
        <v>0.9728</v>
      </c>
    </row>
    <row r="130" spans="1:71" x14ac:dyDescent="0.35">
      <c r="A130" s="28">
        <f t="shared" si="9"/>
        <v>128</v>
      </c>
      <c r="B130" s="28" t="str">
        <v>IBD 西日本</v>
      </c>
      <c r="C130" s="28" t="str">
        <v>IBD九州2</v>
      </c>
      <c r="D130" s="28" t="str">
        <v>飯田 博文</v>
      </c>
      <c r="E130" s="29">
        <v>10285.200000000001</v>
      </c>
      <c r="F130" s="29">
        <v>1608.5</v>
      </c>
      <c r="G130" s="30">
        <v>0.15629999999999999</v>
      </c>
      <c r="I130" s="8">
        <f t="shared" si="10"/>
        <v>50</v>
      </c>
      <c r="J130" s="8" t="str">
        <v>IBD 西日本</v>
      </c>
      <c r="K130" s="8" t="str">
        <v>IBD九州1</v>
      </c>
      <c r="L130" s="8" t="str">
        <v>長野 慶</v>
      </c>
      <c r="M130" s="9">
        <v>724.1</v>
      </c>
      <c r="N130" s="9">
        <v>0</v>
      </c>
      <c r="O130" s="10">
        <v>0</v>
      </c>
      <c r="Q130" s="34">
        <f t="shared" si="11"/>
        <v>128</v>
      </c>
      <c r="R130" s="34" t="str">
        <v>IBD 西日本</v>
      </c>
      <c r="S130" s="34" t="str">
        <v>IBD九州1</v>
      </c>
      <c r="T130" s="34" t="str">
        <v>服部 章</v>
      </c>
      <c r="U130" s="35">
        <v>6217.8</v>
      </c>
      <c r="V130" s="35">
        <v>1017.8</v>
      </c>
      <c r="W130" s="36">
        <v>0.1636</v>
      </c>
      <c r="Y130" s="28">
        <f t="shared" si="12"/>
        <v>128</v>
      </c>
      <c r="Z130" s="28" t="str">
        <v>IBD 中日本</v>
      </c>
      <c r="AA130" s="28" t="str">
        <v>IBD京滋</v>
      </c>
      <c r="AB130" s="28" t="str">
        <v>鈴木 清高</v>
      </c>
      <c r="AC130" s="29">
        <v>13005.1</v>
      </c>
      <c r="AD130" s="29">
        <v>7806</v>
      </c>
      <c r="AE130" s="30">
        <v>0.60019999999999996</v>
      </c>
      <c r="AG130" s="8">
        <f t="shared" si="13"/>
        <v>108</v>
      </c>
      <c r="AH130" s="8" t="str">
        <v>IBD 東日本</v>
      </c>
      <c r="AI130" s="8" t="str">
        <v>IBD栃木・群馬・新潟</v>
      </c>
      <c r="AJ130" s="8" t="str">
        <v>石川 和宏</v>
      </c>
      <c r="AK130" s="9">
        <v>1457.8</v>
      </c>
      <c r="AL130" s="9">
        <v>0</v>
      </c>
      <c r="AM130" s="10">
        <v>0</v>
      </c>
      <c r="AO130" s="34">
        <f t="shared" si="14"/>
        <v>128</v>
      </c>
      <c r="AP130" s="34" t="str">
        <v>IBD 中日本</v>
      </c>
      <c r="AQ130" s="34" t="str">
        <v>IBD長野・山梨・静岡</v>
      </c>
      <c r="AR130" s="34" t="str">
        <v>蔵前 公介</v>
      </c>
      <c r="AS130" s="35">
        <v>16895.5</v>
      </c>
      <c r="AT130" s="35">
        <v>11197.6</v>
      </c>
      <c r="AU130" s="36">
        <v>0.66269999999999996</v>
      </c>
      <c r="AW130" s="28">
        <f t="shared" si="15"/>
        <v>128</v>
      </c>
      <c r="AX130" s="28" t="str">
        <v>IBD 西日本</v>
      </c>
      <c r="AY130" s="28" t="str">
        <v>IBD中四国2</v>
      </c>
      <c r="AZ130" s="28" t="str">
        <v>高野 剛</v>
      </c>
      <c r="BA130" s="29">
        <v>44304.3</v>
      </c>
      <c r="BB130" s="29">
        <v>39322.1</v>
      </c>
      <c r="BC130" s="30">
        <v>0.88749999999999996</v>
      </c>
      <c r="BE130" s="8">
        <f t="shared" si="16"/>
        <v>128</v>
      </c>
      <c r="BF130" s="8" t="str">
        <v>IBD 東日本</v>
      </c>
      <c r="BG130" s="8" t="str">
        <v>IBD千葉・茨城</v>
      </c>
      <c r="BH130" s="8" t="str">
        <v>大吉 俊也</v>
      </c>
      <c r="BI130" s="9">
        <v>11388</v>
      </c>
      <c r="BJ130" s="9">
        <v>3028.6</v>
      </c>
      <c r="BK130" s="10">
        <v>0.26590000000000003</v>
      </c>
      <c r="BM130" s="34">
        <f t="shared" si="17"/>
        <v>128</v>
      </c>
      <c r="BN130" s="34" t="str">
        <v>IBD 東日本</v>
      </c>
      <c r="BO130" s="34" t="str">
        <v>IBD東京2</v>
      </c>
      <c r="BP130" s="34" t="str">
        <v>田中 英成</v>
      </c>
      <c r="BQ130" s="35">
        <v>10281.799999999999</v>
      </c>
      <c r="BR130" s="35">
        <v>9840.7000000000007</v>
      </c>
      <c r="BS130" s="36">
        <v>0.95709999999999995</v>
      </c>
    </row>
    <row r="131" spans="1:71" x14ac:dyDescent="0.35">
      <c r="A131" s="28">
        <f t="shared" ref="A131:A162" si="18">RANK(G131,G$3:G$162,0)</f>
        <v>129</v>
      </c>
      <c r="B131" s="28" t="str">
        <v>IBD 中日本</v>
      </c>
      <c r="C131" s="28" t="str">
        <v>IBD京滋</v>
      </c>
      <c r="D131" s="28" t="str">
        <v>今村 奈菜</v>
      </c>
      <c r="E131" s="29">
        <v>8819</v>
      </c>
      <c r="F131" s="29">
        <v>1357.9</v>
      </c>
      <c r="G131" s="30">
        <v>0.15390000000000001</v>
      </c>
      <c r="I131" s="8">
        <f t="shared" ref="I131:I162" si="19">RANK(O131,O$3:O$162,0)</f>
        <v>50</v>
      </c>
      <c r="J131" s="8" t="str">
        <v>IBD 中日本</v>
      </c>
      <c r="K131" s="8" t="str">
        <v>IBD京滋</v>
      </c>
      <c r="L131" s="8" t="str">
        <v>重川 まどか</v>
      </c>
      <c r="M131" s="9">
        <v>432.6</v>
      </c>
      <c r="N131" s="9">
        <v>0</v>
      </c>
      <c r="O131" s="10">
        <v>0</v>
      </c>
      <c r="Q131" s="34">
        <f t="shared" ref="Q131:Q162" si="20">RANK(W131,W$3:W$162,0)</f>
        <v>129</v>
      </c>
      <c r="R131" s="34" t="str">
        <v>IBD 東日本</v>
      </c>
      <c r="S131" s="34" t="str">
        <v>IBD栃木・群馬・新潟</v>
      </c>
      <c r="T131" s="34" t="str">
        <v>唐沢 健一</v>
      </c>
      <c r="U131" s="35">
        <v>4234.8999999999996</v>
      </c>
      <c r="V131" s="35">
        <v>679.4</v>
      </c>
      <c r="W131" s="36">
        <v>0.16039999999999999</v>
      </c>
      <c r="Y131" s="28">
        <f t="shared" ref="Y131:Y162" si="21">RANK(AE131,AE$3:AE$162,0)</f>
        <v>129</v>
      </c>
      <c r="Z131" s="28" t="str">
        <v>IBD 西日本</v>
      </c>
      <c r="AA131" s="28" t="str">
        <v>IBD中四国2</v>
      </c>
      <c r="AB131" s="28" t="str">
        <v>松山 直史</v>
      </c>
      <c r="AC131" s="29">
        <v>14705.1</v>
      </c>
      <c r="AD131" s="29">
        <v>8820.6</v>
      </c>
      <c r="AE131" s="30">
        <v>0.5998</v>
      </c>
      <c r="AG131" s="8">
        <f t="shared" ref="AG131:AG162" si="22">RANK(AM131,AM$3:AM$162,0)</f>
        <v>108</v>
      </c>
      <c r="AH131" s="8" t="str">
        <v>IBD 中日本</v>
      </c>
      <c r="AI131" s="8" t="str">
        <v>IBD東海2</v>
      </c>
      <c r="AJ131" s="8" t="str">
        <v>福山 敏</v>
      </c>
      <c r="AK131" s="9">
        <v>614</v>
      </c>
      <c r="AL131" s="9">
        <v>0</v>
      </c>
      <c r="AM131" s="10">
        <v>0</v>
      </c>
      <c r="AO131" s="34">
        <f t="shared" ref="AO131:AO162" si="23">RANK(AU131,AU$3:AU$162,0)</f>
        <v>129</v>
      </c>
      <c r="AP131" s="34" t="str">
        <v>IBD 西日本</v>
      </c>
      <c r="AQ131" s="34" t="str">
        <v>IBD兵庫</v>
      </c>
      <c r="AR131" s="34" t="str">
        <v>川田 輝彦</v>
      </c>
      <c r="AS131" s="35">
        <v>8731.2999999999993</v>
      </c>
      <c r="AT131" s="35">
        <v>5772.2</v>
      </c>
      <c r="AU131" s="36">
        <v>0.66100000000000003</v>
      </c>
      <c r="AW131" s="28">
        <f t="shared" ref="AW131:AW162" si="24">RANK(BC131,BC$3:BC$162,0)</f>
        <v>129</v>
      </c>
      <c r="AX131" s="28" t="str">
        <v>IBD 西日本</v>
      </c>
      <c r="AY131" s="28" t="str">
        <v>IBD九州1</v>
      </c>
      <c r="AZ131" s="28" t="str">
        <v>桑野 晴菜</v>
      </c>
      <c r="BA131" s="29">
        <v>39816.1</v>
      </c>
      <c r="BB131" s="29">
        <v>35099.199999999997</v>
      </c>
      <c r="BC131" s="30">
        <v>0.88149999999999995</v>
      </c>
      <c r="BE131" s="8">
        <f t="shared" ref="BE131:BE162" si="25">RANK(BK131,BK$3:BK$162,0)</f>
        <v>129</v>
      </c>
      <c r="BF131" s="8" t="str">
        <v>IBD 東日本</v>
      </c>
      <c r="BG131" s="8" t="str">
        <v>IBD埼玉</v>
      </c>
      <c r="BH131" s="8" t="str">
        <v>篠原 遥</v>
      </c>
      <c r="BI131" s="9">
        <v>5958.4</v>
      </c>
      <c r="BJ131" s="9">
        <v>1513.5</v>
      </c>
      <c r="BK131" s="10">
        <v>0.254</v>
      </c>
      <c r="BM131" s="34">
        <f t="shared" ref="BM131:BM162" si="26">RANK(BS131,BS$3:BS$162,0)</f>
        <v>129</v>
      </c>
      <c r="BN131" s="34" t="str">
        <v>IBD 西日本</v>
      </c>
      <c r="BO131" s="34" t="str">
        <v>IBD中四国2</v>
      </c>
      <c r="BP131" s="34" t="str">
        <v>服部 清克</v>
      </c>
      <c r="BQ131" s="35">
        <v>32293.200000000001</v>
      </c>
      <c r="BR131" s="35">
        <v>30883</v>
      </c>
      <c r="BS131" s="36">
        <v>0.95630000000000004</v>
      </c>
    </row>
    <row r="132" spans="1:71" x14ac:dyDescent="0.35">
      <c r="A132" s="28">
        <f t="shared" si="18"/>
        <v>130</v>
      </c>
      <c r="B132" s="28" t="str">
        <v>IBD 西日本</v>
      </c>
      <c r="C132" s="28" t="str">
        <v>IBD九州1</v>
      </c>
      <c r="D132" s="28" t="str">
        <v>服部 章</v>
      </c>
      <c r="E132" s="29">
        <v>6965.5</v>
      </c>
      <c r="F132" s="29">
        <v>1017.8</v>
      </c>
      <c r="G132" s="30">
        <v>0.14610000000000001</v>
      </c>
      <c r="I132" s="8">
        <f t="shared" si="19"/>
        <v>50</v>
      </c>
      <c r="J132" s="8" t="str">
        <v>IBD 東日本</v>
      </c>
      <c r="K132" s="8" t="str">
        <v>IBD東北</v>
      </c>
      <c r="L132" s="8" t="str">
        <v>村上 幹</v>
      </c>
      <c r="M132" s="9">
        <v>527.9</v>
      </c>
      <c r="N132" s="9">
        <v>0</v>
      </c>
      <c r="O132" s="10">
        <v>0</v>
      </c>
      <c r="Q132" s="34">
        <f t="shared" si="20"/>
        <v>130</v>
      </c>
      <c r="R132" s="34" t="str">
        <v>IBD 東日本</v>
      </c>
      <c r="S132" s="34" t="str">
        <v>IBD東北</v>
      </c>
      <c r="T132" s="34" t="str">
        <v>村上 幹</v>
      </c>
      <c r="U132" s="35">
        <v>6880.4</v>
      </c>
      <c r="V132" s="35">
        <v>1017.8</v>
      </c>
      <c r="W132" s="36">
        <v>0.1479</v>
      </c>
      <c r="Y132" s="28">
        <f t="shared" si="21"/>
        <v>130</v>
      </c>
      <c r="Z132" s="28" t="str">
        <v>IBD 西日本</v>
      </c>
      <c r="AA132" s="28" t="str">
        <v>IBD中四国2</v>
      </c>
      <c r="AB132" s="28" t="str">
        <v>高野 剛</v>
      </c>
      <c r="AC132" s="29">
        <v>15393.3</v>
      </c>
      <c r="AD132" s="29">
        <v>9159.7999999999993</v>
      </c>
      <c r="AE132" s="30">
        <v>0.59499999999999997</v>
      </c>
      <c r="AG132" s="8">
        <f t="shared" si="22"/>
        <v>108</v>
      </c>
      <c r="AH132" s="8" t="str">
        <v>IBD 西日本</v>
      </c>
      <c r="AI132" s="8" t="str">
        <v>IBD九州1</v>
      </c>
      <c r="AJ132" s="8" t="str">
        <v>長野 慶</v>
      </c>
      <c r="AK132" s="9">
        <v>1514.3</v>
      </c>
      <c r="AL132" s="9">
        <v>0</v>
      </c>
      <c r="AM132" s="10">
        <v>0</v>
      </c>
      <c r="AO132" s="34">
        <f t="shared" si="23"/>
        <v>130</v>
      </c>
      <c r="AP132" s="34" t="str">
        <v>IBD 中日本</v>
      </c>
      <c r="AQ132" s="34" t="str">
        <v>IBD京滋</v>
      </c>
      <c r="AR132" s="34" t="str">
        <v>鈴木 清高</v>
      </c>
      <c r="AS132" s="35">
        <v>12055.6</v>
      </c>
      <c r="AT132" s="35">
        <v>7806</v>
      </c>
      <c r="AU132" s="36">
        <v>0.64739999999999998</v>
      </c>
      <c r="AW132" s="28">
        <f t="shared" si="24"/>
        <v>130</v>
      </c>
      <c r="AX132" s="28" t="str">
        <v>IBD 東日本</v>
      </c>
      <c r="AY132" s="28" t="str">
        <v>IBD埼玉</v>
      </c>
      <c r="AZ132" s="28" t="str">
        <v>小又 惟礼</v>
      </c>
      <c r="BA132" s="29">
        <v>123755.9</v>
      </c>
      <c r="BB132" s="29">
        <v>108364.4</v>
      </c>
      <c r="BC132" s="30">
        <v>0.87560000000000004</v>
      </c>
      <c r="BE132" s="8">
        <f t="shared" si="25"/>
        <v>130</v>
      </c>
      <c r="BF132" s="8" t="str">
        <v>IBD 西日本</v>
      </c>
      <c r="BG132" s="8" t="str">
        <v>IBD九州2</v>
      </c>
      <c r="BH132" s="8" t="str">
        <v>小川 陽</v>
      </c>
      <c r="BI132" s="9">
        <v>5030.8</v>
      </c>
      <c r="BJ132" s="9">
        <v>1262</v>
      </c>
      <c r="BK132" s="10">
        <v>0.25080000000000002</v>
      </c>
      <c r="BM132" s="34">
        <f t="shared" si="26"/>
        <v>130</v>
      </c>
      <c r="BN132" s="34" t="str">
        <v>IBD 西日本</v>
      </c>
      <c r="BO132" s="34" t="str">
        <v>IBD九州2</v>
      </c>
      <c r="BP132" s="34" t="str">
        <v>山平 勝樹</v>
      </c>
      <c r="BQ132" s="35">
        <v>63911.5</v>
      </c>
      <c r="BR132" s="35">
        <v>60410.1</v>
      </c>
      <c r="BS132" s="36">
        <v>0.94520000000000004</v>
      </c>
    </row>
    <row r="133" spans="1:71" x14ac:dyDescent="0.35">
      <c r="A133" s="28">
        <f t="shared" si="18"/>
        <v>131</v>
      </c>
      <c r="B133" s="28" t="str">
        <v>IBD 東日本</v>
      </c>
      <c r="C133" s="28" t="str">
        <v>IBD千葉・茨城</v>
      </c>
      <c r="D133" s="28" t="str">
        <v>川口 文子</v>
      </c>
      <c r="E133" s="29">
        <v>8704.5</v>
      </c>
      <c r="F133" s="29">
        <v>1269.2</v>
      </c>
      <c r="G133" s="30">
        <v>0.14580000000000001</v>
      </c>
      <c r="I133" s="8">
        <f t="shared" si="19"/>
        <v>50</v>
      </c>
      <c r="J133" s="8" t="str">
        <v>IBD 東日本</v>
      </c>
      <c r="K133" s="8" t="str">
        <v>IBD東北</v>
      </c>
      <c r="L133" s="8" t="str">
        <v>吉田 武史</v>
      </c>
      <c r="M133" s="9">
        <v>789.5</v>
      </c>
      <c r="N133" s="9">
        <v>0</v>
      </c>
      <c r="O133" s="10">
        <v>0</v>
      </c>
      <c r="Q133" s="34">
        <f t="shared" si="20"/>
        <v>131</v>
      </c>
      <c r="R133" s="34" t="str">
        <v>IBD 西日本</v>
      </c>
      <c r="S133" s="34" t="str">
        <v>IBD九州2</v>
      </c>
      <c r="T133" s="34" t="str">
        <v>飯田 博文</v>
      </c>
      <c r="U133" s="35">
        <v>9227.9</v>
      </c>
      <c r="V133" s="35">
        <v>1357</v>
      </c>
      <c r="W133" s="36">
        <v>0.14699999999999999</v>
      </c>
      <c r="Y133" s="28">
        <f t="shared" si="21"/>
        <v>131</v>
      </c>
      <c r="Z133" s="28" t="str">
        <v>IBD 西日本</v>
      </c>
      <c r="AA133" s="28" t="str">
        <v>IBD九州2</v>
      </c>
      <c r="AB133" s="28" t="str">
        <v>飯田 博文</v>
      </c>
      <c r="AC133" s="29">
        <v>21081.1</v>
      </c>
      <c r="AD133" s="29">
        <v>12455.3</v>
      </c>
      <c r="AE133" s="30">
        <v>0.59079999999999999</v>
      </c>
      <c r="AG133" s="8">
        <f t="shared" si="22"/>
        <v>108</v>
      </c>
      <c r="AH133" s="8" t="str">
        <v>IBD 中日本</v>
      </c>
      <c r="AI133" s="8" t="str">
        <v>IBD京滋</v>
      </c>
      <c r="AJ133" s="8" t="str">
        <v>鈴木 清高</v>
      </c>
      <c r="AK133" s="9">
        <v>949.4</v>
      </c>
      <c r="AL133" s="9">
        <v>0</v>
      </c>
      <c r="AM133" s="10">
        <v>0</v>
      </c>
      <c r="AO133" s="34">
        <f t="shared" si="23"/>
        <v>131</v>
      </c>
      <c r="AP133" s="34" t="str">
        <v>IBD 中日本</v>
      </c>
      <c r="AQ133" s="34" t="str">
        <v>IBD神奈川</v>
      </c>
      <c r="AR133" s="34" t="str">
        <v>桝 孝行</v>
      </c>
      <c r="AS133" s="35">
        <v>22298.7</v>
      </c>
      <c r="AT133" s="35">
        <v>14248.6</v>
      </c>
      <c r="AU133" s="36">
        <v>0.63890000000000002</v>
      </c>
      <c r="AW133" s="28">
        <f t="shared" si="24"/>
        <v>131</v>
      </c>
      <c r="AX133" s="28" t="str">
        <v>IBD 西日本</v>
      </c>
      <c r="AY133" s="28" t="str">
        <v>IBD大阪2</v>
      </c>
      <c r="AZ133" s="28" t="str">
        <v>宮西 裕香</v>
      </c>
      <c r="BA133" s="29">
        <v>37075.300000000003</v>
      </c>
      <c r="BB133" s="29">
        <v>32363.1</v>
      </c>
      <c r="BC133" s="30">
        <v>0.87290000000000001</v>
      </c>
      <c r="BE133" s="8">
        <f t="shared" si="25"/>
        <v>131</v>
      </c>
      <c r="BF133" s="8" t="str">
        <v>IBD 東日本</v>
      </c>
      <c r="BG133" s="8" t="str">
        <v>IBD東京2</v>
      </c>
      <c r="BH133" s="8" t="str">
        <v>広瀬 理絵</v>
      </c>
      <c r="BI133" s="9">
        <v>4060.9</v>
      </c>
      <c r="BJ133" s="9">
        <v>1007.4</v>
      </c>
      <c r="BK133" s="10">
        <v>0.248</v>
      </c>
      <c r="BM133" s="34">
        <f t="shared" si="26"/>
        <v>131</v>
      </c>
      <c r="BN133" s="34" t="str">
        <v>IBD 西日本</v>
      </c>
      <c r="BO133" s="34" t="str">
        <v>IBD中四国2</v>
      </c>
      <c r="BP133" s="34" t="str">
        <v>高野 剛</v>
      </c>
      <c r="BQ133" s="35">
        <v>35687</v>
      </c>
      <c r="BR133" s="35">
        <v>33255.4</v>
      </c>
      <c r="BS133" s="36">
        <v>0.93179999999999996</v>
      </c>
    </row>
    <row r="134" spans="1:71" x14ac:dyDescent="0.35">
      <c r="A134" s="28">
        <f t="shared" si="18"/>
        <v>132</v>
      </c>
      <c r="B134" s="28" t="str">
        <v>IBD 東日本</v>
      </c>
      <c r="C134" s="28" t="str">
        <v>IBD北海道</v>
      </c>
      <c r="D134" s="28" t="str">
        <v>井上 雄太郎</v>
      </c>
      <c r="E134" s="29">
        <v>8923.5</v>
      </c>
      <c r="F134" s="29">
        <v>1269.2</v>
      </c>
      <c r="G134" s="30">
        <v>0.14219999999999999</v>
      </c>
      <c r="I134" s="8">
        <f t="shared" si="19"/>
        <v>50</v>
      </c>
      <c r="J134" s="8" t="str">
        <v>IBD 西日本</v>
      </c>
      <c r="K134" s="8" t="str">
        <v>IBD中四国2</v>
      </c>
      <c r="L134" s="8" t="str">
        <v>松山 直史</v>
      </c>
      <c r="M134" s="9">
        <v>966.5</v>
      </c>
      <c r="N134" s="9">
        <v>0</v>
      </c>
      <c r="O134" s="10">
        <v>0</v>
      </c>
      <c r="Q134" s="34">
        <f t="shared" si="20"/>
        <v>132</v>
      </c>
      <c r="R134" s="34" t="str">
        <v>IBD 西日本</v>
      </c>
      <c r="S134" s="34" t="str">
        <v>IBD兵庫</v>
      </c>
      <c r="T134" s="34" t="str">
        <v>高柳 美幸</v>
      </c>
      <c r="U134" s="35">
        <v>4777.8</v>
      </c>
      <c r="V134" s="35">
        <v>678.5</v>
      </c>
      <c r="W134" s="36">
        <v>0.14199999999999999</v>
      </c>
      <c r="Y134" s="28">
        <f t="shared" si="21"/>
        <v>132</v>
      </c>
      <c r="Z134" s="28" t="str">
        <v>IBD 中日本</v>
      </c>
      <c r="AA134" s="28" t="str">
        <v>IBD東海2</v>
      </c>
      <c r="AB134" s="28" t="str">
        <v>髙橋 憲子</v>
      </c>
      <c r="AC134" s="29">
        <v>13338.8</v>
      </c>
      <c r="AD134" s="29">
        <v>7715.9</v>
      </c>
      <c r="AE134" s="30">
        <v>0.57840000000000003</v>
      </c>
      <c r="AG134" s="8">
        <f t="shared" si="22"/>
        <v>108</v>
      </c>
      <c r="AH134" s="8" t="str">
        <v>IBD 西日本</v>
      </c>
      <c r="AI134" s="8" t="str">
        <v>IBD九州1</v>
      </c>
      <c r="AJ134" s="8" t="str">
        <v>桑野 晴菜</v>
      </c>
      <c r="AK134" s="9">
        <v>1446.8</v>
      </c>
      <c r="AL134" s="9">
        <v>0</v>
      </c>
      <c r="AM134" s="10">
        <v>0</v>
      </c>
      <c r="AO134" s="34">
        <f t="shared" si="23"/>
        <v>132</v>
      </c>
      <c r="AP134" s="34" t="str">
        <v>IBD 中日本</v>
      </c>
      <c r="AQ134" s="34" t="str">
        <v>IBD東海2</v>
      </c>
      <c r="AR134" s="34" t="str">
        <v>髙橋 憲子</v>
      </c>
      <c r="AS134" s="35">
        <v>12014.8</v>
      </c>
      <c r="AT134" s="35">
        <v>7464.5</v>
      </c>
      <c r="AU134" s="36">
        <v>0.62119999999999997</v>
      </c>
      <c r="AW134" s="28">
        <f t="shared" si="24"/>
        <v>132</v>
      </c>
      <c r="AX134" s="28" t="str">
        <v>IBD 中日本</v>
      </c>
      <c r="AY134" s="28" t="str">
        <v>IBD東海1</v>
      </c>
      <c r="AZ134" s="28" t="str">
        <v>星野 寛隆</v>
      </c>
      <c r="BA134" s="29">
        <v>26837.8</v>
      </c>
      <c r="BB134" s="29">
        <v>23420</v>
      </c>
      <c r="BC134" s="30">
        <v>0.87260000000000004</v>
      </c>
      <c r="BE134" s="8">
        <f t="shared" si="25"/>
        <v>132</v>
      </c>
      <c r="BF134" s="8" t="str">
        <v>IBD 中日本</v>
      </c>
      <c r="BG134" s="8" t="str">
        <v>IBD神奈川</v>
      </c>
      <c r="BH134" s="8" t="str">
        <v>金山 賢治</v>
      </c>
      <c r="BI134" s="9">
        <v>11094.4</v>
      </c>
      <c r="BJ134" s="9">
        <v>2525.6999999999998</v>
      </c>
      <c r="BK134" s="10">
        <v>0.2276</v>
      </c>
      <c r="BM134" s="34">
        <f t="shared" si="26"/>
        <v>132</v>
      </c>
      <c r="BN134" s="34" t="str">
        <v>IBD 西日本</v>
      </c>
      <c r="BO134" s="34" t="str">
        <v>IBD大阪1</v>
      </c>
      <c r="BP134" s="34" t="str">
        <v>早川 実奈</v>
      </c>
      <c r="BQ134" s="35">
        <v>29475.3</v>
      </c>
      <c r="BR134" s="35">
        <v>27148.6</v>
      </c>
      <c r="BS134" s="36">
        <v>0.92100000000000004</v>
      </c>
    </row>
    <row r="135" spans="1:71" x14ac:dyDescent="0.35">
      <c r="A135" s="28">
        <f t="shared" si="18"/>
        <v>133</v>
      </c>
      <c r="B135" s="28" t="str">
        <v>IBD 東日本</v>
      </c>
      <c r="C135" s="28" t="str">
        <v>IBD東北</v>
      </c>
      <c r="D135" s="28" t="str">
        <v>村上 幹</v>
      </c>
      <c r="E135" s="29">
        <v>7408.3</v>
      </c>
      <c r="F135" s="29">
        <v>1017.8</v>
      </c>
      <c r="G135" s="30">
        <v>0.13730000000000001</v>
      </c>
      <c r="I135" s="8">
        <f t="shared" si="19"/>
        <v>50</v>
      </c>
      <c r="J135" s="8" t="str">
        <v>IBD 東日本</v>
      </c>
      <c r="K135" s="8" t="str">
        <v>IBD埼玉</v>
      </c>
      <c r="L135" s="8" t="str">
        <v>北吉 理祐</v>
      </c>
      <c r="M135" s="9">
        <v>161.69999999999999</v>
      </c>
      <c r="N135" s="9">
        <v>0</v>
      </c>
      <c r="O135" s="10">
        <v>0</v>
      </c>
      <c r="Q135" s="34">
        <f t="shared" si="20"/>
        <v>133</v>
      </c>
      <c r="R135" s="34" t="str">
        <v>IBD 西日本</v>
      </c>
      <c r="S135" s="34" t="str">
        <v>IBD兵庫</v>
      </c>
      <c r="T135" s="34" t="str">
        <v>碓永 智彦</v>
      </c>
      <c r="U135" s="35">
        <v>9672.2000000000007</v>
      </c>
      <c r="V135" s="35">
        <v>1357</v>
      </c>
      <c r="W135" s="36">
        <v>0.14030000000000001</v>
      </c>
      <c r="Y135" s="28">
        <f t="shared" si="21"/>
        <v>133</v>
      </c>
      <c r="Z135" s="28" t="str">
        <v>IBD 西日本</v>
      </c>
      <c r="AA135" s="28" t="str">
        <v>IBD兵庫</v>
      </c>
      <c r="AB135" s="28" t="str">
        <v>川田 輝彦</v>
      </c>
      <c r="AC135" s="29">
        <v>10046.1</v>
      </c>
      <c r="AD135" s="29">
        <v>5772.2</v>
      </c>
      <c r="AE135" s="30">
        <v>0.57450000000000001</v>
      </c>
      <c r="AG135" s="8">
        <f t="shared" si="22"/>
        <v>108</v>
      </c>
      <c r="AH135" s="8" t="str">
        <v>IBD 東日本</v>
      </c>
      <c r="AI135" s="8" t="str">
        <v>IBD北海道</v>
      </c>
      <c r="AJ135" s="8" t="str">
        <v>松原 加奈</v>
      </c>
      <c r="AK135" s="9">
        <v>675.4</v>
      </c>
      <c r="AL135" s="9">
        <v>0</v>
      </c>
      <c r="AM135" s="10">
        <v>0</v>
      </c>
      <c r="AO135" s="34">
        <f t="shared" si="23"/>
        <v>133</v>
      </c>
      <c r="AP135" s="34" t="str">
        <v>IBD 西日本</v>
      </c>
      <c r="AQ135" s="34" t="str">
        <v>IBD九州1</v>
      </c>
      <c r="AR135" s="34" t="str">
        <v>大須賀 守</v>
      </c>
      <c r="AS135" s="35">
        <v>9578</v>
      </c>
      <c r="AT135" s="35">
        <v>5769.5</v>
      </c>
      <c r="AU135" s="36">
        <v>0.60229999999999995</v>
      </c>
      <c r="AW135" s="28">
        <f t="shared" si="24"/>
        <v>133</v>
      </c>
      <c r="AX135" s="28" t="str">
        <v>IBD 西日本</v>
      </c>
      <c r="AY135" s="28" t="str">
        <v>IBD大阪1</v>
      </c>
      <c r="AZ135" s="28" t="str">
        <v>早川 実奈</v>
      </c>
      <c r="BA135" s="29">
        <v>39038</v>
      </c>
      <c r="BB135" s="29">
        <v>33707</v>
      </c>
      <c r="BC135" s="30">
        <v>0.86339999999999995</v>
      </c>
      <c r="BE135" s="8">
        <f t="shared" si="25"/>
        <v>133</v>
      </c>
      <c r="BF135" s="8" t="str">
        <v>IBD 中日本</v>
      </c>
      <c r="BG135" s="8" t="str">
        <v>IBD北陸・岐阜</v>
      </c>
      <c r="BH135" s="8" t="str">
        <v>綾木 秀和</v>
      </c>
      <c r="BI135" s="9">
        <v>11542.7</v>
      </c>
      <c r="BJ135" s="9">
        <v>2525.6999999999998</v>
      </c>
      <c r="BK135" s="10">
        <v>0.21879999999999999</v>
      </c>
      <c r="BM135" s="34">
        <f t="shared" si="26"/>
        <v>133</v>
      </c>
      <c r="BN135" s="34" t="str">
        <v>IBD 東日本</v>
      </c>
      <c r="BO135" s="34" t="str">
        <v>IBD埼玉</v>
      </c>
      <c r="BP135" s="34" t="str">
        <v>小又 惟礼</v>
      </c>
      <c r="BQ135" s="35">
        <v>109674.8</v>
      </c>
      <c r="BR135" s="35">
        <v>99781.7</v>
      </c>
      <c r="BS135" s="36">
        <v>0.90969999999999995</v>
      </c>
    </row>
    <row r="136" spans="1:71" x14ac:dyDescent="0.35">
      <c r="A136" s="28">
        <f t="shared" si="18"/>
        <v>134</v>
      </c>
      <c r="B136" s="28" t="str">
        <v>IBD 東日本</v>
      </c>
      <c r="C136" s="28" t="str">
        <v>IBD栃木・群馬・新潟</v>
      </c>
      <c r="D136" s="28" t="str">
        <v>唐沢 健一</v>
      </c>
      <c r="E136" s="29">
        <v>5033.3</v>
      </c>
      <c r="F136" s="29">
        <v>679.4</v>
      </c>
      <c r="G136" s="30">
        <v>0.13489999999999999</v>
      </c>
      <c r="I136" s="8">
        <f t="shared" si="19"/>
        <v>50</v>
      </c>
      <c r="J136" s="8" t="str">
        <v>IBD 西日本</v>
      </c>
      <c r="K136" s="8" t="str">
        <v>IBD大阪2</v>
      </c>
      <c r="L136" s="8" t="str">
        <v>宮西 裕香</v>
      </c>
      <c r="M136" s="9">
        <v>654.5</v>
      </c>
      <c r="N136" s="9">
        <v>0</v>
      </c>
      <c r="O136" s="10">
        <v>0</v>
      </c>
      <c r="Q136" s="34">
        <f t="shared" si="20"/>
        <v>134</v>
      </c>
      <c r="R136" s="34" t="str">
        <v>IBD 西日本</v>
      </c>
      <c r="S136" s="34" t="str">
        <v>IBD兵庫</v>
      </c>
      <c r="T136" s="34" t="str">
        <v>岡 哲雄</v>
      </c>
      <c r="U136" s="35">
        <v>2707.5</v>
      </c>
      <c r="V136" s="35">
        <v>339.3</v>
      </c>
      <c r="W136" s="36">
        <v>0.12520000000000001</v>
      </c>
      <c r="Y136" s="28">
        <f t="shared" si="21"/>
        <v>134</v>
      </c>
      <c r="Z136" s="28" t="str">
        <v>IBD 西日本</v>
      </c>
      <c r="AA136" s="28" t="str">
        <v>IBD大阪1</v>
      </c>
      <c r="AB136" s="28" t="str">
        <v>尾本 光司</v>
      </c>
      <c r="AC136" s="29">
        <v>12251.3</v>
      </c>
      <c r="AD136" s="29">
        <v>7036.5</v>
      </c>
      <c r="AE136" s="30">
        <v>0.57430000000000003</v>
      </c>
      <c r="AG136" s="8">
        <f t="shared" si="22"/>
        <v>108</v>
      </c>
      <c r="AH136" s="8" t="str">
        <v>IBD 東日本</v>
      </c>
      <c r="AI136" s="8" t="str">
        <v>IBD東京1</v>
      </c>
      <c r="AJ136" s="8" t="str">
        <v>西部 享裕</v>
      </c>
      <c r="AK136" s="9">
        <v>1139.8</v>
      </c>
      <c r="AL136" s="9">
        <v>0</v>
      </c>
      <c r="AM136" s="10">
        <v>0</v>
      </c>
      <c r="AO136" s="34">
        <f t="shared" si="23"/>
        <v>134</v>
      </c>
      <c r="AP136" s="34" t="str">
        <v>IBD 東日本</v>
      </c>
      <c r="AQ136" s="34" t="str">
        <v>IBD埼玉</v>
      </c>
      <c r="AR136" s="34" t="str">
        <v>北吉 理祐</v>
      </c>
      <c r="AS136" s="35">
        <v>3948.9</v>
      </c>
      <c r="AT136" s="35">
        <v>2374.8000000000002</v>
      </c>
      <c r="AU136" s="36">
        <v>0.60129999999999995</v>
      </c>
      <c r="AW136" s="28">
        <f t="shared" si="24"/>
        <v>134</v>
      </c>
      <c r="AX136" s="28" t="str">
        <v>IBD 西日本</v>
      </c>
      <c r="AY136" s="28" t="str">
        <v>IBD大阪2</v>
      </c>
      <c r="AZ136" s="28" t="str">
        <v>津田 裕弘</v>
      </c>
      <c r="BA136" s="29">
        <v>41175.599999999999</v>
      </c>
      <c r="BB136" s="29">
        <v>34713.1</v>
      </c>
      <c r="BC136" s="30">
        <v>0.84299999999999997</v>
      </c>
      <c r="BE136" s="8">
        <f t="shared" si="25"/>
        <v>134</v>
      </c>
      <c r="BF136" s="8" t="str">
        <v>IBD 東日本</v>
      </c>
      <c r="BG136" s="8" t="str">
        <v>IBD千葉・茨城</v>
      </c>
      <c r="BH136" s="8" t="str">
        <v>髙野 一葉</v>
      </c>
      <c r="BI136" s="9">
        <v>3510.1</v>
      </c>
      <c r="BJ136" s="9">
        <v>754.3</v>
      </c>
      <c r="BK136" s="10">
        <v>0.21490000000000001</v>
      </c>
      <c r="BM136" s="34">
        <f t="shared" si="26"/>
        <v>134</v>
      </c>
      <c r="BN136" s="34" t="str">
        <v>IBD 西日本</v>
      </c>
      <c r="BO136" s="34" t="str">
        <v>IBD中四国1</v>
      </c>
      <c r="BP136" s="34" t="str">
        <v>岡田 涼太郎</v>
      </c>
      <c r="BQ136" s="35">
        <v>30935.5</v>
      </c>
      <c r="BR136" s="35">
        <v>27148.799999999999</v>
      </c>
      <c r="BS136" s="36">
        <v>0.87749999999999995</v>
      </c>
    </row>
    <row r="137" spans="1:71" x14ac:dyDescent="0.35">
      <c r="A137" s="28">
        <f t="shared" si="18"/>
        <v>135</v>
      </c>
      <c r="B137" s="28" t="str">
        <v>IBD 西日本</v>
      </c>
      <c r="C137" s="28" t="str">
        <v>IBD兵庫</v>
      </c>
      <c r="D137" s="28" t="str">
        <v>碓永 智彦</v>
      </c>
      <c r="E137" s="29">
        <v>10488.9</v>
      </c>
      <c r="F137" s="29">
        <v>1357</v>
      </c>
      <c r="G137" s="30">
        <v>0.1293</v>
      </c>
      <c r="I137" s="8">
        <f t="shared" si="19"/>
        <v>50</v>
      </c>
      <c r="J137" s="8" t="str">
        <v>IBD 西日本</v>
      </c>
      <c r="K137" s="8" t="str">
        <v>IBD九州1</v>
      </c>
      <c r="L137" s="8" t="str">
        <v>桑野 晴菜</v>
      </c>
      <c r="M137" s="9">
        <v>691.8</v>
      </c>
      <c r="N137" s="9">
        <v>0</v>
      </c>
      <c r="O137" s="10">
        <v>0</v>
      </c>
      <c r="Q137" s="34">
        <f t="shared" si="20"/>
        <v>135</v>
      </c>
      <c r="R137" s="34" t="str">
        <v>IBD 東日本</v>
      </c>
      <c r="S137" s="34" t="str">
        <v>IBD千葉・茨城</v>
      </c>
      <c r="T137" s="34" t="str">
        <v>川口 文子</v>
      </c>
      <c r="U137" s="35">
        <v>8194.7999999999993</v>
      </c>
      <c r="V137" s="35">
        <v>1017.8</v>
      </c>
      <c r="W137" s="36">
        <v>0.1241</v>
      </c>
      <c r="Y137" s="28">
        <f t="shared" si="21"/>
        <v>135</v>
      </c>
      <c r="Z137" s="28" t="str">
        <v>IBD 西日本</v>
      </c>
      <c r="AA137" s="28" t="str">
        <v>IBD九州1</v>
      </c>
      <c r="AB137" s="28" t="str">
        <v>大須賀 守</v>
      </c>
      <c r="AC137" s="29">
        <v>11373.6</v>
      </c>
      <c r="AD137" s="29">
        <v>6523.9</v>
      </c>
      <c r="AE137" s="30">
        <v>0.57350000000000001</v>
      </c>
      <c r="AG137" s="8">
        <f t="shared" si="22"/>
        <v>108</v>
      </c>
      <c r="AH137" s="8" t="str">
        <v>IBD 東日本</v>
      </c>
      <c r="AI137" s="8" t="str">
        <v>IBD東京1</v>
      </c>
      <c r="AJ137" s="8" t="str">
        <v>佐藤 翔太</v>
      </c>
      <c r="AK137" s="9">
        <v>2014.8</v>
      </c>
      <c r="AL137" s="9">
        <v>0</v>
      </c>
      <c r="AM137" s="10">
        <v>0</v>
      </c>
      <c r="AO137" s="34">
        <f t="shared" si="23"/>
        <v>135</v>
      </c>
      <c r="AP137" s="34" t="str">
        <v>IBD 西日本</v>
      </c>
      <c r="AQ137" s="34" t="str">
        <v>IBD九州1</v>
      </c>
      <c r="AR137" s="34" t="str">
        <v>濵﨑 栄治</v>
      </c>
      <c r="AS137" s="35">
        <v>14144.8</v>
      </c>
      <c r="AT137" s="35">
        <v>8482.7000000000007</v>
      </c>
      <c r="AU137" s="36">
        <v>0.59970000000000001</v>
      </c>
      <c r="AW137" s="28">
        <f t="shared" si="24"/>
        <v>135</v>
      </c>
      <c r="AX137" s="28" t="str">
        <v>IBD 西日本</v>
      </c>
      <c r="AY137" s="28" t="str">
        <v>IBD中四国2</v>
      </c>
      <c r="AZ137" s="28" t="str">
        <v>服部 清克</v>
      </c>
      <c r="BA137" s="29">
        <v>39601.4</v>
      </c>
      <c r="BB137" s="29">
        <v>33150.800000000003</v>
      </c>
      <c r="BC137" s="30">
        <v>0.83709999999999996</v>
      </c>
      <c r="BE137" s="8">
        <f t="shared" si="25"/>
        <v>135</v>
      </c>
      <c r="BF137" s="8" t="str">
        <v>IBD 東日本</v>
      </c>
      <c r="BG137" s="8" t="str">
        <v>IBD千葉・茨城</v>
      </c>
      <c r="BH137" s="8" t="str">
        <v>石田 奈々</v>
      </c>
      <c r="BI137" s="9">
        <v>8450.5</v>
      </c>
      <c r="BJ137" s="9">
        <v>1763.3</v>
      </c>
      <c r="BK137" s="10">
        <v>0.20860000000000001</v>
      </c>
      <c r="BM137" s="34">
        <f t="shared" si="26"/>
        <v>135</v>
      </c>
      <c r="BN137" s="34" t="str">
        <v>IBD 中日本</v>
      </c>
      <c r="BO137" s="34" t="str">
        <v>IBD神奈川</v>
      </c>
      <c r="BP137" s="34" t="str">
        <v>桝 孝行</v>
      </c>
      <c r="BQ137" s="35">
        <v>51484.7</v>
      </c>
      <c r="BR137" s="35">
        <v>44455.1</v>
      </c>
      <c r="BS137" s="36">
        <v>0.86339999999999995</v>
      </c>
    </row>
    <row r="138" spans="1:71" x14ac:dyDescent="0.35">
      <c r="A138" s="28">
        <f t="shared" si="18"/>
        <v>136</v>
      </c>
      <c r="B138" s="28" t="str">
        <v>IBD 西日本</v>
      </c>
      <c r="C138" s="28" t="str">
        <v>IBD兵庫</v>
      </c>
      <c r="D138" s="28" t="str">
        <v>高柳 美幸</v>
      </c>
      <c r="E138" s="29">
        <v>5411.7</v>
      </c>
      <c r="F138" s="29">
        <v>678.5</v>
      </c>
      <c r="G138" s="30">
        <v>0.12529999999999999</v>
      </c>
      <c r="I138" s="8">
        <f t="shared" si="19"/>
        <v>50</v>
      </c>
      <c r="J138" s="8" t="str">
        <v>IBD 西日本</v>
      </c>
      <c r="K138" s="8" t="str">
        <v>IBD中四国2</v>
      </c>
      <c r="L138" s="8" t="str">
        <v>藤澤 綾乃</v>
      </c>
      <c r="M138" s="9">
        <v>468.7</v>
      </c>
      <c r="N138" s="9">
        <v>0</v>
      </c>
      <c r="O138" s="10">
        <v>0</v>
      </c>
      <c r="Q138" s="34">
        <f t="shared" si="20"/>
        <v>136</v>
      </c>
      <c r="R138" s="34" t="str">
        <v>IBD 東日本</v>
      </c>
      <c r="S138" s="34" t="str">
        <v>IBD東京1</v>
      </c>
      <c r="T138" s="34" t="str">
        <v>大澤 真凜</v>
      </c>
      <c r="U138" s="35">
        <v>5506.5</v>
      </c>
      <c r="V138" s="35">
        <v>679.4</v>
      </c>
      <c r="W138" s="36">
        <v>0.12330000000000001</v>
      </c>
      <c r="Y138" s="28">
        <f t="shared" si="21"/>
        <v>136</v>
      </c>
      <c r="Z138" s="28" t="str">
        <v>IBD 西日本</v>
      </c>
      <c r="AA138" s="28" t="str">
        <v>IBD九州1</v>
      </c>
      <c r="AB138" s="28" t="str">
        <v>濵﨑 栄治</v>
      </c>
      <c r="AC138" s="29">
        <v>16204.8</v>
      </c>
      <c r="AD138" s="29">
        <v>9237</v>
      </c>
      <c r="AE138" s="30">
        <v>0.56999999999999995</v>
      </c>
      <c r="AG138" s="8">
        <f t="shared" si="22"/>
        <v>108</v>
      </c>
      <c r="AH138" s="8" t="str">
        <v>IBD 東日本</v>
      </c>
      <c r="AI138" s="8" t="str">
        <v>IBD東京2</v>
      </c>
      <c r="AJ138" s="8" t="str">
        <v>田中 英成</v>
      </c>
      <c r="AK138" s="9">
        <v>736.8</v>
      </c>
      <c r="AL138" s="9">
        <v>0</v>
      </c>
      <c r="AM138" s="10">
        <v>0</v>
      </c>
      <c r="AO138" s="34">
        <f t="shared" si="23"/>
        <v>136</v>
      </c>
      <c r="AP138" s="34" t="str">
        <v>IBD 西日本</v>
      </c>
      <c r="AQ138" s="34" t="str">
        <v>IBD大阪1</v>
      </c>
      <c r="AR138" s="34" t="str">
        <v>尾本 光司</v>
      </c>
      <c r="AS138" s="35">
        <v>11333.8</v>
      </c>
      <c r="AT138" s="35">
        <v>6785.1</v>
      </c>
      <c r="AU138" s="36">
        <v>0.59860000000000002</v>
      </c>
      <c r="AW138" s="28">
        <f t="shared" si="24"/>
        <v>136</v>
      </c>
      <c r="AX138" s="28" t="str">
        <v>IBD 西日本</v>
      </c>
      <c r="AY138" s="28" t="str">
        <v>IBD中四国1</v>
      </c>
      <c r="AZ138" s="28" t="str">
        <v>稲本 充宏</v>
      </c>
      <c r="BA138" s="29">
        <v>37899.199999999997</v>
      </c>
      <c r="BB138" s="29">
        <v>30957.8</v>
      </c>
      <c r="BC138" s="30">
        <v>0.81679999999999997</v>
      </c>
      <c r="BE138" s="8">
        <f t="shared" si="25"/>
        <v>136</v>
      </c>
      <c r="BF138" s="8" t="str">
        <v>IBD 東日本</v>
      </c>
      <c r="BG138" s="8" t="str">
        <v>IBD栃木・群馬・新潟</v>
      </c>
      <c r="BH138" s="8" t="str">
        <v>川髙 浩</v>
      </c>
      <c r="BI138" s="9">
        <v>8735.4</v>
      </c>
      <c r="BJ138" s="9">
        <v>1768.1</v>
      </c>
      <c r="BK138" s="10">
        <v>0.2024</v>
      </c>
      <c r="BM138" s="34">
        <f t="shared" si="26"/>
        <v>136</v>
      </c>
      <c r="BN138" s="34" t="str">
        <v>IBD 西日本</v>
      </c>
      <c r="BO138" s="34" t="str">
        <v>IBD大阪2</v>
      </c>
      <c r="BP138" s="34" t="str">
        <v>津田 裕弘</v>
      </c>
      <c r="BQ138" s="35">
        <v>30340.5</v>
      </c>
      <c r="BR138" s="35">
        <v>26138.3</v>
      </c>
      <c r="BS138" s="36">
        <v>0.86140000000000005</v>
      </c>
    </row>
    <row r="139" spans="1:71" x14ac:dyDescent="0.35">
      <c r="A139" s="28">
        <f t="shared" si="18"/>
        <v>137</v>
      </c>
      <c r="B139" s="28" t="str">
        <v>IBD 東日本</v>
      </c>
      <c r="C139" s="28" t="str">
        <v>IBD東京1</v>
      </c>
      <c r="D139" s="28" t="str">
        <v>大澤 真凜</v>
      </c>
      <c r="E139" s="29">
        <v>5848.8</v>
      </c>
      <c r="F139" s="29">
        <v>679.4</v>
      </c>
      <c r="G139" s="30">
        <v>0.11609999999999999</v>
      </c>
      <c r="I139" s="8">
        <f t="shared" si="19"/>
        <v>50</v>
      </c>
      <c r="J139" s="8" t="str">
        <v>IBD 中日本</v>
      </c>
      <c r="K139" s="8" t="str">
        <v>IBD東海1</v>
      </c>
      <c r="L139" s="8" t="str">
        <v>杉之原 由貴</v>
      </c>
      <c r="M139" s="9">
        <v>183.4</v>
      </c>
      <c r="N139" s="9">
        <v>0</v>
      </c>
      <c r="O139" s="10">
        <v>0</v>
      </c>
      <c r="Q139" s="34">
        <f t="shared" si="20"/>
        <v>137</v>
      </c>
      <c r="R139" s="34" t="str">
        <v>IBD 中日本</v>
      </c>
      <c r="S139" s="34" t="str">
        <v>IBD長野・山梨・静岡</v>
      </c>
      <c r="T139" s="34" t="str">
        <v>蔵前 公介</v>
      </c>
      <c r="U139" s="35">
        <v>8262.4</v>
      </c>
      <c r="V139" s="35">
        <v>1018.2</v>
      </c>
      <c r="W139" s="36">
        <v>0.1232</v>
      </c>
      <c r="Y139" s="28">
        <f t="shared" si="21"/>
        <v>137</v>
      </c>
      <c r="Z139" s="28" t="str">
        <v>IBD 中日本</v>
      </c>
      <c r="AA139" s="28" t="str">
        <v>IBD神奈川</v>
      </c>
      <c r="AB139" s="28" t="str">
        <v>神谷 章裕</v>
      </c>
      <c r="AC139" s="29">
        <v>6683.2</v>
      </c>
      <c r="AD139" s="29">
        <v>3807.6</v>
      </c>
      <c r="AE139" s="30">
        <v>0.56969999999999998</v>
      </c>
      <c r="AG139" s="8">
        <f t="shared" si="22"/>
        <v>108</v>
      </c>
      <c r="AH139" s="8" t="str">
        <v>IBD 東日本</v>
      </c>
      <c r="AI139" s="8" t="str">
        <v>IBD千葉・茨城</v>
      </c>
      <c r="AJ139" s="8" t="str">
        <v>倉本 昭仁</v>
      </c>
      <c r="AK139" s="9">
        <v>3077.1</v>
      </c>
      <c r="AL139" s="9">
        <v>0</v>
      </c>
      <c r="AM139" s="10">
        <v>0</v>
      </c>
      <c r="AO139" s="34">
        <f t="shared" si="23"/>
        <v>137</v>
      </c>
      <c r="AP139" s="34" t="str">
        <v>IBD 西日本</v>
      </c>
      <c r="AQ139" s="34" t="str">
        <v>IBD九州2</v>
      </c>
      <c r="AR139" s="34" t="str">
        <v>飯田 博文</v>
      </c>
      <c r="AS139" s="35">
        <v>18869.8</v>
      </c>
      <c r="AT139" s="35">
        <v>11198</v>
      </c>
      <c r="AU139" s="36">
        <v>0.59340000000000004</v>
      </c>
      <c r="AW139" s="28">
        <f t="shared" si="24"/>
        <v>137</v>
      </c>
      <c r="AX139" s="28" t="str">
        <v>IBD 東日本</v>
      </c>
      <c r="AY139" s="28" t="str">
        <v>IBD東京2</v>
      </c>
      <c r="AZ139" s="28" t="str">
        <v>田中 英成</v>
      </c>
      <c r="BA139" s="29">
        <v>14081.6</v>
      </c>
      <c r="BB139" s="29">
        <v>11357.4</v>
      </c>
      <c r="BC139" s="30">
        <v>0.80649999999999999</v>
      </c>
      <c r="BE139" s="8">
        <f t="shared" si="25"/>
        <v>137</v>
      </c>
      <c r="BF139" s="8" t="str">
        <v>IBD 西日本</v>
      </c>
      <c r="BG139" s="8" t="str">
        <v>IBD中四国2</v>
      </c>
      <c r="BH139" s="8" t="str">
        <v>谷 大樹</v>
      </c>
      <c r="BI139" s="9">
        <v>15010.8</v>
      </c>
      <c r="BJ139" s="9">
        <v>3028.6</v>
      </c>
      <c r="BK139" s="10">
        <v>0.20169999999999999</v>
      </c>
      <c r="BM139" s="34">
        <f t="shared" si="26"/>
        <v>137</v>
      </c>
      <c r="BN139" s="34" t="str">
        <v>IBD 西日本</v>
      </c>
      <c r="BO139" s="34" t="str">
        <v>IBD大阪2</v>
      </c>
      <c r="BP139" s="34" t="str">
        <v>宮西 裕香</v>
      </c>
      <c r="BQ139" s="35">
        <v>30099.4</v>
      </c>
      <c r="BR139" s="35">
        <v>25793.5</v>
      </c>
      <c r="BS139" s="36">
        <v>0.8569</v>
      </c>
    </row>
    <row r="140" spans="1:71" x14ac:dyDescent="0.35">
      <c r="A140" s="28">
        <f t="shared" si="18"/>
        <v>138</v>
      </c>
      <c r="B140" s="28" t="str">
        <v>IBD 西日本</v>
      </c>
      <c r="C140" s="28" t="str">
        <v>IBD兵庫</v>
      </c>
      <c r="D140" s="28" t="str">
        <v>岡 哲雄</v>
      </c>
      <c r="E140" s="29">
        <v>3214.6</v>
      </c>
      <c r="F140" s="29">
        <v>339.3</v>
      </c>
      <c r="G140" s="30">
        <v>0.1055</v>
      </c>
      <c r="I140" s="8">
        <f t="shared" si="19"/>
        <v>50</v>
      </c>
      <c r="J140" s="8" t="str">
        <v>IBD 東日本</v>
      </c>
      <c r="K140" s="8" t="str">
        <v>IBD東京1</v>
      </c>
      <c r="L140" s="8" t="str">
        <v>須田 亜由美</v>
      </c>
      <c r="M140" s="9">
        <v>385.9</v>
      </c>
      <c r="N140" s="9">
        <v>0</v>
      </c>
      <c r="O140" s="10">
        <v>0</v>
      </c>
      <c r="Q140" s="34">
        <f t="shared" si="20"/>
        <v>138</v>
      </c>
      <c r="R140" s="34" t="str">
        <v>IBD 東日本</v>
      </c>
      <c r="S140" s="34" t="str">
        <v>IBD北海道</v>
      </c>
      <c r="T140" s="34" t="str">
        <v>井上 雄太郎</v>
      </c>
      <c r="U140" s="35">
        <v>8419</v>
      </c>
      <c r="V140" s="35">
        <v>1017.8</v>
      </c>
      <c r="W140" s="36">
        <v>0.1208</v>
      </c>
      <c r="Y140" s="28">
        <f t="shared" si="21"/>
        <v>138</v>
      </c>
      <c r="Z140" s="28" t="str">
        <v>IBD 東日本</v>
      </c>
      <c r="AA140" s="28" t="str">
        <v>IBD埼玉</v>
      </c>
      <c r="AB140" s="28" t="str">
        <v>北吉 理祐</v>
      </c>
      <c r="AC140" s="29">
        <v>4287.1000000000004</v>
      </c>
      <c r="AD140" s="29">
        <v>2374.8000000000002</v>
      </c>
      <c r="AE140" s="30">
        <v>0.55389999999999995</v>
      </c>
      <c r="AG140" s="8">
        <f t="shared" si="22"/>
        <v>108</v>
      </c>
      <c r="AH140" s="8" t="str">
        <v>IBD 西日本</v>
      </c>
      <c r="AI140" s="8" t="str">
        <v>IBD中四国2</v>
      </c>
      <c r="AJ140" s="8" t="str">
        <v>谷 大樹</v>
      </c>
      <c r="AK140" s="9">
        <v>2945.3</v>
      </c>
      <c r="AL140" s="9">
        <v>0</v>
      </c>
      <c r="AM140" s="10">
        <v>0</v>
      </c>
      <c r="AO140" s="34">
        <f t="shared" si="23"/>
        <v>138</v>
      </c>
      <c r="AP140" s="34" t="str">
        <v>IBD 西日本</v>
      </c>
      <c r="AQ140" s="34" t="str">
        <v>IBD中四国1</v>
      </c>
      <c r="AR140" s="34" t="str">
        <v>岡田 涼太郎</v>
      </c>
      <c r="AS140" s="35">
        <v>12721.7</v>
      </c>
      <c r="AT140" s="35">
        <v>7124.3</v>
      </c>
      <c r="AU140" s="36">
        <v>0.56000000000000005</v>
      </c>
      <c r="AW140" s="28">
        <f t="shared" si="24"/>
        <v>138</v>
      </c>
      <c r="AX140" s="28" t="str">
        <v>IBD 西日本</v>
      </c>
      <c r="AY140" s="28" t="str">
        <v>IBD兵庫</v>
      </c>
      <c r="AZ140" s="28" t="str">
        <v>岡 哲雄</v>
      </c>
      <c r="BA140" s="29">
        <v>19469</v>
      </c>
      <c r="BB140" s="29">
        <v>14505</v>
      </c>
      <c r="BC140" s="30">
        <v>0.745</v>
      </c>
      <c r="BE140" s="8">
        <f t="shared" si="25"/>
        <v>138</v>
      </c>
      <c r="BF140" s="8" t="str">
        <v>IBD 東日本</v>
      </c>
      <c r="BG140" s="8" t="str">
        <v>IBD栃木・群馬・新潟</v>
      </c>
      <c r="BH140" s="8" t="str">
        <v>武口 智明</v>
      </c>
      <c r="BI140" s="9">
        <v>3821.8</v>
      </c>
      <c r="BJ140" s="9">
        <v>757.5</v>
      </c>
      <c r="BK140" s="10">
        <v>0.19819999999999999</v>
      </c>
      <c r="BM140" s="34">
        <f t="shared" si="26"/>
        <v>138</v>
      </c>
      <c r="BN140" s="34" t="str">
        <v>IBD 東日本</v>
      </c>
      <c r="BO140" s="34" t="str">
        <v>IBD東京2</v>
      </c>
      <c r="BP140" s="34" t="str">
        <v>平林 和己</v>
      </c>
      <c r="BQ140" s="35">
        <v>15817.1</v>
      </c>
      <c r="BR140" s="35">
        <v>13236.4</v>
      </c>
      <c r="BS140" s="36">
        <v>0.83679999999999999</v>
      </c>
    </row>
    <row r="141" spans="1:71" x14ac:dyDescent="0.35">
      <c r="A141" s="28">
        <f t="shared" si="18"/>
        <v>139</v>
      </c>
      <c r="B141" s="28" t="str">
        <v>IBD 西日本</v>
      </c>
      <c r="C141" s="28" t="str">
        <v>IBD中四国2</v>
      </c>
      <c r="D141" s="28" t="str">
        <v>谷 大樹</v>
      </c>
      <c r="E141" s="29">
        <v>13732.9</v>
      </c>
      <c r="F141" s="29">
        <v>1357</v>
      </c>
      <c r="G141" s="30">
        <v>9.8799999999999999E-2</v>
      </c>
      <c r="I141" s="8">
        <f t="shared" si="19"/>
        <v>50</v>
      </c>
      <c r="J141" s="8" t="str">
        <v>IBD 東日本</v>
      </c>
      <c r="K141" s="8" t="str">
        <v>IBD埼玉</v>
      </c>
      <c r="L141" s="8" t="str">
        <v>深田 祐子</v>
      </c>
      <c r="M141" s="9">
        <v>499.9</v>
      </c>
      <c r="N141" s="9">
        <v>0</v>
      </c>
      <c r="O141" s="10">
        <v>0</v>
      </c>
      <c r="Q141" s="34">
        <f t="shared" si="20"/>
        <v>139</v>
      </c>
      <c r="R141" s="34" t="str">
        <v>IBD 西日本</v>
      </c>
      <c r="S141" s="34" t="str">
        <v>IBD中四国2</v>
      </c>
      <c r="T141" s="34" t="str">
        <v>谷 大樹</v>
      </c>
      <c r="U141" s="35">
        <v>12324.6</v>
      </c>
      <c r="V141" s="35">
        <v>1357</v>
      </c>
      <c r="W141" s="36">
        <v>0.1101</v>
      </c>
      <c r="Y141" s="28">
        <f t="shared" si="21"/>
        <v>139</v>
      </c>
      <c r="Z141" s="28" t="str">
        <v>IBD 西日本</v>
      </c>
      <c r="AA141" s="28" t="str">
        <v>IBD中四国1</v>
      </c>
      <c r="AB141" s="28" t="str">
        <v>岡田 涼太郎</v>
      </c>
      <c r="AC141" s="29">
        <v>14550.9</v>
      </c>
      <c r="AD141" s="29">
        <v>7627.2</v>
      </c>
      <c r="AE141" s="30">
        <v>0.52410000000000001</v>
      </c>
      <c r="AG141" s="8">
        <f t="shared" si="22"/>
        <v>108</v>
      </c>
      <c r="AH141" s="8" t="str">
        <v>IBD 西日本</v>
      </c>
      <c r="AI141" s="8" t="str">
        <v>IBD大阪1</v>
      </c>
      <c r="AJ141" s="8" t="str">
        <v>山田 欣史</v>
      </c>
      <c r="AK141" s="9">
        <v>1164.8</v>
      </c>
      <c r="AL141" s="9">
        <v>0</v>
      </c>
      <c r="AM141" s="10">
        <v>0</v>
      </c>
      <c r="AO141" s="34">
        <f t="shared" si="23"/>
        <v>139</v>
      </c>
      <c r="AP141" s="34" t="str">
        <v>IBD 中日本</v>
      </c>
      <c r="AQ141" s="34" t="str">
        <v>IBD神奈川</v>
      </c>
      <c r="AR141" s="34" t="str">
        <v>神谷 章裕</v>
      </c>
      <c r="AS141" s="35">
        <v>5463.8</v>
      </c>
      <c r="AT141" s="35">
        <v>3053.3</v>
      </c>
      <c r="AU141" s="36">
        <v>0.55879999999999996</v>
      </c>
      <c r="AW141" s="28">
        <f t="shared" si="24"/>
        <v>139</v>
      </c>
      <c r="AX141" s="28" t="str">
        <v>IBD 西日本</v>
      </c>
      <c r="AY141" s="28" t="str">
        <v>IBD中四国1</v>
      </c>
      <c r="AZ141" s="28" t="str">
        <v>岡田 涼太郎</v>
      </c>
      <c r="BA141" s="29">
        <v>40258.199999999997</v>
      </c>
      <c r="BB141" s="29">
        <v>28410.9</v>
      </c>
      <c r="BC141" s="30">
        <v>0.70569999999999999</v>
      </c>
      <c r="BE141" s="8">
        <f t="shared" si="25"/>
        <v>139</v>
      </c>
      <c r="BF141" s="8" t="str">
        <v>IBD 西日本</v>
      </c>
      <c r="BG141" s="8" t="str">
        <v>IBD大阪1</v>
      </c>
      <c r="BH141" s="8" t="str">
        <v>近藤 雅史</v>
      </c>
      <c r="BI141" s="9">
        <v>7672.5</v>
      </c>
      <c r="BJ141" s="9">
        <v>1513.5</v>
      </c>
      <c r="BK141" s="10">
        <v>0.19719999999999999</v>
      </c>
      <c r="BM141" s="34">
        <f t="shared" si="26"/>
        <v>139</v>
      </c>
      <c r="BN141" s="34" t="str">
        <v>IBD 東日本</v>
      </c>
      <c r="BO141" s="34" t="str">
        <v>IBD栃木・群馬・新潟</v>
      </c>
      <c r="BP141" s="34" t="str">
        <v>武口 智明</v>
      </c>
      <c r="BQ141" s="35">
        <v>14723</v>
      </c>
      <c r="BR141" s="35">
        <v>12220</v>
      </c>
      <c r="BS141" s="36">
        <v>0.82989999999999997</v>
      </c>
    </row>
    <row r="142" spans="1:71" x14ac:dyDescent="0.35">
      <c r="A142" s="28">
        <f t="shared" si="18"/>
        <v>140</v>
      </c>
      <c r="B142" s="28" t="str">
        <v>IBD 東日本</v>
      </c>
      <c r="C142" s="28" t="str">
        <v>IBD埼玉</v>
      </c>
      <c r="D142" s="28" t="str">
        <v>杉浦 駿</v>
      </c>
      <c r="E142" s="29">
        <v>3758.1</v>
      </c>
      <c r="F142" s="29">
        <v>339.3</v>
      </c>
      <c r="G142" s="30">
        <v>9.0200000000000002E-2</v>
      </c>
      <c r="I142" s="8">
        <f t="shared" si="19"/>
        <v>50</v>
      </c>
      <c r="J142" s="8" t="str">
        <v>IBD 西日本</v>
      </c>
      <c r="K142" s="8" t="str">
        <v>IBD兵庫</v>
      </c>
      <c r="L142" s="8" t="str">
        <v>碓永 智彦</v>
      </c>
      <c r="M142" s="9">
        <v>816.7</v>
      </c>
      <c r="N142" s="9">
        <v>0</v>
      </c>
      <c r="O142" s="10">
        <v>0</v>
      </c>
      <c r="Q142" s="34">
        <f t="shared" si="20"/>
        <v>140</v>
      </c>
      <c r="R142" s="34" t="str">
        <v>IBD 東日本</v>
      </c>
      <c r="S142" s="34" t="str">
        <v>IBD東京2</v>
      </c>
      <c r="T142" s="34" t="str">
        <v>平林 和己</v>
      </c>
      <c r="U142" s="35">
        <v>3175.1</v>
      </c>
      <c r="V142" s="35">
        <v>339.3</v>
      </c>
      <c r="W142" s="36">
        <v>0.10680000000000001</v>
      </c>
      <c r="Y142" s="28">
        <f t="shared" si="21"/>
        <v>140</v>
      </c>
      <c r="Z142" s="28" t="str">
        <v>IBD 東日本</v>
      </c>
      <c r="AA142" s="28" t="str">
        <v>IBD東北</v>
      </c>
      <c r="AB142" s="28" t="str">
        <v>村上 幹</v>
      </c>
      <c r="AC142" s="29">
        <v>15173.6</v>
      </c>
      <c r="AD142" s="29">
        <v>7627.2</v>
      </c>
      <c r="AE142" s="30">
        <v>0.50260000000000005</v>
      </c>
      <c r="AG142" s="8">
        <f t="shared" si="22"/>
        <v>108</v>
      </c>
      <c r="AH142" s="8" t="str">
        <v>IBD 中日本</v>
      </c>
      <c r="AI142" s="8" t="str">
        <v>IBD東海2</v>
      </c>
      <c r="AJ142" s="8" t="str">
        <v>鈴木 昌樹</v>
      </c>
      <c r="AK142" s="9">
        <v>1473.9</v>
      </c>
      <c r="AL142" s="9">
        <v>0</v>
      </c>
      <c r="AM142" s="10">
        <v>0</v>
      </c>
      <c r="AO142" s="34">
        <f t="shared" si="23"/>
        <v>140</v>
      </c>
      <c r="AP142" s="34" t="str">
        <v>IBD 東日本</v>
      </c>
      <c r="AQ142" s="34" t="str">
        <v>IBD東京2</v>
      </c>
      <c r="AR142" s="34" t="str">
        <v>田中 英成</v>
      </c>
      <c r="AS142" s="35">
        <v>4273.3</v>
      </c>
      <c r="AT142" s="35">
        <v>2374.8000000000002</v>
      </c>
      <c r="AU142" s="36">
        <v>0.55569999999999997</v>
      </c>
      <c r="AW142" s="28">
        <f t="shared" si="24"/>
        <v>140</v>
      </c>
      <c r="AX142" s="28" t="str">
        <v>IBD 東日本</v>
      </c>
      <c r="AY142" s="28" t="str">
        <v>IBD栃木・群馬・新潟</v>
      </c>
      <c r="AZ142" s="28" t="str">
        <v>武口 智明</v>
      </c>
      <c r="BA142" s="29">
        <v>18544.7</v>
      </c>
      <c r="BB142" s="29">
        <v>12977.5</v>
      </c>
      <c r="BC142" s="30">
        <v>0.69969999999999999</v>
      </c>
      <c r="BE142" s="8">
        <f t="shared" si="25"/>
        <v>140</v>
      </c>
      <c r="BF142" s="8" t="str">
        <v>IBD 西日本</v>
      </c>
      <c r="BG142" s="8" t="str">
        <v>IBD兵庫</v>
      </c>
      <c r="BH142" s="8" t="str">
        <v>山﨑 健介</v>
      </c>
      <c r="BI142" s="9">
        <v>22256.1</v>
      </c>
      <c r="BJ142" s="9">
        <v>4042.3</v>
      </c>
      <c r="BK142" s="10">
        <v>0.18160000000000001</v>
      </c>
      <c r="BM142" s="34">
        <f t="shared" si="26"/>
        <v>140</v>
      </c>
      <c r="BN142" s="34" t="str">
        <v>IBD 東日本</v>
      </c>
      <c r="BO142" s="34" t="str">
        <v>IBD北海道</v>
      </c>
      <c r="BP142" s="34" t="str">
        <v>髙島 亮雄</v>
      </c>
      <c r="BQ142" s="35">
        <v>16819.400000000001</v>
      </c>
      <c r="BR142" s="35">
        <v>12896.9</v>
      </c>
      <c r="BS142" s="36">
        <v>0.76670000000000005</v>
      </c>
    </row>
    <row r="143" spans="1:71" x14ac:dyDescent="0.35">
      <c r="A143" s="28">
        <f t="shared" si="18"/>
        <v>141</v>
      </c>
      <c r="B143" s="28" t="str">
        <v>IBD 東日本</v>
      </c>
      <c r="C143" s="28" t="str">
        <v>IBD東京2</v>
      </c>
      <c r="D143" s="28" t="str">
        <v>平林 和己</v>
      </c>
      <c r="E143" s="29">
        <v>3779.6</v>
      </c>
      <c r="F143" s="29">
        <v>339.3</v>
      </c>
      <c r="G143" s="30">
        <v>8.9700000000000002E-2</v>
      </c>
      <c r="I143" s="8">
        <f t="shared" si="19"/>
        <v>50</v>
      </c>
      <c r="J143" s="8" t="str">
        <v>IBD 東日本</v>
      </c>
      <c r="K143" s="8" t="str">
        <v>IBD北海道</v>
      </c>
      <c r="L143" s="8" t="str">
        <v>宮本 拓</v>
      </c>
      <c r="M143" s="9">
        <v>939.6</v>
      </c>
      <c r="N143" s="9">
        <v>0</v>
      </c>
      <c r="O143" s="10">
        <v>0</v>
      </c>
      <c r="Q143" s="34">
        <f t="shared" si="20"/>
        <v>141</v>
      </c>
      <c r="R143" s="34" t="str">
        <v>IBD 東日本</v>
      </c>
      <c r="S143" s="34" t="str">
        <v>IBD埼玉</v>
      </c>
      <c r="T143" s="34" t="str">
        <v>杉浦 駿</v>
      </c>
      <c r="U143" s="35">
        <v>3411.3</v>
      </c>
      <c r="V143" s="35">
        <v>339.3</v>
      </c>
      <c r="W143" s="36">
        <v>9.9400000000000002E-2</v>
      </c>
      <c r="Y143" s="28">
        <f t="shared" si="21"/>
        <v>141</v>
      </c>
      <c r="Z143" s="28" t="str">
        <v>IBD 西日本</v>
      </c>
      <c r="AA143" s="28" t="str">
        <v>IBD九州1</v>
      </c>
      <c r="AB143" s="28" t="str">
        <v>長野 慶</v>
      </c>
      <c r="AC143" s="29">
        <v>18616.3</v>
      </c>
      <c r="AD143" s="29">
        <v>9160.7000000000007</v>
      </c>
      <c r="AE143" s="30">
        <v>0.49199999999999999</v>
      </c>
      <c r="AG143" s="8">
        <f t="shared" si="22"/>
        <v>108</v>
      </c>
      <c r="AH143" s="8" t="str">
        <v>IBD 中日本</v>
      </c>
      <c r="AI143" s="8" t="str">
        <v>IBD長野・山梨・静岡</v>
      </c>
      <c r="AJ143" s="8" t="str">
        <v>戎屋 奈津美</v>
      </c>
      <c r="AK143" s="9">
        <v>935.4</v>
      </c>
      <c r="AL143" s="9">
        <v>0</v>
      </c>
      <c r="AM143" s="10">
        <v>0</v>
      </c>
      <c r="AO143" s="34">
        <f t="shared" si="23"/>
        <v>141</v>
      </c>
      <c r="AP143" s="34" t="str">
        <v>IBD 西日本</v>
      </c>
      <c r="AQ143" s="34" t="str">
        <v>IBD九州1</v>
      </c>
      <c r="AR143" s="34" t="str">
        <v>長野 慶</v>
      </c>
      <c r="AS143" s="35">
        <v>17101.900000000001</v>
      </c>
      <c r="AT143" s="35">
        <v>9160.7000000000007</v>
      </c>
      <c r="AU143" s="36">
        <v>0.53559999999999997</v>
      </c>
      <c r="AW143" s="28">
        <f t="shared" si="24"/>
        <v>141</v>
      </c>
      <c r="AX143" s="28" t="str">
        <v>IBD 西日本</v>
      </c>
      <c r="AY143" s="28" t="str">
        <v>IBD九州2</v>
      </c>
      <c r="AZ143" s="28" t="str">
        <v>米坂 亮</v>
      </c>
      <c r="BA143" s="29">
        <v>53078.1</v>
      </c>
      <c r="BB143" s="29">
        <v>36625.599999999999</v>
      </c>
      <c r="BC143" s="30">
        <v>0.69</v>
      </c>
      <c r="BE143" s="8">
        <f t="shared" si="25"/>
        <v>141</v>
      </c>
      <c r="BF143" s="8" t="str">
        <v>IBD 中日本</v>
      </c>
      <c r="BG143" s="8" t="str">
        <v>IBD東海2</v>
      </c>
      <c r="BH143" s="8" t="str">
        <v>今西 美穂</v>
      </c>
      <c r="BI143" s="9">
        <v>13914.7</v>
      </c>
      <c r="BJ143" s="9">
        <v>2524.1</v>
      </c>
      <c r="BK143" s="10">
        <v>0.18129999999999999</v>
      </c>
      <c r="BM143" s="34">
        <f t="shared" si="26"/>
        <v>141</v>
      </c>
      <c r="BN143" s="34" t="str">
        <v>IBD 西日本</v>
      </c>
      <c r="BO143" s="34" t="str">
        <v>IBD大阪1</v>
      </c>
      <c r="BP143" s="34" t="str">
        <v>尾本 光司</v>
      </c>
      <c r="BQ143" s="35">
        <v>32180.1</v>
      </c>
      <c r="BR143" s="35">
        <v>24439.200000000001</v>
      </c>
      <c r="BS143" s="36">
        <v>0.75939999999999996</v>
      </c>
    </row>
    <row r="144" spans="1:71" x14ac:dyDescent="0.35">
      <c r="A144" s="28">
        <f t="shared" si="18"/>
        <v>142</v>
      </c>
      <c r="B144" s="28" t="str">
        <v>IBD 東日本</v>
      </c>
      <c r="C144" s="28" t="str">
        <v>IBD北海道</v>
      </c>
      <c r="D144" s="28" t="str">
        <v>鳴海 陽子</v>
      </c>
      <c r="E144" s="29">
        <v>4306.8999999999996</v>
      </c>
      <c r="F144" s="29">
        <v>339.3</v>
      </c>
      <c r="G144" s="30">
        <v>7.8700000000000006E-2</v>
      </c>
      <c r="I144" s="8">
        <f t="shared" si="19"/>
        <v>50</v>
      </c>
      <c r="J144" s="8" t="str">
        <v>IBD 東日本</v>
      </c>
      <c r="K144" s="8" t="str">
        <v>IBD千葉・茨城</v>
      </c>
      <c r="L144" s="8" t="str">
        <v>村松 俊輔</v>
      </c>
      <c r="M144" s="9">
        <v>1036</v>
      </c>
      <c r="N144" s="9">
        <v>0</v>
      </c>
      <c r="O144" s="10">
        <v>0</v>
      </c>
      <c r="Q144" s="34">
        <f t="shared" si="20"/>
        <v>142</v>
      </c>
      <c r="R144" s="34" t="str">
        <v>IBD 東日本</v>
      </c>
      <c r="S144" s="34" t="str">
        <v>IBD北海道</v>
      </c>
      <c r="T144" s="34" t="str">
        <v>鳴海 陽子</v>
      </c>
      <c r="U144" s="35">
        <v>4002</v>
      </c>
      <c r="V144" s="35">
        <v>339.3</v>
      </c>
      <c r="W144" s="36">
        <v>8.4699999999999998E-2</v>
      </c>
      <c r="Y144" s="28">
        <f t="shared" si="21"/>
        <v>142</v>
      </c>
      <c r="Z144" s="28" t="str">
        <v>IBD 東日本</v>
      </c>
      <c r="AA144" s="28" t="str">
        <v>IBD東京2</v>
      </c>
      <c r="AB144" s="28" t="str">
        <v>倉本 春菜</v>
      </c>
      <c r="AC144" s="29">
        <v>8720.6</v>
      </c>
      <c r="AD144" s="29">
        <v>4237.3999999999996</v>
      </c>
      <c r="AE144" s="30">
        <v>0.4859</v>
      </c>
      <c r="AG144" s="8">
        <f t="shared" si="22"/>
        <v>108</v>
      </c>
      <c r="AH144" s="8" t="str">
        <v>IBD 東日本</v>
      </c>
      <c r="AI144" s="8" t="str">
        <v>IBD北海道</v>
      </c>
      <c r="AJ144" s="8" t="str">
        <v>髙島 亮雄</v>
      </c>
      <c r="AK144" s="9">
        <v>848.6</v>
      </c>
      <c r="AL144" s="9">
        <v>0</v>
      </c>
      <c r="AM144" s="10">
        <v>0</v>
      </c>
      <c r="AO144" s="34">
        <f t="shared" si="23"/>
        <v>142</v>
      </c>
      <c r="AP144" s="34" t="str">
        <v>IBD 東日本</v>
      </c>
      <c r="AQ144" s="34" t="str">
        <v>IBD東京2</v>
      </c>
      <c r="AR144" s="34" t="str">
        <v>平林 和己</v>
      </c>
      <c r="AS144" s="35">
        <v>6492.6</v>
      </c>
      <c r="AT144" s="35">
        <v>3392.5</v>
      </c>
      <c r="AU144" s="36">
        <v>0.52249999999999996</v>
      </c>
      <c r="AW144" s="28">
        <f t="shared" si="24"/>
        <v>142</v>
      </c>
      <c r="AX144" s="28" t="str">
        <v>IBD 西日本</v>
      </c>
      <c r="AY144" s="28" t="str">
        <v>IBD大阪1</v>
      </c>
      <c r="AZ144" s="28" t="str">
        <v>尾本 光司</v>
      </c>
      <c r="BA144" s="29">
        <v>40701.599999999999</v>
      </c>
      <c r="BB144" s="29">
        <v>27962.6</v>
      </c>
      <c r="BC144" s="30">
        <v>0.68700000000000006</v>
      </c>
      <c r="BE144" s="8">
        <f t="shared" si="25"/>
        <v>142</v>
      </c>
      <c r="BF144" s="8" t="str">
        <v>IBD 西日本</v>
      </c>
      <c r="BG144" s="8" t="str">
        <v>IBD中四国1</v>
      </c>
      <c r="BH144" s="8" t="str">
        <v>児玉 英作</v>
      </c>
      <c r="BI144" s="9">
        <v>5594.3</v>
      </c>
      <c r="BJ144" s="9">
        <v>1009</v>
      </c>
      <c r="BK144" s="10">
        <v>0.18029999999999999</v>
      </c>
      <c r="BM144" s="34">
        <f t="shared" si="26"/>
        <v>142</v>
      </c>
      <c r="BN144" s="34" t="str">
        <v>IBD 中日本</v>
      </c>
      <c r="BO144" s="34" t="str">
        <v>IBD東海1</v>
      </c>
      <c r="BP144" s="34" t="str">
        <v>杉之原 由貴</v>
      </c>
      <c r="BQ144" s="35">
        <v>4373</v>
      </c>
      <c r="BR144" s="35">
        <v>3055.2</v>
      </c>
      <c r="BS144" s="36">
        <v>0.6986</v>
      </c>
    </row>
    <row r="145" spans="1:71" x14ac:dyDescent="0.35">
      <c r="A145" s="28">
        <f t="shared" si="18"/>
        <v>143</v>
      </c>
      <c r="B145" s="28" t="str">
        <v>IBD 中日本</v>
      </c>
      <c r="C145" s="28" t="str">
        <v>IBD京滋</v>
      </c>
      <c r="D145" s="28" t="str">
        <v>松田 純</v>
      </c>
      <c r="E145" s="29">
        <v>10750.1</v>
      </c>
      <c r="F145" s="29">
        <v>678.5</v>
      </c>
      <c r="G145" s="30">
        <v>6.3100000000000003E-2</v>
      </c>
      <c r="I145" s="8">
        <f t="shared" si="19"/>
        <v>50</v>
      </c>
      <c r="J145" s="8" t="str">
        <v>IBD 東日本</v>
      </c>
      <c r="K145" s="8" t="str">
        <v>IBD埼玉</v>
      </c>
      <c r="L145" s="8" t="str">
        <v>上田 聖美</v>
      </c>
      <c r="M145" s="9">
        <v>676.5</v>
      </c>
      <c r="N145" s="9">
        <v>0</v>
      </c>
      <c r="O145" s="10">
        <v>0</v>
      </c>
      <c r="Q145" s="34">
        <f t="shared" si="20"/>
        <v>143</v>
      </c>
      <c r="R145" s="34" t="str">
        <v>IBD 中日本</v>
      </c>
      <c r="S145" s="34" t="str">
        <v>IBD京滋</v>
      </c>
      <c r="T145" s="34" t="str">
        <v>松田 純</v>
      </c>
      <c r="U145" s="35">
        <v>10033.9</v>
      </c>
      <c r="V145" s="35">
        <v>678.5</v>
      </c>
      <c r="W145" s="36">
        <v>6.7599999999999993E-2</v>
      </c>
      <c r="Y145" s="28">
        <f t="shared" si="21"/>
        <v>143</v>
      </c>
      <c r="Z145" s="28" t="str">
        <v>IBD 東日本</v>
      </c>
      <c r="AA145" s="28" t="str">
        <v>IBD東京2</v>
      </c>
      <c r="AB145" s="28" t="str">
        <v>田中 英成</v>
      </c>
      <c r="AC145" s="29">
        <v>5010.1000000000004</v>
      </c>
      <c r="AD145" s="29">
        <v>2374.8000000000002</v>
      </c>
      <c r="AE145" s="30">
        <v>0.47389999999999999</v>
      </c>
      <c r="AG145" s="8">
        <f t="shared" si="22"/>
        <v>108</v>
      </c>
      <c r="AH145" s="8" t="str">
        <v>IBD 東日本</v>
      </c>
      <c r="AI145" s="8" t="str">
        <v>IBD東北</v>
      </c>
      <c r="AJ145" s="8" t="str">
        <v>横山 絵里奈</v>
      </c>
      <c r="AK145" s="9">
        <v>2059.4</v>
      </c>
      <c r="AL145" s="9">
        <v>0</v>
      </c>
      <c r="AM145" s="10">
        <v>0</v>
      </c>
      <c r="AO145" s="34">
        <f t="shared" si="23"/>
        <v>143</v>
      </c>
      <c r="AP145" s="34" t="str">
        <v>IBD 東日本</v>
      </c>
      <c r="AQ145" s="34" t="str">
        <v>IBD東京2</v>
      </c>
      <c r="AR145" s="34" t="str">
        <v>倉本 春菜</v>
      </c>
      <c r="AS145" s="35">
        <v>7296.5</v>
      </c>
      <c r="AT145" s="35">
        <v>3734.5</v>
      </c>
      <c r="AU145" s="36">
        <v>0.51180000000000003</v>
      </c>
      <c r="AW145" s="28">
        <f t="shared" si="24"/>
        <v>143</v>
      </c>
      <c r="AX145" s="28" t="str">
        <v>IBD 東日本</v>
      </c>
      <c r="AY145" s="28" t="str">
        <v>IBD北海道</v>
      </c>
      <c r="AZ145" s="28" t="str">
        <v>髙島 亮雄</v>
      </c>
      <c r="BA145" s="29">
        <v>22192.799999999999</v>
      </c>
      <c r="BB145" s="29">
        <v>14668.2</v>
      </c>
      <c r="BC145" s="30">
        <v>0.66090000000000004</v>
      </c>
      <c r="BE145" s="8">
        <f t="shared" si="25"/>
        <v>143</v>
      </c>
      <c r="BF145" s="8" t="str">
        <v>IBD 中日本</v>
      </c>
      <c r="BG145" s="8" t="str">
        <v>IBD神奈川</v>
      </c>
      <c r="BH145" s="8" t="str">
        <v>板垣 弘</v>
      </c>
      <c r="BI145" s="9">
        <v>4302.3</v>
      </c>
      <c r="BJ145" s="9">
        <v>759.1</v>
      </c>
      <c r="BK145" s="10">
        <v>0.1764</v>
      </c>
      <c r="BM145" s="34">
        <f t="shared" si="26"/>
        <v>143</v>
      </c>
      <c r="BN145" s="34" t="str">
        <v>IBD 西日本</v>
      </c>
      <c r="BO145" s="34" t="str">
        <v>IBD中四国1</v>
      </c>
      <c r="BP145" s="34" t="str">
        <v>稲本 充宏</v>
      </c>
      <c r="BQ145" s="35">
        <v>29362</v>
      </c>
      <c r="BR145" s="35">
        <v>20361.900000000001</v>
      </c>
      <c r="BS145" s="36">
        <v>0.69340000000000002</v>
      </c>
    </row>
    <row r="146" spans="1:71" x14ac:dyDescent="0.35">
      <c r="A146" s="28">
        <f t="shared" si="18"/>
        <v>144</v>
      </c>
      <c r="B146" s="28" t="str">
        <v>IBD 中日本</v>
      </c>
      <c r="C146" s="28" t="str">
        <v>IBD東海2</v>
      </c>
      <c r="D146" s="28" t="str">
        <v>丸山 和真</v>
      </c>
      <c r="E146" s="29">
        <v>6105.6</v>
      </c>
      <c r="F146" s="29">
        <v>339.3</v>
      </c>
      <c r="G146" s="30">
        <v>5.5500000000000001E-2</v>
      </c>
      <c r="I146" s="8">
        <f t="shared" si="19"/>
        <v>50</v>
      </c>
      <c r="J146" s="8" t="str">
        <v>IBD 中日本</v>
      </c>
      <c r="K146" s="8" t="str">
        <v>IBD東海1</v>
      </c>
      <c r="L146" s="8" t="str">
        <v>東 隆司</v>
      </c>
      <c r="M146" s="9">
        <v>1022.4</v>
      </c>
      <c r="N146" s="9">
        <v>0</v>
      </c>
      <c r="O146" s="10">
        <v>0</v>
      </c>
      <c r="Q146" s="34">
        <f t="shared" si="20"/>
        <v>144</v>
      </c>
      <c r="R146" s="34" t="str">
        <v>IBD 中日本</v>
      </c>
      <c r="S146" s="34" t="str">
        <v>IBD東海2</v>
      </c>
      <c r="T146" s="34" t="str">
        <v>丸山 和真</v>
      </c>
      <c r="U146" s="35">
        <v>5694</v>
      </c>
      <c r="V146" s="35">
        <v>339.3</v>
      </c>
      <c r="W146" s="36">
        <v>5.9499999999999997E-2</v>
      </c>
      <c r="Y146" s="28">
        <f t="shared" si="21"/>
        <v>144</v>
      </c>
      <c r="Z146" s="28" t="str">
        <v>IBD 東日本</v>
      </c>
      <c r="AA146" s="28" t="str">
        <v>IBD東京2</v>
      </c>
      <c r="AB146" s="28" t="str">
        <v>平林 和己</v>
      </c>
      <c r="AC146" s="29">
        <v>7756.9</v>
      </c>
      <c r="AD146" s="29">
        <v>3644</v>
      </c>
      <c r="AE146" s="30">
        <v>0.46970000000000001</v>
      </c>
      <c r="AG146" s="8">
        <f t="shared" si="22"/>
        <v>108</v>
      </c>
      <c r="AH146" s="8" t="str">
        <v>IBD 東日本</v>
      </c>
      <c r="AI146" s="8" t="str">
        <v>IBD東京1</v>
      </c>
      <c r="AJ146" s="8" t="str">
        <v>古谷 涼太</v>
      </c>
      <c r="AK146" s="9">
        <v>2142</v>
      </c>
      <c r="AL146" s="9">
        <v>0</v>
      </c>
      <c r="AM146" s="10">
        <v>0</v>
      </c>
      <c r="AO146" s="34">
        <f t="shared" si="23"/>
        <v>144</v>
      </c>
      <c r="AP146" s="34" t="str">
        <v>IBD 東日本</v>
      </c>
      <c r="AQ146" s="34" t="str">
        <v>IBD東北</v>
      </c>
      <c r="AR146" s="34" t="str">
        <v>村上 幹</v>
      </c>
      <c r="AS146" s="35">
        <v>14069.5</v>
      </c>
      <c r="AT146" s="35">
        <v>7124.3</v>
      </c>
      <c r="AU146" s="36">
        <v>0.50629999999999997</v>
      </c>
      <c r="AW146" s="28">
        <f t="shared" si="24"/>
        <v>144</v>
      </c>
      <c r="AX146" s="28" t="str">
        <v>IBD 中日本</v>
      </c>
      <c r="AY146" s="28" t="str">
        <v>IBD長野・山梨・静岡</v>
      </c>
      <c r="AZ146" s="28" t="str">
        <v>今門 秀大</v>
      </c>
      <c r="BA146" s="29">
        <v>53339.9</v>
      </c>
      <c r="BB146" s="29">
        <v>33352.6</v>
      </c>
      <c r="BC146" s="30">
        <v>0.62519999999999998</v>
      </c>
      <c r="BE146" s="8">
        <f t="shared" si="25"/>
        <v>144</v>
      </c>
      <c r="BF146" s="8" t="str">
        <v>IBD 東日本</v>
      </c>
      <c r="BG146" s="8" t="str">
        <v>IBD東京1</v>
      </c>
      <c r="BH146" s="8" t="str">
        <v>佐藤 翔太</v>
      </c>
      <c r="BI146" s="9">
        <v>6124</v>
      </c>
      <c r="BJ146" s="9">
        <v>1010.6</v>
      </c>
      <c r="BK146" s="10">
        <v>0.16500000000000001</v>
      </c>
      <c r="BM146" s="34">
        <f t="shared" si="26"/>
        <v>144</v>
      </c>
      <c r="BN146" s="34" t="str">
        <v>IBD 西日本</v>
      </c>
      <c r="BO146" s="34" t="str">
        <v>IBD九州2</v>
      </c>
      <c r="BP146" s="34" t="str">
        <v>米坂 亮</v>
      </c>
      <c r="BQ146" s="35">
        <v>49705</v>
      </c>
      <c r="BR146" s="35">
        <v>33597.1</v>
      </c>
      <c r="BS146" s="36">
        <v>0.67589999999999995</v>
      </c>
    </row>
    <row r="147" spans="1:71" x14ac:dyDescent="0.35">
      <c r="A147" s="28">
        <f t="shared" si="18"/>
        <v>145</v>
      </c>
      <c r="B147" s="28" t="str">
        <v>IBD 東日本</v>
      </c>
      <c r="C147" s="28" t="str">
        <v>IBD千葉・茨城</v>
      </c>
      <c r="D147" s="28" t="str">
        <v>石田 奈々</v>
      </c>
      <c r="E147" s="29">
        <v>5695.3</v>
      </c>
      <c r="F147" s="29">
        <v>251.4</v>
      </c>
      <c r="G147" s="30">
        <v>4.41E-2</v>
      </c>
      <c r="I147" s="8">
        <f t="shared" si="19"/>
        <v>50</v>
      </c>
      <c r="J147" s="8" t="str">
        <v>IBD 中日本</v>
      </c>
      <c r="K147" s="8" t="str">
        <v>IBD京滋</v>
      </c>
      <c r="L147" s="8" t="str">
        <v>松田 純</v>
      </c>
      <c r="M147" s="9">
        <v>716.2</v>
      </c>
      <c r="N147" s="9">
        <v>0</v>
      </c>
      <c r="O147" s="10">
        <v>0</v>
      </c>
      <c r="Q147" s="34">
        <f t="shared" si="20"/>
        <v>145</v>
      </c>
      <c r="R147" s="34" t="str">
        <v>IBD 東日本</v>
      </c>
      <c r="S147" s="34" t="str">
        <v>IBD北海道</v>
      </c>
      <c r="T147" s="34" t="str">
        <v>鎌田 健史</v>
      </c>
      <c r="U147" s="35">
        <v>12885.1</v>
      </c>
      <c r="V147" s="35">
        <v>339.3</v>
      </c>
      <c r="W147" s="36">
        <v>2.63E-2</v>
      </c>
      <c r="Y147" s="28">
        <f t="shared" si="21"/>
        <v>145</v>
      </c>
      <c r="Z147" s="28" t="str">
        <v>IBD 西日本</v>
      </c>
      <c r="AA147" s="28" t="str">
        <v>IBD中四国2</v>
      </c>
      <c r="AB147" s="28" t="str">
        <v>谷 大樹</v>
      </c>
      <c r="AC147" s="29">
        <v>28147.599999999999</v>
      </c>
      <c r="AD147" s="29">
        <v>12554.6</v>
      </c>
      <c r="AE147" s="30">
        <v>0.44600000000000001</v>
      </c>
      <c r="AG147" s="8">
        <f t="shared" si="22"/>
        <v>108</v>
      </c>
      <c r="AH147" s="8" t="str">
        <v>IBD 中日本</v>
      </c>
      <c r="AI147" s="8" t="str">
        <v>IBD神奈川</v>
      </c>
      <c r="AJ147" s="8" t="str">
        <v>板垣 弘</v>
      </c>
      <c r="AK147" s="9">
        <v>838.6</v>
      </c>
      <c r="AL147" s="9">
        <v>0</v>
      </c>
      <c r="AM147" s="10">
        <v>0</v>
      </c>
      <c r="AO147" s="34">
        <f t="shared" si="23"/>
        <v>145</v>
      </c>
      <c r="AP147" s="34" t="str">
        <v>IBD 西日本</v>
      </c>
      <c r="AQ147" s="34" t="str">
        <v>IBD中四国2</v>
      </c>
      <c r="AR147" s="34" t="str">
        <v>谷 大樹</v>
      </c>
      <c r="AS147" s="35">
        <v>25202.3</v>
      </c>
      <c r="AT147" s="35">
        <v>12554.6</v>
      </c>
      <c r="AU147" s="36">
        <v>0.49809999999999999</v>
      </c>
      <c r="AW147" s="28">
        <f t="shared" si="24"/>
        <v>145</v>
      </c>
      <c r="AX147" s="28" t="str">
        <v>IBD 東日本</v>
      </c>
      <c r="AY147" s="28" t="str">
        <v>IBD栃木・群馬・新潟</v>
      </c>
      <c r="AZ147" s="28" t="str">
        <v>唐沢 健一</v>
      </c>
      <c r="BA147" s="29">
        <v>30977.599999999999</v>
      </c>
      <c r="BB147" s="29">
        <v>17448.3</v>
      </c>
      <c r="BC147" s="30">
        <v>0.56320000000000003</v>
      </c>
      <c r="BE147" s="8">
        <f t="shared" si="25"/>
        <v>145</v>
      </c>
      <c r="BF147" s="8" t="str">
        <v>IBD 東日本</v>
      </c>
      <c r="BG147" s="8" t="str">
        <v>IBD埼玉</v>
      </c>
      <c r="BH147" s="8" t="str">
        <v>北吉 理祐</v>
      </c>
      <c r="BI147" s="9">
        <v>1540.9</v>
      </c>
      <c r="BJ147" s="9">
        <v>253</v>
      </c>
      <c r="BK147" s="10">
        <v>0.16420000000000001</v>
      </c>
      <c r="BM147" s="34">
        <f t="shared" si="26"/>
        <v>145</v>
      </c>
      <c r="BN147" s="34" t="str">
        <v>IBD 中日本</v>
      </c>
      <c r="BO147" s="34" t="str">
        <v>IBD東海2</v>
      </c>
      <c r="BP147" s="34" t="str">
        <v>福山 敏</v>
      </c>
      <c r="BQ147" s="35">
        <v>10268.5</v>
      </c>
      <c r="BR147" s="35">
        <v>6785.1</v>
      </c>
      <c r="BS147" s="36">
        <v>0.66069999999999995</v>
      </c>
    </row>
    <row r="148" spans="1:71" x14ac:dyDescent="0.35">
      <c r="A148" s="28">
        <f t="shared" si="18"/>
        <v>146</v>
      </c>
      <c r="B148" s="28" t="str">
        <v>IBD 東日本</v>
      </c>
      <c r="C148" s="28" t="str">
        <v>IBD北海道</v>
      </c>
      <c r="D148" s="28" t="str">
        <v>鎌田 健史</v>
      </c>
      <c r="E148" s="29">
        <v>13857.5</v>
      </c>
      <c r="F148" s="29">
        <v>339.3</v>
      </c>
      <c r="G148" s="30">
        <v>2.4400000000000002E-2</v>
      </c>
      <c r="I148" s="8">
        <f t="shared" si="19"/>
        <v>50</v>
      </c>
      <c r="J148" s="8" t="str">
        <v>IBD 東日本</v>
      </c>
      <c r="K148" s="8" t="str">
        <v>IBD東北</v>
      </c>
      <c r="L148" s="8" t="str">
        <v>横山 絵里奈</v>
      </c>
      <c r="M148" s="9">
        <v>984.7</v>
      </c>
      <c r="N148" s="9">
        <v>0</v>
      </c>
      <c r="O148" s="10">
        <v>0</v>
      </c>
      <c r="Q148" s="34">
        <f t="shared" si="20"/>
        <v>146</v>
      </c>
      <c r="R148" s="34" t="str">
        <v>IBD 中日本</v>
      </c>
      <c r="S148" s="34" t="str">
        <v>IBD北陸・岐阜</v>
      </c>
      <c r="T148" s="34" t="str">
        <v>金岡 利光</v>
      </c>
      <c r="U148" s="35">
        <v>1847</v>
      </c>
      <c r="V148" s="35">
        <v>0</v>
      </c>
      <c r="W148" s="36">
        <v>0</v>
      </c>
      <c r="Y148" s="28">
        <f t="shared" si="21"/>
        <v>146</v>
      </c>
      <c r="Z148" s="28" t="str">
        <v>IBD 東日本</v>
      </c>
      <c r="AA148" s="28" t="str">
        <v>IBD埼玉</v>
      </c>
      <c r="AB148" s="28" t="str">
        <v>杉浦 駿</v>
      </c>
      <c r="AC148" s="29">
        <v>7701</v>
      </c>
      <c r="AD148" s="29">
        <v>3218.3</v>
      </c>
      <c r="AE148" s="30">
        <v>0.41789999999999999</v>
      </c>
      <c r="AG148" s="8">
        <f t="shared" si="22"/>
        <v>108</v>
      </c>
      <c r="AH148" s="8" t="str">
        <v>IBD 東日本</v>
      </c>
      <c r="AI148" s="8" t="str">
        <v>IBD北海道</v>
      </c>
      <c r="AJ148" s="8" t="str">
        <v>菅野 元気</v>
      </c>
      <c r="AK148" s="9">
        <v>500.8</v>
      </c>
      <c r="AL148" s="9">
        <v>0</v>
      </c>
      <c r="AM148" s="10">
        <v>0</v>
      </c>
      <c r="AO148" s="34">
        <f t="shared" si="23"/>
        <v>146</v>
      </c>
      <c r="AP148" s="34" t="str">
        <v>IBD 中日本</v>
      </c>
      <c r="AQ148" s="34" t="str">
        <v>IBD東海1</v>
      </c>
      <c r="AR148" s="34" t="str">
        <v>星野 寛隆</v>
      </c>
      <c r="AS148" s="35">
        <v>8347.9</v>
      </c>
      <c r="AT148" s="35">
        <v>4073.3</v>
      </c>
      <c r="AU148" s="36">
        <v>0.4879</v>
      </c>
      <c r="AW148" s="28">
        <f t="shared" si="24"/>
        <v>146</v>
      </c>
      <c r="AX148" s="28" t="str">
        <v>IBD 東日本</v>
      </c>
      <c r="AY148" s="28" t="str">
        <v>IBD東京2</v>
      </c>
      <c r="AZ148" s="28" t="str">
        <v>倉本 春菜</v>
      </c>
      <c r="BA148" s="29">
        <v>26354.799999999999</v>
      </c>
      <c r="BB148" s="29">
        <v>13808</v>
      </c>
      <c r="BC148" s="30">
        <v>0.52390000000000003</v>
      </c>
      <c r="BE148" s="8">
        <f t="shared" si="25"/>
        <v>146</v>
      </c>
      <c r="BF148" s="8" t="str">
        <v>IBD 中日本</v>
      </c>
      <c r="BG148" s="8" t="str">
        <v>IBD長野・山梨・静岡</v>
      </c>
      <c r="BH148" s="8" t="str">
        <v>戎屋 奈津美</v>
      </c>
      <c r="BI148" s="9">
        <v>4748.3999999999996</v>
      </c>
      <c r="BJ148" s="9">
        <v>754.3</v>
      </c>
      <c r="BK148" s="10">
        <v>0.1588</v>
      </c>
      <c r="BM148" s="34">
        <f t="shared" si="26"/>
        <v>146</v>
      </c>
      <c r="BN148" s="34" t="str">
        <v>IBD 東日本</v>
      </c>
      <c r="BO148" s="34" t="str">
        <v>IBD千葉・茨城</v>
      </c>
      <c r="BP148" s="34" t="str">
        <v>石田 奈々</v>
      </c>
      <c r="BQ148" s="35">
        <v>18916.599999999999</v>
      </c>
      <c r="BR148" s="35">
        <v>11877.2</v>
      </c>
      <c r="BS148" s="36">
        <v>0.62780000000000002</v>
      </c>
    </row>
    <row r="149" spans="1:71" x14ac:dyDescent="0.35">
      <c r="A149" s="28">
        <f t="shared" si="18"/>
        <v>147</v>
      </c>
      <c r="B149" s="28" t="str">
        <v>IBD 東日本</v>
      </c>
      <c r="C149" s="28" t="str">
        <v>IBD埼玉</v>
      </c>
      <c r="D149" s="28" t="str">
        <v>北吉 理祐</v>
      </c>
      <c r="E149" s="29">
        <v>2092.8000000000002</v>
      </c>
      <c r="F149" s="29">
        <v>0</v>
      </c>
      <c r="G149" s="30">
        <v>0</v>
      </c>
      <c r="I149" s="8">
        <f t="shared" si="19"/>
        <v>50</v>
      </c>
      <c r="J149" s="8" t="str">
        <v>IBD 東日本</v>
      </c>
      <c r="K149" s="8" t="str">
        <v>IBD東北</v>
      </c>
      <c r="L149" s="8" t="str">
        <v>加倉井 公和</v>
      </c>
      <c r="M149" s="9">
        <v>868.1</v>
      </c>
      <c r="N149" s="9">
        <v>0</v>
      </c>
      <c r="O149" s="10">
        <v>0</v>
      </c>
      <c r="Q149" s="34">
        <f t="shared" si="20"/>
        <v>146</v>
      </c>
      <c r="R149" s="34" t="str">
        <v>IBD 中日本</v>
      </c>
      <c r="S149" s="34" t="str">
        <v>IBD東海2</v>
      </c>
      <c r="T149" s="34" t="str">
        <v>福山 敏</v>
      </c>
      <c r="U149" s="35">
        <v>2418</v>
      </c>
      <c r="V149" s="35">
        <v>0</v>
      </c>
      <c r="W149" s="36">
        <v>0</v>
      </c>
      <c r="Y149" s="28">
        <f t="shared" si="21"/>
        <v>147</v>
      </c>
      <c r="Z149" s="28" t="str">
        <v>IBD 中日本</v>
      </c>
      <c r="AA149" s="28" t="str">
        <v>IBD東海1</v>
      </c>
      <c r="AB149" s="28" t="str">
        <v>星野 寛隆</v>
      </c>
      <c r="AC149" s="29">
        <v>9884.9</v>
      </c>
      <c r="AD149" s="29">
        <v>4073.3</v>
      </c>
      <c r="AE149" s="30">
        <v>0.41199999999999998</v>
      </c>
      <c r="AG149" s="8">
        <f t="shared" si="22"/>
        <v>108</v>
      </c>
      <c r="AH149" s="8" t="str">
        <v>IBD 西日本</v>
      </c>
      <c r="AI149" s="8" t="str">
        <v>IBD九州1</v>
      </c>
      <c r="AJ149" s="8" t="str">
        <v>坂元 彩</v>
      </c>
      <c r="AK149" s="9">
        <v>1269.4000000000001</v>
      </c>
      <c r="AL149" s="9">
        <v>0</v>
      </c>
      <c r="AM149" s="10">
        <v>0</v>
      </c>
      <c r="AO149" s="34">
        <f t="shared" si="23"/>
        <v>147</v>
      </c>
      <c r="AP149" s="34" t="str">
        <v>IBD 西日本</v>
      </c>
      <c r="AQ149" s="34" t="str">
        <v>IBD中四国2</v>
      </c>
      <c r="AR149" s="34" t="str">
        <v>藤澤 綾乃</v>
      </c>
      <c r="AS149" s="35">
        <v>6536</v>
      </c>
      <c r="AT149" s="35">
        <v>2714</v>
      </c>
      <c r="AU149" s="36">
        <v>0.41520000000000001</v>
      </c>
      <c r="AW149" s="28">
        <f t="shared" si="24"/>
        <v>147</v>
      </c>
      <c r="AX149" s="28" t="str">
        <v>IBD 中日本</v>
      </c>
      <c r="AY149" s="28" t="str">
        <v>IBD東海2</v>
      </c>
      <c r="AZ149" s="28" t="str">
        <v>福山 敏</v>
      </c>
      <c r="BA149" s="29">
        <v>13528.8</v>
      </c>
      <c r="BB149" s="29">
        <v>7038.1</v>
      </c>
      <c r="BC149" s="30">
        <v>0.5202</v>
      </c>
      <c r="BE149" s="8">
        <f t="shared" si="25"/>
        <v>147</v>
      </c>
      <c r="BF149" s="8" t="str">
        <v>IBD 西日本</v>
      </c>
      <c r="BG149" s="8" t="str">
        <v>IBD兵庫</v>
      </c>
      <c r="BH149" s="8" t="str">
        <v>川田 輝彦</v>
      </c>
      <c r="BI149" s="9">
        <v>6720</v>
      </c>
      <c r="BJ149" s="9">
        <v>1010.6</v>
      </c>
      <c r="BK149" s="10">
        <v>0.15029999999999999</v>
      </c>
      <c r="BM149" s="34">
        <f t="shared" si="26"/>
        <v>147</v>
      </c>
      <c r="BN149" s="34" t="str">
        <v>IBD 中日本</v>
      </c>
      <c r="BO149" s="34" t="str">
        <v>IBD長野・山梨・静岡</v>
      </c>
      <c r="BP149" s="34" t="str">
        <v>今門 秀大</v>
      </c>
      <c r="BQ149" s="35">
        <v>39821.5</v>
      </c>
      <c r="BR149" s="35">
        <v>24774.6</v>
      </c>
      <c r="BS149" s="36">
        <v>0.62209999999999999</v>
      </c>
    </row>
    <row r="150" spans="1:71" x14ac:dyDescent="0.35">
      <c r="A150" s="28">
        <f t="shared" si="18"/>
        <v>147</v>
      </c>
      <c r="B150" s="28" t="str">
        <v>IBD 西日本</v>
      </c>
      <c r="C150" s="28" t="str">
        <v>IBD中四国2</v>
      </c>
      <c r="D150" s="28" t="str">
        <v>服部 清克</v>
      </c>
      <c r="E150" s="29">
        <v>6731.6</v>
      </c>
      <c r="F150" s="29">
        <v>0</v>
      </c>
      <c r="G150" s="30">
        <v>0</v>
      </c>
      <c r="I150" s="8">
        <f t="shared" si="19"/>
        <v>50</v>
      </c>
      <c r="J150" s="8" t="str">
        <v>IBD 西日本</v>
      </c>
      <c r="K150" s="8" t="str">
        <v>IBD中四国1</v>
      </c>
      <c r="L150" s="8" t="str">
        <v>児玉 英作</v>
      </c>
      <c r="M150" s="9">
        <v>524.79999999999995</v>
      </c>
      <c r="N150" s="9">
        <v>0</v>
      </c>
      <c r="O150" s="10">
        <v>0</v>
      </c>
      <c r="Q150" s="34">
        <f t="shared" si="20"/>
        <v>146</v>
      </c>
      <c r="R150" s="34" t="str">
        <v>IBD 西日本</v>
      </c>
      <c r="S150" s="34" t="str">
        <v>IBD中四国2</v>
      </c>
      <c r="T150" s="34" t="str">
        <v>服部 清克</v>
      </c>
      <c r="U150" s="35">
        <v>6045.9</v>
      </c>
      <c r="V150" s="35">
        <v>0</v>
      </c>
      <c r="W150" s="36">
        <v>0</v>
      </c>
      <c r="Y150" s="28">
        <f t="shared" si="21"/>
        <v>148</v>
      </c>
      <c r="Z150" s="28" t="str">
        <v>IBD 中日本</v>
      </c>
      <c r="AA150" s="28" t="str">
        <v>IBD京滋</v>
      </c>
      <c r="AB150" s="28" t="str">
        <v>松田 純</v>
      </c>
      <c r="AC150" s="29">
        <v>22016</v>
      </c>
      <c r="AD150" s="29">
        <v>7967.4</v>
      </c>
      <c r="AE150" s="30">
        <v>0.36180000000000001</v>
      </c>
      <c r="AG150" s="8">
        <f t="shared" si="22"/>
        <v>108</v>
      </c>
      <c r="AH150" s="8" t="str">
        <v>IBD 東日本</v>
      </c>
      <c r="AI150" s="8" t="str">
        <v>IBD東北</v>
      </c>
      <c r="AJ150" s="8" t="str">
        <v>加倉井 公和</v>
      </c>
      <c r="AK150" s="9">
        <v>1815.5</v>
      </c>
      <c r="AL150" s="9">
        <v>0</v>
      </c>
      <c r="AM150" s="10">
        <v>0</v>
      </c>
      <c r="AO150" s="34">
        <f t="shared" si="23"/>
        <v>148</v>
      </c>
      <c r="AP150" s="34" t="str">
        <v>IBD 東日本</v>
      </c>
      <c r="AQ150" s="34" t="str">
        <v>IBD栃木・群馬・新潟</v>
      </c>
      <c r="AR150" s="34" t="str">
        <v>唐沢 健一</v>
      </c>
      <c r="AS150" s="35">
        <v>8659.9</v>
      </c>
      <c r="AT150" s="35">
        <v>3396.6</v>
      </c>
      <c r="AU150" s="36">
        <v>0.39219999999999999</v>
      </c>
      <c r="AW150" s="28">
        <f t="shared" si="24"/>
        <v>148</v>
      </c>
      <c r="AX150" s="28" t="str">
        <v>IBD 東日本</v>
      </c>
      <c r="AY150" s="28" t="str">
        <v>IBD千葉・茨城</v>
      </c>
      <c r="AZ150" s="28" t="str">
        <v>石田 奈々</v>
      </c>
      <c r="BA150" s="29">
        <v>27367.1</v>
      </c>
      <c r="BB150" s="29">
        <v>13640.5</v>
      </c>
      <c r="BC150" s="30">
        <v>0.49840000000000001</v>
      </c>
      <c r="BE150" s="8">
        <f t="shared" si="25"/>
        <v>148</v>
      </c>
      <c r="BF150" s="8" t="str">
        <v>IBD 西日本</v>
      </c>
      <c r="BG150" s="8" t="str">
        <v>IBD中四国1</v>
      </c>
      <c r="BH150" s="8" t="str">
        <v>岡田 涼太郎</v>
      </c>
      <c r="BI150" s="9">
        <v>9322.7000000000007</v>
      </c>
      <c r="BJ150" s="9">
        <v>1262</v>
      </c>
      <c r="BK150" s="10">
        <v>0.1353</v>
      </c>
      <c r="BM150" s="34">
        <f t="shared" si="26"/>
        <v>148</v>
      </c>
      <c r="BN150" s="34" t="str">
        <v>IBD 東日本</v>
      </c>
      <c r="BO150" s="34" t="str">
        <v>IBD栃木・群馬・新潟</v>
      </c>
      <c r="BP150" s="34" t="str">
        <v>唐沢 健一</v>
      </c>
      <c r="BQ150" s="35">
        <v>22412.7</v>
      </c>
      <c r="BR150" s="35">
        <v>12906.3</v>
      </c>
      <c r="BS150" s="36">
        <v>0.57579999999999998</v>
      </c>
    </row>
    <row r="151" spans="1:71" x14ac:dyDescent="0.35">
      <c r="A151" s="28">
        <f t="shared" si="18"/>
        <v>147</v>
      </c>
      <c r="B151" s="28" t="str">
        <v>IBD 中日本</v>
      </c>
      <c r="C151" s="28" t="str">
        <v>IBD北陸・岐阜</v>
      </c>
      <c r="D151" s="28" t="str">
        <v>金岡 利光</v>
      </c>
      <c r="E151" s="29">
        <v>2166</v>
      </c>
      <c r="F151" s="29">
        <v>0</v>
      </c>
      <c r="G151" s="30">
        <v>0</v>
      </c>
      <c r="I151" s="8">
        <f t="shared" si="19"/>
        <v>50</v>
      </c>
      <c r="J151" s="8" t="str">
        <v>IBD 中日本</v>
      </c>
      <c r="K151" s="8" t="str">
        <v>IBD京滋</v>
      </c>
      <c r="L151" s="8" t="str">
        <v>今村 奈菜</v>
      </c>
      <c r="M151" s="9">
        <v>1042.5</v>
      </c>
      <c r="N151" s="9">
        <v>0</v>
      </c>
      <c r="O151" s="10">
        <v>0</v>
      </c>
      <c r="Q151" s="34">
        <f t="shared" si="20"/>
        <v>146</v>
      </c>
      <c r="R151" s="34" t="str">
        <v>IBD 西日本</v>
      </c>
      <c r="S151" s="34" t="str">
        <v>IBD大阪1</v>
      </c>
      <c r="T151" s="34" t="str">
        <v>河東 貴志</v>
      </c>
      <c r="U151" s="35">
        <v>3118.3</v>
      </c>
      <c r="V151" s="35">
        <v>0</v>
      </c>
      <c r="W151" s="36">
        <v>0</v>
      </c>
      <c r="Y151" s="28">
        <f t="shared" si="21"/>
        <v>149</v>
      </c>
      <c r="Z151" s="28" t="str">
        <v>IBD 西日本</v>
      </c>
      <c r="AA151" s="28" t="str">
        <v>IBD中四国2</v>
      </c>
      <c r="AB151" s="28" t="str">
        <v>藤澤 綾乃</v>
      </c>
      <c r="AC151" s="29">
        <v>7516.3</v>
      </c>
      <c r="AD151" s="29">
        <v>2714</v>
      </c>
      <c r="AE151" s="30">
        <v>0.36099999999999999</v>
      </c>
      <c r="AG151" s="8">
        <f t="shared" si="22"/>
        <v>108</v>
      </c>
      <c r="AH151" s="8" t="str">
        <v>IBD 東日本</v>
      </c>
      <c r="AI151" s="8" t="str">
        <v>IBD埼玉</v>
      </c>
      <c r="AJ151" s="8" t="str">
        <v>北吉 理祐</v>
      </c>
      <c r="AK151" s="9">
        <v>338.2</v>
      </c>
      <c r="AL151" s="9">
        <v>0</v>
      </c>
      <c r="AM151" s="10">
        <v>0</v>
      </c>
      <c r="AO151" s="34">
        <f t="shared" si="23"/>
        <v>149</v>
      </c>
      <c r="AP151" s="34" t="str">
        <v>IBD 東日本</v>
      </c>
      <c r="AQ151" s="34" t="str">
        <v>IBD埼玉</v>
      </c>
      <c r="AR151" s="34" t="str">
        <v>杉浦 駿</v>
      </c>
      <c r="AS151" s="35">
        <v>6975.6</v>
      </c>
      <c r="AT151" s="35">
        <v>2715.4</v>
      </c>
      <c r="AU151" s="36">
        <v>0.38919999999999999</v>
      </c>
      <c r="AW151" s="28">
        <f t="shared" si="24"/>
        <v>149</v>
      </c>
      <c r="AX151" s="28" t="str">
        <v>IBD 中日本</v>
      </c>
      <c r="AY151" s="28" t="str">
        <v>IBD東海1</v>
      </c>
      <c r="AZ151" s="28" t="str">
        <v>杉之原 由貴</v>
      </c>
      <c r="BA151" s="29">
        <v>6748.4</v>
      </c>
      <c r="BB151" s="29">
        <v>3308.2</v>
      </c>
      <c r="BC151" s="30">
        <v>0.49020000000000002</v>
      </c>
      <c r="BE151" s="8">
        <f t="shared" si="25"/>
        <v>149</v>
      </c>
      <c r="BF151" s="8" t="str">
        <v>IBD 中日本</v>
      </c>
      <c r="BG151" s="8" t="str">
        <v>IBD東海1</v>
      </c>
      <c r="BH151" s="8" t="str">
        <v>星野 寛隆</v>
      </c>
      <c r="BI151" s="9">
        <v>8137</v>
      </c>
      <c r="BJ151" s="9">
        <v>1012.2</v>
      </c>
      <c r="BK151" s="10">
        <v>0.12429999999999999</v>
      </c>
      <c r="BM151" s="34">
        <f t="shared" si="26"/>
        <v>149</v>
      </c>
      <c r="BN151" s="34" t="str">
        <v>IBD 東日本</v>
      </c>
      <c r="BO151" s="34" t="str">
        <v>IBD東京2</v>
      </c>
      <c r="BP151" s="34" t="str">
        <v>倉本 春菜</v>
      </c>
      <c r="BQ151" s="35">
        <v>19081.7</v>
      </c>
      <c r="BR151" s="35">
        <v>10526.4</v>
      </c>
      <c r="BS151" s="36">
        <v>0.55159999999999998</v>
      </c>
    </row>
    <row r="152" spans="1:71" x14ac:dyDescent="0.35">
      <c r="A152" s="28">
        <f t="shared" si="18"/>
        <v>147</v>
      </c>
      <c r="B152" s="28" t="str">
        <v>IBD 東日本</v>
      </c>
      <c r="C152" s="28" t="str">
        <v>IBD北海道</v>
      </c>
      <c r="D152" s="28" t="str">
        <v>菅野 元気</v>
      </c>
      <c r="E152" s="29">
        <v>3101.4</v>
      </c>
      <c r="F152" s="29">
        <v>0</v>
      </c>
      <c r="G152" s="30">
        <v>0</v>
      </c>
      <c r="I152" s="8">
        <f t="shared" si="19"/>
        <v>50</v>
      </c>
      <c r="J152" s="8" t="str">
        <v>IBD 中日本</v>
      </c>
      <c r="K152" s="8" t="str">
        <v>IBD北陸・岐阜</v>
      </c>
      <c r="L152" s="8" t="str">
        <v>宮地 一宏</v>
      </c>
      <c r="M152" s="9">
        <v>703.2</v>
      </c>
      <c r="N152" s="9">
        <v>0</v>
      </c>
      <c r="O152" s="10">
        <v>0</v>
      </c>
      <c r="Q152" s="34">
        <f t="shared" si="20"/>
        <v>146</v>
      </c>
      <c r="R152" s="34" t="str">
        <v>IBD 東日本</v>
      </c>
      <c r="S152" s="34" t="str">
        <v>IBD北海道</v>
      </c>
      <c r="T152" s="34" t="str">
        <v>菅野 元気</v>
      </c>
      <c r="U152" s="35">
        <v>2862</v>
      </c>
      <c r="V152" s="35">
        <v>0</v>
      </c>
      <c r="W152" s="36">
        <v>0</v>
      </c>
      <c r="Y152" s="28">
        <f t="shared" si="21"/>
        <v>150</v>
      </c>
      <c r="Z152" s="28" t="str">
        <v>IBD 東日本</v>
      </c>
      <c r="AA152" s="28" t="str">
        <v>IBD栃木・群馬・新潟</v>
      </c>
      <c r="AB152" s="28" t="str">
        <v>唐沢 健一</v>
      </c>
      <c r="AC152" s="29">
        <v>10329.6</v>
      </c>
      <c r="AD152" s="29">
        <v>3648</v>
      </c>
      <c r="AE152" s="30">
        <v>0.35310000000000002</v>
      </c>
      <c r="AG152" s="8">
        <f t="shared" si="22"/>
        <v>108</v>
      </c>
      <c r="AH152" s="8" t="str">
        <v>IBD 西日本</v>
      </c>
      <c r="AI152" s="8" t="str">
        <v>IBD大阪1</v>
      </c>
      <c r="AJ152" s="8" t="str">
        <v>河東 貴志</v>
      </c>
      <c r="AK152" s="9">
        <v>568</v>
      </c>
      <c r="AL152" s="9">
        <v>0</v>
      </c>
      <c r="AM152" s="10">
        <v>0</v>
      </c>
      <c r="AO152" s="34">
        <f t="shared" si="23"/>
        <v>150</v>
      </c>
      <c r="AP152" s="34" t="str">
        <v>IBD 中日本</v>
      </c>
      <c r="AQ152" s="34" t="str">
        <v>IBD京滋</v>
      </c>
      <c r="AR152" s="34" t="str">
        <v>松田 純</v>
      </c>
      <c r="AS152" s="35">
        <v>20518.099999999999</v>
      </c>
      <c r="AT152" s="35">
        <v>7464.5</v>
      </c>
      <c r="AU152" s="36">
        <v>0.36370000000000002</v>
      </c>
      <c r="AW152" s="28">
        <f t="shared" si="24"/>
        <v>150</v>
      </c>
      <c r="AX152" s="28" t="str">
        <v>IBD 中日本</v>
      </c>
      <c r="AY152" s="28" t="str">
        <v>IBD神奈川</v>
      </c>
      <c r="AZ152" s="28" t="str">
        <v>羽原 眞美子</v>
      </c>
      <c r="BA152" s="29">
        <v>29675.8</v>
      </c>
      <c r="BB152" s="29">
        <v>14123.6</v>
      </c>
      <c r="BC152" s="30">
        <v>0.47589999999999999</v>
      </c>
      <c r="BE152" s="8">
        <f t="shared" si="25"/>
        <v>150</v>
      </c>
      <c r="BF152" s="8" t="str">
        <v>IBD 中日本</v>
      </c>
      <c r="BG152" s="8" t="str">
        <v>IBD東海1</v>
      </c>
      <c r="BH152" s="8" t="str">
        <v>杉之原 由貴</v>
      </c>
      <c r="BI152" s="9">
        <v>2375.3000000000002</v>
      </c>
      <c r="BJ152" s="9">
        <v>253</v>
      </c>
      <c r="BK152" s="10">
        <v>0.1065</v>
      </c>
      <c r="BM152" s="34">
        <f t="shared" si="26"/>
        <v>150</v>
      </c>
      <c r="BN152" s="34" t="str">
        <v>IBD 中日本</v>
      </c>
      <c r="BO152" s="34" t="str">
        <v>IBD神奈川</v>
      </c>
      <c r="BP152" s="34" t="str">
        <v>神谷 章裕</v>
      </c>
      <c r="BQ152" s="35">
        <v>14541.3</v>
      </c>
      <c r="BR152" s="35">
        <v>7803.3</v>
      </c>
      <c r="BS152" s="36">
        <v>0.53659999999999997</v>
      </c>
    </row>
    <row r="153" spans="1:71" x14ac:dyDescent="0.35">
      <c r="A153" s="28">
        <f t="shared" si="18"/>
        <v>147</v>
      </c>
      <c r="B153" s="28" t="str">
        <v>IBD 東日本</v>
      </c>
      <c r="C153" s="28" t="str">
        <v>IBD東京2</v>
      </c>
      <c r="D153" s="28" t="str">
        <v>田中 英成</v>
      </c>
      <c r="E153" s="29">
        <v>2442</v>
      </c>
      <c r="F153" s="29">
        <v>0</v>
      </c>
      <c r="G153" s="30">
        <v>0</v>
      </c>
      <c r="I153" s="8">
        <f t="shared" si="19"/>
        <v>50</v>
      </c>
      <c r="J153" s="8" t="str">
        <v>IBD 中日本</v>
      </c>
      <c r="K153" s="8" t="str">
        <v>IBD北陸・岐阜</v>
      </c>
      <c r="L153" s="8" t="str">
        <v>金岡 利光</v>
      </c>
      <c r="M153" s="9">
        <v>319</v>
      </c>
      <c r="N153" s="9">
        <v>0</v>
      </c>
      <c r="O153" s="10">
        <v>0</v>
      </c>
      <c r="Q153" s="34">
        <f t="shared" si="20"/>
        <v>146</v>
      </c>
      <c r="R153" s="34" t="str">
        <v>IBD 東日本</v>
      </c>
      <c r="S153" s="34" t="str">
        <v>IBD東京1</v>
      </c>
      <c r="T153" s="34" t="str">
        <v>佐藤 翔太</v>
      </c>
      <c r="U153" s="35">
        <v>1670</v>
      </c>
      <c r="V153" s="35">
        <v>0</v>
      </c>
      <c r="W153" s="36">
        <v>0</v>
      </c>
      <c r="Y153" s="28">
        <f t="shared" si="21"/>
        <v>151</v>
      </c>
      <c r="Z153" s="28" t="str">
        <v>IBD 中日本</v>
      </c>
      <c r="AA153" s="28" t="str">
        <v>IBD神奈川</v>
      </c>
      <c r="AB153" s="28" t="str">
        <v>羽原 眞美子</v>
      </c>
      <c r="AC153" s="29">
        <v>11042.9</v>
      </c>
      <c r="AD153" s="29">
        <v>3809.9</v>
      </c>
      <c r="AE153" s="30">
        <v>0.34499999999999997</v>
      </c>
      <c r="AG153" s="8">
        <f t="shared" si="22"/>
        <v>108</v>
      </c>
      <c r="AH153" s="8" t="str">
        <v>IBD 西日本</v>
      </c>
      <c r="AI153" s="8" t="str">
        <v>IBD中四国2</v>
      </c>
      <c r="AJ153" s="8" t="str">
        <v>高野 剛</v>
      </c>
      <c r="AK153" s="9">
        <v>1691</v>
      </c>
      <c r="AL153" s="9">
        <v>0</v>
      </c>
      <c r="AM153" s="10">
        <v>0</v>
      </c>
      <c r="AO153" s="34">
        <f t="shared" si="23"/>
        <v>151</v>
      </c>
      <c r="AP153" s="34" t="str">
        <v>IBD 中日本</v>
      </c>
      <c r="AQ153" s="34" t="str">
        <v>IBD神奈川</v>
      </c>
      <c r="AR153" s="34" t="str">
        <v>羽原 眞美子</v>
      </c>
      <c r="AS153" s="35">
        <v>9437.2999999999993</v>
      </c>
      <c r="AT153" s="35">
        <v>3055.5</v>
      </c>
      <c r="AU153" s="36">
        <v>0.32369999999999999</v>
      </c>
      <c r="AW153" s="28">
        <f t="shared" si="24"/>
        <v>151</v>
      </c>
      <c r="AX153" s="28" t="str">
        <v>IBD 中日本</v>
      </c>
      <c r="AY153" s="28" t="str">
        <v>IBD神奈川</v>
      </c>
      <c r="AZ153" s="28" t="str">
        <v>神谷 章裕</v>
      </c>
      <c r="BA153" s="29">
        <v>20793.5</v>
      </c>
      <c r="BB153" s="29">
        <v>9565</v>
      </c>
      <c r="BC153" s="30">
        <v>0.45989999999999998</v>
      </c>
      <c r="BE153" s="8">
        <f t="shared" si="25"/>
        <v>151</v>
      </c>
      <c r="BF153" s="8" t="str">
        <v>IBD 中日本</v>
      </c>
      <c r="BG153" s="8" t="str">
        <v>IBD東海2</v>
      </c>
      <c r="BH153" s="8" t="str">
        <v>福山 敏</v>
      </c>
      <c r="BI153" s="9">
        <v>3260.4</v>
      </c>
      <c r="BJ153" s="9">
        <v>253</v>
      </c>
      <c r="BK153" s="10">
        <v>7.7600000000000002E-2</v>
      </c>
      <c r="BM153" s="34">
        <f t="shared" si="26"/>
        <v>151</v>
      </c>
      <c r="BN153" s="34" t="str">
        <v>IBD 東日本</v>
      </c>
      <c r="BO153" s="34" t="str">
        <v>IBD北海道</v>
      </c>
      <c r="BP153" s="34" t="str">
        <v>菅野 元気</v>
      </c>
      <c r="BQ153" s="35">
        <v>9975.9</v>
      </c>
      <c r="BR153" s="35">
        <v>5095.8</v>
      </c>
      <c r="BS153" s="36">
        <v>0.51080000000000003</v>
      </c>
    </row>
    <row r="154" spans="1:71" x14ac:dyDescent="0.35">
      <c r="A154" s="28">
        <f t="shared" si="18"/>
        <v>147</v>
      </c>
      <c r="B154" s="28" t="str">
        <v>IBD 東日本</v>
      </c>
      <c r="C154" s="28" t="str">
        <v>IBD北海道</v>
      </c>
      <c r="D154" s="28" t="str">
        <v>髙島 亮雄</v>
      </c>
      <c r="E154" s="29">
        <v>5210.3999999999996</v>
      </c>
      <c r="F154" s="29">
        <v>0</v>
      </c>
      <c r="G154" s="30">
        <v>0</v>
      </c>
      <c r="I154" s="8">
        <f t="shared" si="19"/>
        <v>50</v>
      </c>
      <c r="J154" s="8" t="str">
        <v>IBD 東日本</v>
      </c>
      <c r="K154" s="8" t="str">
        <v>IBD東北</v>
      </c>
      <c r="L154" s="8" t="str">
        <v>前中 崇志</v>
      </c>
      <c r="M154" s="9">
        <v>692.9</v>
      </c>
      <c r="N154" s="9">
        <v>0</v>
      </c>
      <c r="O154" s="10">
        <v>0</v>
      </c>
      <c r="Q154" s="34">
        <f t="shared" si="20"/>
        <v>146</v>
      </c>
      <c r="R154" s="34" t="str">
        <v>IBD 中日本</v>
      </c>
      <c r="S154" s="34" t="str">
        <v>IBD東海1</v>
      </c>
      <c r="T154" s="34" t="str">
        <v>杉之原 由貴</v>
      </c>
      <c r="U154" s="35">
        <v>917.1</v>
      </c>
      <c r="V154" s="35">
        <v>0</v>
      </c>
      <c r="W154" s="36">
        <v>0</v>
      </c>
      <c r="Y154" s="28">
        <f t="shared" si="21"/>
        <v>152</v>
      </c>
      <c r="Z154" s="28" t="str">
        <v>IBD 西日本</v>
      </c>
      <c r="AA154" s="28" t="str">
        <v>IBD大阪1</v>
      </c>
      <c r="AB154" s="28" t="str">
        <v>河東 貴志</v>
      </c>
      <c r="AC154" s="29">
        <v>6944.5</v>
      </c>
      <c r="AD154" s="29">
        <v>2036.9</v>
      </c>
      <c r="AE154" s="30">
        <v>0.29330000000000001</v>
      </c>
      <c r="AG154" s="8">
        <f t="shared" si="22"/>
        <v>108</v>
      </c>
      <c r="AH154" s="8" t="str">
        <v>IBD 東日本</v>
      </c>
      <c r="AI154" s="8" t="str">
        <v>IBD東北</v>
      </c>
      <c r="AJ154" s="8" t="str">
        <v>前中 崇志</v>
      </c>
      <c r="AK154" s="9">
        <v>1449.2</v>
      </c>
      <c r="AL154" s="9">
        <v>0</v>
      </c>
      <c r="AM154" s="10">
        <v>0</v>
      </c>
      <c r="AO154" s="34">
        <f t="shared" si="23"/>
        <v>152</v>
      </c>
      <c r="AP154" s="34" t="str">
        <v>IBD 西日本</v>
      </c>
      <c r="AQ154" s="34" t="str">
        <v>IBD大阪1</v>
      </c>
      <c r="AR154" s="34" t="str">
        <v>河東 貴志</v>
      </c>
      <c r="AS154" s="35">
        <v>6376.5</v>
      </c>
      <c r="AT154" s="35">
        <v>2036.9</v>
      </c>
      <c r="AU154" s="36">
        <v>0.31940000000000002</v>
      </c>
      <c r="AW154" s="28">
        <f t="shared" si="24"/>
        <v>152</v>
      </c>
      <c r="AX154" s="28" t="str">
        <v>IBD 中日本</v>
      </c>
      <c r="AY154" s="28" t="str">
        <v>IBD東海2</v>
      </c>
      <c r="AZ154" s="28" t="str">
        <v>今西 美穂</v>
      </c>
      <c r="BA154" s="29">
        <v>201647.5</v>
      </c>
      <c r="BB154" s="29">
        <v>90755.8</v>
      </c>
      <c r="BC154" s="30">
        <v>0.45</v>
      </c>
      <c r="BE154" s="8">
        <f t="shared" si="25"/>
        <v>152</v>
      </c>
      <c r="BF154" s="8" t="str">
        <v>IBD 西日本</v>
      </c>
      <c r="BG154" s="8" t="str">
        <v>IBD兵庫</v>
      </c>
      <c r="BH154" s="8" t="str">
        <v>岡 哲雄</v>
      </c>
      <c r="BI154" s="9">
        <v>5405.7</v>
      </c>
      <c r="BJ154" s="9">
        <v>253</v>
      </c>
      <c r="BK154" s="10">
        <v>4.6800000000000001E-2</v>
      </c>
      <c r="BM154" s="34">
        <f t="shared" si="26"/>
        <v>152</v>
      </c>
      <c r="BN154" s="34" t="str">
        <v>IBD 東日本</v>
      </c>
      <c r="BO154" s="34" t="str">
        <v>IBD東京2</v>
      </c>
      <c r="BP154" s="34" t="str">
        <v>広瀬 理絵</v>
      </c>
      <c r="BQ154" s="35">
        <v>10179.5</v>
      </c>
      <c r="BR154" s="35">
        <v>5091.5</v>
      </c>
      <c r="BS154" s="36">
        <v>0.50009999999999999</v>
      </c>
    </row>
    <row r="155" spans="1:71" x14ac:dyDescent="0.35">
      <c r="A155" s="28">
        <f t="shared" si="18"/>
        <v>147</v>
      </c>
      <c r="B155" s="28" t="str">
        <v>IBD 西日本</v>
      </c>
      <c r="C155" s="28" t="str">
        <v>IBD大阪1</v>
      </c>
      <c r="D155" s="28" t="str">
        <v>河東 貴志</v>
      </c>
      <c r="E155" s="29">
        <v>3389.9</v>
      </c>
      <c r="F155" s="29">
        <v>0</v>
      </c>
      <c r="G155" s="30">
        <v>0</v>
      </c>
      <c r="I155" s="8">
        <f t="shared" si="19"/>
        <v>50</v>
      </c>
      <c r="J155" s="8" t="str">
        <v>IBD 東日本</v>
      </c>
      <c r="K155" s="8" t="str">
        <v>IBD栃木・群馬・新潟</v>
      </c>
      <c r="L155" s="8" t="str">
        <v>武口 智明</v>
      </c>
      <c r="M155" s="9">
        <v>356.5</v>
      </c>
      <c r="N155" s="9">
        <v>0</v>
      </c>
      <c r="O155" s="10">
        <v>0</v>
      </c>
      <c r="Q155" s="34">
        <f t="shared" si="20"/>
        <v>146</v>
      </c>
      <c r="R155" s="34" t="str">
        <v>IBD 東日本</v>
      </c>
      <c r="S155" s="34" t="str">
        <v>IBD北海道</v>
      </c>
      <c r="T155" s="34" t="str">
        <v>髙島 亮雄</v>
      </c>
      <c r="U155" s="35">
        <v>4804.6000000000004</v>
      </c>
      <c r="V155" s="35">
        <v>0</v>
      </c>
      <c r="W155" s="36">
        <v>0</v>
      </c>
      <c r="Y155" s="28">
        <f t="shared" si="21"/>
        <v>153</v>
      </c>
      <c r="Z155" s="28" t="str">
        <v>IBD 東日本</v>
      </c>
      <c r="AA155" s="28" t="str">
        <v>IBD千葉・茨城</v>
      </c>
      <c r="AB155" s="28" t="str">
        <v>石田 奈々</v>
      </c>
      <c r="AC155" s="29">
        <v>11682.8</v>
      </c>
      <c r="AD155" s="29">
        <v>2450.6</v>
      </c>
      <c r="AE155" s="30">
        <v>0.2097</v>
      </c>
      <c r="AG155" s="8">
        <f t="shared" si="22"/>
        <v>108</v>
      </c>
      <c r="AH155" s="8" t="str">
        <v>IBD 西日本</v>
      </c>
      <c r="AI155" s="8" t="str">
        <v>IBD兵庫</v>
      </c>
      <c r="AJ155" s="8" t="str">
        <v>川名 真理子</v>
      </c>
      <c r="AK155" s="9">
        <v>1053.7</v>
      </c>
      <c r="AL155" s="9">
        <v>0</v>
      </c>
      <c r="AM155" s="10">
        <v>0</v>
      </c>
      <c r="AO155" s="34">
        <f t="shared" si="23"/>
        <v>153</v>
      </c>
      <c r="AP155" s="34" t="str">
        <v>IBD 中日本</v>
      </c>
      <c r="AQ155" s="34" t="str">
        <v>IBD東海1</v>
      </c>
      <c r="AR155" s="34" t="str">
        <v>杉之原 由貴</v>
      </c>
      <c r="AS155" s="35">
        <v>1875.4</v>
      </c>
      <c r="AT155" s="35">
        <v>339.3</v>
      </c>
      <c r="AU155" s="36">
        <v>0.18079999999999999</v>
      </c>
      <c r="AW155" s="28">
        <f t="shared" si="24"/>
        <v>153</v>
      </c>
      <c r="AX155" s="28" t="str">
        <v>IBD 東日本</v>
      </c>
      <c r="AY155" s="28" t="str">
        <v>IBD東京2</v>
      </c>
      <c r="AZ155" s="28" t="str">
        <v>広瀬 理絵</v>
      </c>
      <c r="BA155" s="29">
        <v>14240.4</v>
      </c>
      <c r="BB155" s="29">
        <v>6098.9</v>
      </c>
      <c r="BC155" s="30">
        <v>0.42820000000000003</v>
      </c>
      <c r="BE155" s="8">
        <f t="shared" si="25"/>
        <v>153</v>
      </c>
      <c r="BF155" s="8" t="str">
        <v>IBD 中日本</v>
      </c>
      <c r="BG155" s="8" t="str">
        <v>IBD長野・山梨・静岡</v>
      </c>
      <c r="BH155" s="8" t="str">
        <v>甘利 一弥</v>
      </c>
      <c r="BI155" s="9">
        <v>10974.6</v>
      </c>
      <c r="BJ155" s="9">
        <v>502.9</v>
      </c>
      <c r="BK155" s="10">
        <v>4.58E-2</v>
      </c>
      <c r="BM155" s="34">
        <f t="shared" si="26"/>
        <v>153</v>
      </c>
      <c r="BN155" s="34" t="str">
        <v>IBD 中日本</v>
      </c>
      <c r="BO155" s="34" t="str">
        <v>IBD東海2</v>
      </c>
      <c r="BP155" s="34" t="str">
        <v>今西 美穂</v>
      </c>
      <c r="BQ155" s="35">
        <v>187732.8</v>
      </c>
      <c r="BR155" s="35">
        <v>88231.7</v>
      </c>
      <c r="BS155" s="36">
        <v>0.46989999999999998</v>
      </c>
    </row>
    <row r="156" spans="1:71" x14ac:dyDescent="0.35">
      <c r="A156" s="28">
        <f t="shared" si="18"/>
        <v>147</v>
      </c>
      <c r="B156" s="28" t="str">
        <v>IBD 中日本</v>
      </c>
      <c r="C156" s="28" t="str">
        <v>IBD東海1</v>
      </c>
      <c r="D156" s="28" t="str">
        <v>杉之原 由貴</v>
      </c>
      <c r="E156" s="29">
        <v>1100.5</v>
      </c>
      <c r="F156" s="29">
        <v>0</v>
      </c>
      <c r="G156" s="30">
        <v>0</v>
      </c>
      <c r="I156" s="8">
        <f t="shared" si="19"/>
        <v>50</v>
      </c>
      <c r="J156" s="8" t="str">
        <v>IBD 西日本</v>
      </c>
      <c r="K156" s="8" t="str">
        <v>IBD大阪2</v>
      </c>
      <c r="L156" s="8" t="str">
        <v>野中 勝</v>
      </c>
      <c r="M156" s="9">
        <v>832.5</v>
      </c>
      <c r="N156" s="9">
        <v>0</v>
      </c>
      <c r="O156" s="10">
        <v>0</v>
      </c>
      <c r="Q156" s="34">
        <f t="shared" si="20"/>
        <v>146</v>
      </c>
      <c r="R156" s="34" t="str">
        <v>IBD 東日本</v>
      </c>
      <c r="S156" s="34" t="str">
        <v>IBD埼玉</v>
      </c>
      <c r="T156" s="34" t="str">
        <v>北吉 理祐</v>
      </c>
      <c r="U156" s="35">
        <v>1931.1</v>
      </c>
      <c r="V156" s="35">
        <v>0</v>
      </c>
      <c r="W156" s="36">
        <v>0</v>
      </c>
      <c r="Y156" s="28">
        <f t="shared" si="21"/>
        <v>154</v>
      </c>
      <c r="Z156" s="28" t="str">
        <v>IBD 中日本</v>
      </c>
      <c r="AA156" s="28" t="str">
        <v>IBD東海1</v>
      </c>
      <c r="AB156" s="28" t="str">
        <v>杉之原 由貴</v>
      </c>
      <c r="AC156" s="29">
        <v>2258.9</v>
      </c>
      <c r="AD156" s="29">
        <v>339.3</v>
      </c>
      <c r="AE156" s="30">
        <v>0.15010000000000001</v>
      </c>
      <c r="AG156" s="8">
        <f t="shared" si="22"/>
        <v>108</v>
      </c>
      <c r="AH156" s="8" t="str">
        <v>IBD 西日本</v>
      </c>
      <c r="AI156" s="8" t="str">
        <v>IBD中四国1</v>
      </c>
      <c r="AJ156" s="8" t="str">
        <v>児玉 英作</v>
      </c>
      <c r="AK156" s="9">
        <v>1097.5999999999999</v>
      </c>
      <c r="AL156" s="9">
        <v>0</v>
      </c>
      <c r="AM156" s="10">
        <v>0</v>
      </c>
      <c r="AO156" s="34">
        <f t="shared" si="23"/>
        <v>154</v>
      </c>
      <c r="AP156" s="34" t="str">
        <v>IBD 東日本</v>
      </c>
      <c r="AQ156" s="34" t="str">
        <v>IBD千葉・茨城</v>
      </c>
      <c r="AR156" s="34" t="str">
        <v>石田 奈々</v>
      </c>
      <c r="AS156" s="35">
        <v>10036.1</v>
      </c>
      <c r="AT156" s="35">
        <v>1696.3</v>
      </c>
      <c r="AU156" s="36">
        <v>0.16900000000000001</v>
      </c>
      <c r="AW156" s="28">
        <f t="shared" si="24"/>
        <v>154</v>
      </c>
      <c r="AX156" s="28" t="str">
        <v>IBD 東日本</v>
      </c>
      <c r="AY156" s="28" t="str">
        <v>IBD北海道</v>
      </c>
      <c r="AZ156" s="28" t="str">
        <v>菅野 元気</v>
      </c>
      <c r="BA156" s="29">
        <v>13146.2</v>
      </c>
      <c r="BB156" s="29">
        <v>5095.8</v>
      </c>
      <c r="BC156" s="30">
        <v>0.3876</v>
      </c>
      <c r="BE156" s="8">
        <f t="shared" si="25"/>
        <v>154</v>
      </c>
      <c r="BF156" s="8" t="str">
        <v>IBD 中日本</v>
      </c>
      <c r="BG156" s="8" t="str">
        <v>IBD京滋</v>
      </c>
      <c r="BH156" s="8" t="str">
        <v>鈴木 清高</v>
      </c>
      <c r="BI156" s="9">
        <v>4868.8</v>
      </c>
      <c r="BJ156" s="9">
        <v>0</v>
      </c>
      <c r="BK156" s="10">
        <v>0</v>
      </c>
      <c r="BM156" s="34">
        <f t="shared" si="26"/>
        <v>154</v>
      </c>
      <c r="BN156" s="34" t="str">
        <v>IBD 西日本</v>
      </c>
      <c r="BO156" s="34" t="str">
        <v>IBD中四国2</v>
      </c>
      <c r="BP156" s="34" t="str">
        <v>藤澤 綾乃</v>
      </c>
      <c r="BQ156" s="35">
        <v>21789.599999999999</v>
      </c>
      <c r="BR156" s="35">
        <v>9163.6</v>
      </c>
      <c r="BS156" s="36">
        <v>0.42049999999999998</v>
      </c>
    </row>
    <row r="157" spans="1:71" x14ac:dyDescent="0.35">
      <c r="A157" s="28">
        <f t="shared" si="18"/>
        <v>147</v>
      </c>
      <c r="B157" s="28" t="str">
        <v>IBD 東日本</v>
      </c>
      <c r="C157" s="28" t="str">
        <v>IBD東京1</v>
      </c>
      <c r="D157" s="28" t="str">
        <v>佐藤 翔太</v>
      </c>
      <c r="E157" s="29">
        <v>2633.3</v>
      </c>
      <c r="F157" s="29">
        <v>0</v>
      </c>
      <c r="G157" s="30">
        <v>0</v>
      </c>
      <c r="I157" s="8">
        <f t="shared" si="19"/>
        <v>50</v>
      </c>
      <c r="J157" s="8" t="str">
        <v>IBD 西日本</v>
      </c>
      <c r="K157" s="8" t="str">
        <v>IBD九州2</v>
      </c>
      <c r="L157" s="8" t="str">
        <v>小川 陽</v>
      </c>
      <c r="M157" s="9">
        <v>467.6</v>
      </c>
      <c r="N157" s="9">
        <v>0</v>
      </c>
      <c r="O157" s="10">
        <v>0</v>
      </c>
      <c r="Q157" s="34">
        <f t="shared" si="20"/>
        <v>146</v>
      </c>
      <c r="R157" s="34" t="str">
        <v>IBD 東日本</v>
      </c>
      <c r="S157" s="34" t="str">
        <v>IBD千葉・茨城</v>
      </c>
      <c r="T157" s="34" t="str">
        <v>石田 奈々</v>
      </c>
      <c r="U157" s="35">
        <v>4907.8999999999996</v>
      </c>
      <c r="V157" s="35">
        <v>0</v>
      </c>
      <c r="W157" s="36">
        <v>0</v>
      </c>
      <c r="Y157" s="28">
        <f t="shared" si="21"/>
        <v>155</v>
      </c>
      <c r="Z157" s="28" t="str">
        <v>IBD 東日本</v>
      </c>
      <c r="AA157" s="28" t="str">
        <v>IBD北海道</v>
      </c>
      <c r="AB157" s="28" t="str">
        <v>髙島 亮雄</v>
      </c>
      <c r="AC157" s="29">
        <v>10673.5</v>
      </c>
      <c r="AD157" s="29">
        <v>1357</v>
      </c>
      <c r="AE157" s="30">
        <v>0.12709999999999999</v>
      </c>
      <c r="AG157" s="8">
        <f t="shared" si="22"/>
        <v>108</v>
      </c>
      <c r="AH157" s="8" t="str">
        <v>IBD 西日本</v>
      </c>
      <c r="AI157" s="8" t="str">
        <v>IBD兵庫</v>
      </c>
      <c r="AJ157" s="8" t="str">
        <v>岡 哲雄</v>
      </c>
      <c r="AK157" s="9">
        <v>1060.5999999999999</v>
      </c>
      <c r="AL157" s="9">
        <v>0</v>
      </c>
      <c r="AM157" s="10">
        <v>0</v>
      </c>
      <c r="AO157" s="34">
        <f t="shared" si="23"/>
        <v>155</v>
      </c>
      <c r="AP157" s="34" t="str">
        <v>IBD 東日本</v>
      </c>
      <c r="AQ157" s="34" t="str">
        <v>IBD北海道</v>
      </c>
      <c r="AR157" s="34" t="str">
        <v>髙島 亮雄</v>
      </c>
      <c r="AS157" s="35">
        <v>9824.9</v>
      </c>
      <c r="AT157" s="35">
        <v>1357</v>
      </c>
      <c r="AU157" s="36">
        <v>0.1381</v>
      </c>
      <c r="AW157" s="28">
        <f t="shared" si="24"/>
        <v>155</v>
      </c>
      <c r="AX157" s="28" t="str">
        <v>IBD 西日本</v>
      </c>
      <c r="AY157" s="28" t="str">
        <v>IBD中四国2</v>
      </c>
      <c r="AZ157" s="28" t="str">
        <v>藤澤 綾乃</v>
      </c>
      <c r="BA157" s="29">
        <v>26786.7</v>
      </c>
      <c r="BB157" s="29">
        <v>9163.6</v>
      </c>
      <c r="BC157" s="30">
        <v>0.34200000000000003</v>
      </c>
      <c r="BE157" s="8">
        <f t="shared" si="25"/>
        <v>154</v>
      </c>
      <c r="BF157" s="8" t="str">
        <v>IBD 西日本</v>
      </c>
      <c r="BG157" s="8" t="str">
        <v>IBD中四国2</v>
      </c>
      <c r="BH157" s="8" t="str">
        <v>藤澤 綾乃</v>
      </c>
      <c r="BI157" s="9">
        <v>4997.1000000000004</v>
      </c>
      <c r="BJ157" s="9">
        <v>0</v>
      </c>
      <c r="BK157" s="10">
        <v>0</v>
      </c>
      <c r="BM157" s="34">
        <f t="shared" si="26"/>
        <v>155</v>
      </c>
      <c r="BN157" s="34" t="str">
        <v>IBD 中日本</v>
      </c>
      <c r="BO157" s="34" t="str">
        <v>IBD神奈川</v>
      </c>
      <c r="BP157" s="34" t="str">
        <v>羽原 眞美子</v>
      </c>
      <c r="BQ157" s="35">
        <v>21440.1</v>
      </c>
      <c r="BR157" s="35">
        <v>8828.9</v>
      </c>
      <c r="BS157" s="36">
        <v>0.41170000000000001</v>
      </c>
    </row>
    <row r="158" spans="1:71" x14ac:dyDescent="0.35">
      <c r="A158" s="28">
        <f t="shared" si="18"/>
        <v>147</v>
      </c>
      <c r="B158" s="28" t="str">
        <v>IBD 中日本</v>
      </c>
      <c r="C158" s="28" t="str">
        <v>IBD東海2</v>
      </c>
      <c r="D158" s="28" t="str">
        <v>福山 敏</v>
      </c>
      <c r="E158" s="29">
        <v>2711.6</v>
      </c>
      <c r="F158" s="29">
        <v>0</v>
      </c>
      <c r="G158" s="30">
        <v>0</v>
      </c>
      <c r="I158" s="8">
        <f t="shared" si="19"/>
        <v>50</v>
      </c>
      <c r="J158" s="8" t="str">
        <v>IBD 中日本</v>
      </c>
      <c r="K158" s="8" t="str">
        <v>IBD東海2</v>
      </c>
      <c r="L158" s="8" t="str">
        <v>丸山 和真</v>
      </c>
      <c r="M158" s="9">
        <v>411.6</v>
      </c>
      <c r="N158" s="9">
        <v>0</v>
      </c>
      <c r="O158" s="10">
        <v>0</v>
      </c>
      <c r="Q158" s="34">
        <f t="shared" si="20"/>
        <v>146</v>
      </c>
      <c r="R158" s="34" t="str">
        <v>IBD 東日本</v>
      </c>
      <c r="S158" s="34" t="str">
        <v>IBD東京2</v>
      </c>
      <c r="T158" s="34" t="str">
        <v>田中 英成</v>
      </c>
      <c r="U158" s="35">
        <v>2089.8000000000002</v>
      </c>
      <c r="V158" s="35">
        <v>0</v>
      </c>
      <c r="W158" s="36">
        <v>0</v>
      </c>
      <c r="Y158" s="28">
        <f t="shared" si="21"/>
        <v>156</v>
      </c>
      <c r="Z158" s="28" t="str">
        <v>IBD 東日本</v>
      </c>
      <c r="AA158" s="28" t="str">
        <v>IBD北海道</v>
      </c>
      <c r="AB158" s="28" t="str">
        <v>菅野 元気</v>
      </c>
      <c r="AC158" s="29">
        <v>6353.2</v>
      </c>
      <c r="AD158" s="29">
        <v>339.7</v>
      </c>
      <c r="AE158" s="30">
        <v>5.3400000000000003E-2</v>
      </c>
      <c r="AG158" s="8">
        <f t="shared" si="22"/>
        <v>156</v>
      </c>
      <c r="AH158" s="8" t="str">
        <v>IBD 西日本</v>
      </c>
      <c r="AI158" s="8" t="str">
        <v>IBD九州2</v>
      </c>
      <c r="AJ158" s="8" t="str">
        <v>小川 陽</v>
      </c>
      <c r="AK158" s="9">
        <v>977.9</v>
      </c>
      <c r="AL158" s="9">
        <v>-251.4</v>
      </c>
      <c r="AM158" s="10">
        <v>-0.2571</v>
      </c>
      <c r="AO158" s="34">
        <f t="shared" si="23"/>
        <v>156</v>
      </c>
      <c r="AP158" s="34" t="str">
        <v>IBD 東日本</v>
      </c>
      <c r="AQ158" s="34" t="str">
        <v>IBD北海道</v>
      </c>
      <c r="AR158" s="34" t="str">
        <v>菅野 元気</v>
      </c>
      <c r="AS158" s="35">
        <v>5852.4</v>
      </c>
      <c r="AT158" s="35">
        <v>339.7</v>
      </c>
      <c r="AU158" s="36">
        <v>5.8000000000000003E-2</v>
      </c>
      <c r="AW158" s="28">
        <f t="shared" si="24"/>
        <v>156</v>
      </c>
      <c r="AX158" s="28" t="str">
        <v>IBD 西日本</v>
      </c>
      <c r="AY158" s="28" t="str">
        <v>IBD大阪1</v>
      </c>
      <c r="AZ158" s="28" t="str">
        <v>河東 貴志</v>
      </c>
      <c r="BA158" s="29">
        <v>23677.4</v>
      </c>
      <c r="BB158" s="29">
        <v>7888.2</v>
      </c>
      <c r="BC158" s="30">
        <v>0.33310000000000001</v>
      </c>
      <c r="BE158" s="8">
        <f t="shared" si="25"/>
        <v>154</v>
      </c>
      <c r="BF158" s="8" t="str">
        <v>IBD 東日本</v>
      </c>
      <c r="BG158" s="8" t="str">
        <v>IBD北海道</v>
      </c>
      <c r="BH158" s="8" t="str">
        <v>菅野 元気</v>
      </c>
      <c r="BI158" s="9">
        <v>3170.3</v>
      </c>
      <c r="BJ158" s="9">
        <v>0</v>
      </c>
      <c r="BK158" s="10">
        <v>0</v>
      </c>
      <c r="BM158" s="34">
        <f t="shared" si="26"/>
        <v>156</v>
      </c>
      <c r="BN158" s="34" t="str">
        <v>IBD 西日本</v>
      </c>
      <c r="BO158" s="34" t="str">
        <v>IBD大阪1</v>
      </c>
      <c r="BP158" s="34" t="str">
        <v>河東 貴志</v>
      </c>
      <c r="BQ158" s="35">
        <v>20989.1</v>
      </c>
      <c r="BR158" s="35">
        <v>7132.2</v>
      </c>
      <c r="BS158" s="36">
        <v>0.33979999999999999</v>
      </c>
    </row>
    <row r="159" spans="1:71" x14ac:dyDescent="0.35">
      <c r="A159" s="28">
        <f t="shared" si="18"/>
        <v>147</v>
      </c>
      <c r="B159" s="28"/>
      <c r="C159" s="28"/>
      <c r="D159" s="28"/>
      <c r="E159" s="29"/>
      <c r="F159" s="29"/>
      <c r="G159" s="30"/>
      <c r="I159" s="8">
        <f t="shared" si="19"/>
        <v>50</v>
      </c>
      <c r="J159" s="8"/>
      <c r="K159" s="8"/>
      <c r="L159" s="8"/>
      <c r="M159" s="9"/>
      <c r="N159" s="9"/>
      <c r="O159" s="10"/>
      <c r="Q159" s="34">
        <f t="shared" si="20"/>
        <v>146</v>
      </c>
      <c r="R159" s="34"/>
      <c r="S159" s="34"/>
      <c r="T159" s="34"/>
      <c r="U159" s="35"/>
      <c r="V159" s="35"/>
      <c r="W159" s="36"/>
      <c r="Y159" s="28" t="e">
        <f t="shared" si="21"/>
        <v>#N/A</v>
      </c>
      <c r="Z159" s="28"/>
      <c r="AA159" s="28"/>
      <c r="AB159" s="28"/>
      <c r="AC159" s="29"/>
      <c r="AD159" s="29"/>
      <c r="AE159" s="30"/>
      <c r="AG159" s="8">
        <f t="shared" si="22"/>
        <v>108</v>
      </c>
      <c r="AH159" s="8"/>
      <c r="AI159" s="8"/>
      <c r="AJ159" s="8"/>
      <c r="AK159" s="9"/>
      <c r="AL159" s="9"/>
      <c r="AM159" s="10"/>
      <c r="AO159" s="34" t="e">
        <f t="shared" si="23"/>
        <v>#N/A</v>
      </c>
      <c r="AP159" s="34"/>
      <c r="AQ159" s="34"/>
      <c r="AR159" s="34"/>
      <c r="AS159" s="35"/>
      <c r="AT159" s="35"/>
      <c r="AU159" s="36"/>
      <c r="AW159" s="28" t="e">
        <f t="shared" si="24"/>
        <v>#N/A</v>
      </c>
      <c r="AX159" s="28"/>
      <c r="AY159" s="28"/>
      <c r="AZ159" s="28"/>
      <c r="BA159" s="29"/>
      <c r="BB159" s="29"/>
      <c r="BC159" s="30"/>
      <c r="BE159" s="8">
        <f t="shared" si="25"/>
        <v>154</v>
      </c>
      <c r="BF159" s="8"/>
      <c r="BG159" s="8"/>
      <c r="BH159" s="8"/>
      <c r="BI159" s="9"/>
      <c r="BJ159" s="9"/>
      <c r="BK159" s="10"/>
      <c r="BM159" s="34" t="e">
        <f t="shared" si="26"/>
        <v>#N/A</v>
      </c>
      <c r="BN159" s="34"/>
      <c r="BO159" s="34"/>
      <c r="BP159" s="34"/>
      <c r="BQ159" s="35"/>
      <c r="BR159" s="35"/>
      <c r="BS159" s="36"/>
    </row>
    <row r="160" spans="1:71" x14ac:dyDescent="0.35">
      <c r="A160" s="28">
        <f t="shared" si="18"/>
        <v>147</v>
      </c>
      <c r="B160" s="28"/>
      <c r="C160" s="28"/>
      <c r="D160" s="28"/>
      <c r="E160" s="29"/>
      <c r="F160" s="29"/>
      <c r="G160" s="30"/>
      <c r="I160" s="8">
        <f>RANK(O160,O$3:O$162,0)</f>
        <v>50</v>
      </c>
      <c r="J160" s="8"/>
      <c r="K160" s="8"/>
      <c r="L160" s="8"/>
      <c r="M160" s="9"/>
      <c r="N160" s="9"/>
      <c r="O160" s="10"/>
      <c r="Q160" s="34">
        <f t="shared" si="20"/>
        <v>146</v>
      </c>
      <c r="R160" s="34"/>
      <c r="S160" s="34"/>
      <c r="T160" s="34"/>
      <c r="U160" s="35"/>
      <c r="V160" s="35"/>
      <c r="W160" s="36"/>
      <c r="Y160" s="28" t="e">
        <f t="shared" si="21"/>
        <v>#N/A</v>
      </c>
      <c r="Z160" s="28"/>
      <c r="AA160" s="28"/>
      <c r="AB160" s="28"/>
      <c r="AC160" s="29"/>
      <c r="AD160" s="29"/>
      <c r="AE160" s="30"/>
      <c r="AG160" s="8">
        <f t="shared" si="22"/>
        <v>108</v>
      </c>
      <c r="AH160" s="8"/>
      <c r="AI160" s="8"/>
      <c r="AJ160" s="8"/>
      <c r="AK160" s="9"/>
      <c r="AL160" s="9"/>
      <c r="AM160" s="10"/>
      <c r="AO160" s="34" t="e">
        <f t="shared" si="23"/>
        <v>#N/A</v>
      </c>
      <c r="AP160" s="34"/>
      <c r="AQ160" s="34"/>
      <c r="AR160" s="34"/>
      <c r="AS160" s="35"/>
      <c r="AT160" s="35"/>
      <c r="AU160" s="36"/>
      <c r="AW160" s="28" t="e">
        <f t="shared" si="24"/>
        <v>#N/A</v>
      </c>
      <c r="AX160" s="28"/>
      <c r="AY160" s="28"/>
      <c r="AZ160" s="28"/>
      <c r="BA160" s="29"/>
      <c r="BB160" s="29"/>
      <c r="BC160" s="30"/>
      <c r="BE160" s="8">
        <f t="shared" si="25"/>
        <v>154</v>
      </c>
      <c r="BF160" s="8"/>
      <c r="BG160" s="8"/>
      <c r="BH160" s="8"/>
      <c r="BI160" s="9"/>
      <c r="BJ160" s="9"/>
      <c r="BK160" s="10"/>
      <c r="BM160" s="34" t="e">
        <f t="shared" si="26"/>
        <v>#N/A</v>
      </c>
      <c r="BN160" s="34"/>
      <c r="BO160" s="34"/>
      <c r="BP160" s="34"/>
      <c r="BQ160" s="35"/>
      <c r="BR160" s="35"/>
      <c r="BS160" s="36"/>
    </row>
    <row r="161" spans="1:71" x14ac:dyDescent="0.35">
      <c r="A161" s="28">
        <f t="shared" si="18"/>
        <v>147</v>
      </c>
      <c r="B161" s="28"/>
      <c r="C161" s="28"/>
      <c r="D161" s="28"/>
      <c r="E161" s="29"/>
      <c r="F161" s="29"/>
      <c r="G161" s="30"/>
      <c r="I161" s="8">
        <f t="shared" si="19"/>
        <v>50</v>
      </c>
      <c r="J161" s="8"/>
      <c r="K161" s="8"/>
      <c r="L161" s="8"/>
      <c r="M161" s="9"/>
      <c r="N161" s="9"/>
      <c r="O161" s="10"/>
      <c r="Q161" s="34">
        <f t="shared" si="20"/>
        <v>146</v>
      </c>
      <c r="R161" s="34"/>
      <c r="S161" s="34"/>
      <c r="T161" s="34"/>
      <c r="U161" s="35"/>
      <c r="V161" s="35"/>
      <c r="W161" s="36"/>
      <c r="Y161" s="28" t="e">
        <f t="shared" si="21"/>
        <v>#N/A</v>
      </c>
      <c r="Z161" s="28"/>
      <c r="AA161" s="28"/>
      <c r="AB161" s="28"/>
      <c r="AC161" s="29"/>
      <c r="AD161" s="29"/>
      <c r="AE161" s="30"/>
      <c r="AG161" s="8">
        <f t="shared" si="22"/>
        <v>108</v>
      </c>
      <c r="AH161" s="8"/>
      <c r="AI161" s="8"/>
      <c r="AJ161" s="8"/>
      <c r="AK161" s="9"/>
      <c r="AL161" s="9"/>
      <c r="AM161" s="10"/>
      <c r="AO161" s="34" t="e">
        <f t="shared" si="23"/>
        <v>#N/A</v>
      </c>
      <c r="AP161" s="34"/>
      <c r="AQ161" s="34"/>
      <c r="AR161" s="34"/>
      <c r="AS161" s="35"/>
      <c r="AT161" s="35"/>
      <c r="AU161" s="36"/>
      <c r="AW161" s="28" t="e">
        <f t="shared" si="24"/>
        <v>#N/A</v>
      </c>
      <c r="AX161" s="28"/>
      <c r="AY161" s="28"/>
      <c r="AZ161" s="28"/>
      <c r="BA161" s="29"/>
      <c r="BB161" s="29"/>
      <c r="BC161" s="30"/>
      <c r="BE161" s="8">
        <f t="shared" si="25"/>
        <v>154</v>
      </c>
      <c r="BF161" s="8"/>
      <c r="BG161" s="8"/>
      <c r="BH161" s="8"/>
      <c r="BI161" s="9"/>
      <c r="BJ161" s="9"/>
      <c r="BK161" s="10"/>
      <c r="BM161" s="34" t="e">
        <f t="shared" si="26"/>
        <v>#N/A</v>
      </c>
      <c r="BN161" s="34"/>
      <c r="BO161" s="34"/>
      <c r="BP161" s="34"/>
      <c r="BQ161" s="35"/>
      <c r="BR161" s="35"/>
      <c r="BS161" s="36"/>
    </row>
    <row r="162" spans="1:71" x14ac:dyDescent="0.35">
      <c r="A162" s="28">
        <f t="shared" si="18"/>
        <v>147</v>
      </c>
      <c r="B162" s="28"/>
      <c r="C162" s="28"/>
      <c r="D162" s="28"/>
      <c r="E162" s="29"/>
      <c r="F162" s="29"/>
      <c r="G162" s="30"/>
      <c r="I162" s="8">
        <f t="shared" si="19"/>
        <v>50</v>
      </c>
      <c r="J162" s="8"/>
      <c r="K162" s="8"/>
      <c r="L162" s="8"/>
      <c r="M162" s="9"/>
      <c r="N162" s="9"/>
      <c r="O162" s="10"/>
      <c r="Q162" s="34">
        <f t="shared" si="20"/>
        <v>146</v>
      </c>
      <c r="R162" s="34"/>
      <c r="S162" s="34"/>
      <c r="T162" s="34"/>
      <c r="U162" s="35"/>
      <c r="V162" s="35"/>
      <c r="W162" s="36"/>
      <c r="Y162" s="28" t="e">
        <f t="shared" si="21"/>
        <v>#N/A</v>
      </c>
      <c r="Z162" s="28"/>
      <c r="AA162" s="28"/>
      <c r="AB162" s="28"/>
      <c r="AC162" s="29"/>
      <c r="AD162" s="29"/>
      <c r="AE162" s="30"/>
      <c r="AG162" s="8">
        <f t="shared" si="22"/>
        <v>108</v>
      </c>
      <c r="AH162" s="8"/>
      <c r="AI162" s="8"/>
      <c r="AJ162" s="8"/>
      <c r="AK162" s="9"/>
      <c r="AL162" s="9"/>
      <c r="AM162" s="10"/>
      <c r="AO162" s="34" t="e">
        <f t="shared" si="23"/>
        <v>#N/A</v>
      </c>
      <c r="AP162" s="34"/>
      <c r="AQ162" s="34"/>
      <c r="AR162" s="34"/>
      <c r="AS162" s="35"/>
      <c r="AT162" s="35"/>
      <c r="AU162" s="36"/>
      <c r="AW162" s="28" t="e">
        <f t="shared" si="24"/>
        <v>#N/A</v>
      </c>
      <c r="AX162" s="28"/>
      <c r="AY162" s="28"/>
      <c r="AZ162" s="28"/>
      <c r="BA162" s="29"/>
      <c r="BB162" s="29"/>
      <c r="BC162" s="30"/>
      <c r="BE162" s="8">
        <f t="shared" si="25"/>
        <v>154</v>
      </c>
      <c r="BF162" s="8"/>
      <c r="BG162" s="8"/>
      <c r="BH162" s="8"/>
      <c r="BI162" s="9"/>
      <c r="BJ162" s="9"/>
      <c r="BK162" s="10"/>
      <c r="BM162" s="34" t="e">
        <f t="shared" si="26"/>
        <v>#N/A</v>
      </c>
      <c r="BN162" s="34"/>
      <c r="BO162" s="34"/>
      <c r="BP162" s="34"/>
      <c r="BQ162" s="35"/>
      <c r="BR162" s="35"/>
      <c r="BS162" s="36"/>
    </row>
  </sheetData>
  <phoneticPr fontId="4"/>
  <conditionalFormatting sqref="I3:O162">
    <cfRule type="expression" dxfId="33" priority="8">
      <formula>$K3=0</formula>
    </cfRule>
  </conditionalFormatting>
  <conditionalFormatting sqref="A3:G162">
    <cfRule type="expression" dxfId="32" priority="9">
      <formula>$C3=0</formula>
    </cfRule>
  </conditionalFormatting>
  <conditionalFormatting sqref="Q3:W162">
    <cfRule type="expression" dxfId="31" priority="7">
      <formula>$S3=0</formula>
    </cfRule>
  </conditionalFormatting>
  <conditionalFormatting sqref="Y3:AE162">
    <cfRule type="expression" dxfId="30" priority="6">
      <formula>$AA3=0</formula>
    </cfRule>
  </conditionalFormatting>
  <conditionalFormatting sqref="AG3:AM162">
    <cfRule type="expression" dxfId="29" priority="5">
      <formula>$AI3=0</formula>
    </cfRule>
  </conditionalFormatting>
  <conditionalFormatting sqref="AO3:AU162">
    <cfRule type="expression" dxfId="28" priority="4">
      <formula>$AQ3=0</formula>
    </cfRule>
  </conditionalFormatting>
  <conditionalFormatting sqref="AW3:BC162">
    <cfRule type="expression" dxfId="27" priority="3">
      <formula>$AY3=0</formula>
    </cfRule>
  </conditionalFormatting>
  <conditionalFormatting sqref="BE3:BK162">
    <cfRule type="expression" dxfId="26" priority="2">
      <formula>$BG3=0</formula>
    </cfRule>
  </conditionalFormatting>
  <conditionalFormatting sqref="BM3:BS162">
    <cfRule type="expression" dxfId="25" priority="1">
      <formula>$BO3=0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7" id="{00000000-000E-0000-0300-000011000000}">
            <xm:f>$K3='営業所選択＆説明'!$C$1</xm:f>
            <x14:dxf>
              <fill>
                <patternFill patternType="solid">
                  <bgColor rgb="FFFFFF00"/>
                </patternFill>
              </fill>
            </x14:dxf>
          </x14:cfRule>
          <xm:sqref>I3:O162</xm:sqref>
        </x14:conditionalFormatting>
        <x14:conditionalFormatting xmlns:xm="http://schemas.microsoft.com/office/excel/2006/main">
          <x14:cfRule type="expression" priority="18" id="{00000000-000E-0000-0300-000012000000}">
            <xm:f>$C3='営業所選択＆説明'!$C$1</xm:f>
            <x14:dxf>
              <fill>
                <patternFill patternType="solid">
                  <bgColor rgb="FFFFFF00"/>
                </patternFill>
              </fill>
            </x14:dxf>
          </x14:cfRule>
          <xm:sqref>A3:G162</xm:sqref>
        </x14:conditionalFormatting>
        <x14:conditionalFormatting xmlns:xm="http://schemas.microsoft.com/office/excel/2006/main">
          <x14:cfRule type="expression" priority="16" id="{00000000-000E-0000-0300-000010000000}">
            <xm:f>$S3='営業所選択＆説明'!$C$1</xm:f>
            <x14:dxf>
              <fill>
                <patternFill patternType="solid">
                  <bgColor rgb="FFFFFF00"/>
                </patternFill>
              </fill>
            </x14:dxf>
          </x14:cfRule>
          <xm:sqref>Q3:W162</xm:sqref>
        </x14:conditionalFormatting>
        <x14:conditionalFormatting xmlns:xm="http://schemas.microsoft.com/office/excel/2006/main">
          <x14:cfRule type="expression" priority="15" id="{00000000-000E-0000-0300-00000F000000}">
            <xm:f>$AA3='営業所選択＆説明'!$C$1</xm:f>
            <x14:dxf>
              <fill>
                <patternFill patternType="solid">
                  <bgColor rgb="FFFFFF00"/>
                </patternFill>
              </fill>
            </x14:dxf>
          </x14:cfRule>
          <xm:sqref>Y3:AE162</xm:sqref>
        </x14:conditionalFormatting>
        <x14:conditionalFormatting xmlns:xm="http://schemas.microsoft.com/office/excel/2006/main">
          <x14:cfRule type="expression" priority="14" id="{00000000-000E-0000-0300-00000E000000}">
            <xm:f>$AI3='営業所選択＆説明'!$C$1</xm:f>
            <x14:dxf>
              <fill>
                <patternFill patternType="solid">
                  <bgColor rgb="FFFFFF00"/>
                </patternFill>
              </fill>
            </x14:dxf>
          </x14:cfRule>
          <xm:sqref>AG3:AM162</xm:sqref>
        </x14:conditionalFormatting>
        <x14:conditionalFormatting xmlns:xm="http://schemas.microsoft.com/office/excel/2006/main">
          <x14:cfRule type="expression" priority="13" id="{00000000-000E-0000-0300-00000D000000}">
            <xm:f>$AQ3='営業所選択＆説明'!$C$1</xm:f>
            <x14:dxf>
              <fill>
                <patternFill patternType="solid">
                  <bgColor rgb="FFFFFF00"/>
                </patternFill>
              </fill>
            </x14:dxf>
          </x14:cfRule>
          <xm:sqref>AO3:AU162</xm:sqref>
        </x14:conditionalFormatting>
        <x14:conditionalFormatting xmlns:xm="http://schemas.microsoft.com/office/excel/2006/main">
          <x14:cfRule type="expression" priority="12" id="{00000000-000E-0000-0300-00000C000000}">
            <xm:f>$AY3='営業所選択＆説明'!$C$1</xm:f>
            <x14:dxf>
              <fill>
                <patternFill patternType="solid">
                  <bgColor rgb="FFFFFF00"/>
                </patternFill>
              </fill>
            </x14:dxf>
          </x14:cfRule>
          <xm:sqref>AW3:BC162</xm:sqref>
        </x14:conditionalFormatting>
        <x14:conditionalFormatting xmlns:xm="http://schemas.microsoft.com/office/excel/2006/main">
          <x14:cfRule type="expression" priority="11" id="{00000000-000E-0000-0300-00000B000000}">
            <xm:f>$BG3='営業所選択＆説明'!$C$1</xm:f>
            <x14:dxf>
              <fill>
                <patternFill patternType="solid">
                  <bgColor rgb="FFFFFF00"/>
                </patternFill>
              </fill>
            </x14:dxf>
          </x14:cfRule>
          <xm:sqref>BE3:BK162</xm:sqref>
        </x14:conditionalFormatting>
        <x14:conditionalFormatting xmlns:xm="http://schemas.microsoft.com/office/excel/2006/main">
          <x14:cfRule type="expression" priority="10" id="{00000000-000E-0000-0300-00000A000000}">
            <xm:f>$BO3='営業所選択＆説明'!$C$1</xm:f>
            <x14:dxf>
              <fill>
                <patternFill patternType="solid">
                  <bgColor rgb="FFFFFF00"/>
                </patternFill>
              </fill>
            </x14:dxf>
          </x14:cfRule>
          <xm:sqref>BM3:BS162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3BF7-4352-45CF-8D0C-6EBABA71E089}">
  <sheetPr codeName="Sheet19">
    <tabColor rgb="FF002060"/>
  </sheetPr>
  <dimension ref="A1:AD23"/>
  <sheetViews>
    <sheetView workbookViewId="0"/>
  </sheetViews>
  <sheetFormatPr defaultColWidth="8.58203125" defaultRowHeight="15" outlineLevelCol="1" x14ac:dyDescent="0.55000000000000004"/>
  <cols>
    <col min="1" max="1" width="10.83203125" style="74" bestFit="1" customWidth="1"/>
    <col min="2" max="2" width="18.08203125" style="74" bestFit="1" customWidth="1"/>
    <col min="3" max="3" width="20.08203125" style="74" bestFit="1" customWidth="1"/>
    <col min="4" max="4" width="8.58203125" style="74" customWidth="1"/>
    <col min="5" max="5" width="15.58203125" style="74" customWidth="1"/>
    <col min="6" max="6" width="8.58203125" style="74" customWidth="1"/>
    <col min="7" max="7" width="15.58203125" style="74" customWidth="1"/>
    <col min="8" max="8" width="7.58203125" style="74" customWidth="1"/>
    <col min="9" max="9" width="20.08203125" style="74" bestFit="1" customWidth="1"/>
    <col min="10" max="10" width="8.58203125" style="74" customWidth="1"/>
    <col min="11" max="11" width="15.58203125" style="74" customWidth="1"/>
    <col min="12" max="12" width="8.58203125" style="74" customWidth="1"/>
    <col min="13" max="13" width="15.58203125" style="74" customWidth="1"/>
    <col min="14" max="14" width="7.58203125" style="74" customWidth="1"/>
    <col min="15" max="15" width="8.58203125" style="74"/>
    <col min="16" max="17" width="8.58203125" style="74" hidden="1" customWidth="1" outlineLevel="1"/>
    <col min="18" max="18" width="8.75" style="74" hidden="1" customWidth="1" outlineLevel="1"/>
    <col min="19" max="19" width="8.83203125" style="74" hidden="1" customWidth="1" outlineLevel="1"/>
    <col min="20" max="20" width="8.75" style="74" hidden="1" customWidth="1" outlineLevel="1"/>
    <col min="21" max="21" width="8.83203125" style="74" hidden="1" customWidth="1" outlineLevel="1"/>
    <col min="22" max="22" width="8.75" style="74" hidden="1" customWidth="1" outlineLevel="1"/>
    <col min="23" max="23" width="8.58203125" style="74" hidden="1" customWidth="1" outlineLevel="1"/>
    <col min="24" max="24" width="8.75" style="74" hidden="1" customWidth="1" outlineLevel="1"/>
    <col min="25" max="25" width="8.83203125" style="74" hidden="1" customWidth="1" outlineLevel="1"/>
    <col min="26" max="26" width="8.75" style="74" hidden="1" customWidth="1" outlineLevel="1"/>
    <col min="27" max="27" width="8.83203125" style="74" hidden="1" customWidth="1" outlineLevel="1"/>
    <col min="28" max="28" width="8.75" style="74" hidden="1" customWidth="1" outlineLevel="1"/>
    <col min="29" max="29" width="8.58203125" style="74" hidden="1" customWidth="1" outlineLevel="1"/>
    <col min="30" max="30" width="8.58203125" style="74" collapsed="1"/>
    <col min="31" max="16384" width="8.58203125" style="74"/>
  </cols>
  <sheetData>
    <row r="1" spans="1:29" x14ac:dyDescent="0.55000000000000004">
      <c r="A1" s="74" t="s">
        <v>96</v>
      </c>
      <c r="E1" s="112" t="s">
        <v>97</v>
      </c>
      <c r="F1" s="112" t="s">
        <v>98</v>
      </c>
      <c r="I1" s="74" t="str">
        <f ca="1">ExWS支店!$A$18</f>
        <v>20260813</v>
      </c>
      <c r="J1" s="74" t="s">
        <v>99</v>
      </c>
      <c r="K1" s="101">
        <f ca="1">ExWS支店!$B$21</f>
        <v>0.4</v>
      </c>
      <c r="M1" s="97"/>
    </row>
    <row r="2" spans="1:29" s="75" customFormat="1" x14ac:dyDescent="0.55000000000000004">
      <c r="C2" s="76" t="s">
        <v>100</v>
      </c>
      <c r="D2" s="78"/>
      <c r="E2" s="76"/>
      <c r="F2" s="78"/>
      <c r="G2" s="77"/>
      <c r="H2" s="77"/>
      <c r="I2" s="79" t="s">
        <v>101</v>
      </c>
      <c r="J2" s="81"/>
      <c r="K2" s="80"/>
      <c r="L2" s="80"/>
      <c r="M2" s="79"/>
      <c r="N2" s="81"/>
    </row>
    <row r="3" spans="1:29" s="75" customFormat="1" x14ac:dyDescent="0.55000000000000004">
      <c r="A3" s="82" t="s">
        <v>17</v>
      </c>
      <c r="B3" s="82" t="s">
        <v>33</v>
      </c>
      <c r="C3" s="83" t="str" cm="1">
        <f t="array" aca="1" ref="C3" ca="1">MONTH(INDEX(当年営業日一覧!$C:$C, MATCH(TODAY(), 当年営業日一覧!$C:$C, 1) - 1))&amp;"月Audacious Goal"</f>
        <v>8月Audacious Goal</v>
      </c>
      <c r="D3" s="85" t="s">
        <v>102</v>
      </c>
      <c r="E3" s="83" t="str" cm="1">
        <f t="array" aca="1" ref="E3" ca="1">MONTH(INDEX(当年営業日一覧!$C:$C, MATCH(TODAY(), 当年営業日一覧!$C:$C, 1) - 1))&amp;"月目標症例数"</f>
        <v>8月目標症例数</v>
      </c>
      <c r="F3" s="85" t="s">
        <v>102</v>
      </c>
      <c r="G3" s="84" t="str" cm="1">
        <f t="array" aca="1" ref="G3" ca="1">MONTH(INDEX(当年営業日一覧!$C:$C, MATCH(TODAY(), 当年営業日一覧!$C:$C, 1) - 1))&amp;"月投与確認数"</f>
        <v>8月投与確認数</v>
      </c>
      <c r="H3" s="110" t="s">
        <v>103</v>
      </c>
      <c r="I3" s="86" t="str" cm="1">
        <f t="array" aca="1" ref="I3" ca="1">MONTH(INDEX(当年営業日一覧!$C:$C, MATCH(TODAY(), 当年営業日一覧!$C:$C, 1) - 1))&amp;"月Audacious Goal"</f>
        <v>8月Audacious Goal</v>
      </c>
      <c r="J3" s="88" t="s">
        <v>102</v>
      </c>
      <c r="K3" s="87" t="s">
        <v>104</v>
      </c>
      <c r="L3" s="87" t="s">
        <v>102</v>
      </c>
      <c r="M3" s="86" t="str" cm="1">
        <f t="array" aca="1" ref="M3" ca="1">MONTH(INDEX(当年営業日一覧!$C:$C, MATCH(TODAY(), 当年営業日一覧!$C:$C, 1) - 1))&amp;"月投与確認数"</f>
        <v>8月投与確認数</v>
      </c>
      <c r="N3" s="88" t="s">
        <v>103</v>
      </c>
      <c r="P3" s="75" t="s">
        <v>41</v>
      </c>
      <c r="Q3" s="75" t="s">
        <v>42</v>
      </c>
      <c r="R3" s="75" t="s">
        <v>105</v>
      </c>
      <c r="S3" s="75" t="s">
        <v>106</v>
      </c>
      <c r="T3" s="75" t="s">
        <v>107</v>
      </c>
      <c r="U3" s="75" t="s">
        <v>106</v>
      </c>
      <c r="V3" s="75" t="s">
        <v>108</v>
      </c>
      <c r="W3" s="75" t="s">
        <v>109</v>
      </c>
      <c r="X3" s="75" t="s">
        <v>105</v>
      </c>
      <c r="Y3" s="75" t="s">
        <v>106</v>
      </c>
      <c r="Z3" s="75" t="s">
        <v>110</v>
      </c>
      <c r="AA3" s="75" t="s">
        <v>106</v>
      </c>
      <c r="AB3" s="75" t="s">
        <v>108</v>
      </c>
      <c r="AC3" s="75" t="s">
        <v>109</v>
      </c>
    </row>
    <row r="4" spans="1:29" x14ac:dyDescent="0.55000000000000004">
      <c r="A4" s="89" t="s">
        <v>111</v>
      </c>
      <c r="B4" s="90" t="s">
        <v>60</v>
      </c>
      <c r="C4" s="91">
        <f ca="1">SUMIFS(下期症例確認目標!C:C,下期症例確認目標!$A:$A,$B4,下期症例確認目標!$B:$B,DATE(LEFT($I$1,4),MID($I$1,5,2),1))</f>
        <v>14</v>
      </c>
      <c r="D4" s="116">
        <f ca="1">$G4/C4</f>
        <v>0.2857142857142857</v>
      </c>
      <c r="E4" s="91">
        <f ca="1">SUMIFS(下期症例確認目標!D:D,下期症例確認目標!$A:$A,$B4,下期症例確認目標!$B:$B,DATE(LEFT($I$1,4),MID($I$1,5,2),1))</f>
        <v>13</v>
      </c>
      <c r="F4" s="116">
        <f ca="1">$G4/E4</f>
        <v>0.30769230769230771</v>
      </c>
      <c r="G4" s="90" cm="1">
        <f t="array" ref="G4:G23">SUMIF(今月処方数_営業所[jp_district_name],$B$4:$B$23,今月処方数_営業所[trm-uc])</f>
        <v>4</v>
      </c>
      <c r="H4" s="126" t="str">
        <f>IF(G4-SUMIF($Q$4:$Q$23,$B4,V$4:V$23)&lt;=0,"",G4-SUMIF($Q$4:$Q$23,$B4,V$4:V$23))</f>
        <v/>
      </c>
      <c r="I4" s="89">
        <f ca="1">SUMIFS(下期症例確認目標!E:E,下期症例確認目標!$A:$A,$B4,下期症例確認目標!$B:$B,DATE(LEFT($I$1,4),MID($I$1,5,2),1))</f>
        <v>9</v>
      </c>
      <c r="J4" s="117">
        <f ca="1">$M4/I4</f>
        <v>0</v>
      </c>
      <c r="K4" s="111">
        <f ca="1">SUMIFS(下期症例確認目標!F:F,下期症例確認目標!$A:$A,$B4,下期症例確認目標!$B:$B,DATE(LEFT($I$1,4),MID($I$1,5,2),1))</f>
        <v>7</v>
      </c>
      <c r="L4" s="118">
        <f t="shared" ref="L4:L23" ca="1" si="0">$M4/K4</f>
        <v>0</v>
      </c>
      <c r="M4" s="89" cm="1">
        <f t="array" ref="M4:M23">SUMIF(今月処方数_営業所[jp_district_name],$B$4:$B$23,今月処方数_営業所[trm-cd])</f>
        <v>0</v>
      </c>
      <c r="N4" s="123" t="str">
        <f>IF(M4-SUMIF($Q$4:$Q$23,$B4,AB$4:AB$23)&lt;=0,"",M4-SUMIF($Q$4:$Q$23,$B4,AB$4:AB$23))</f>
        <v/>
      </c>
      <c r="P4" s="74" t="s">
        <v>112</v>
      </c>
      <c r="Q4" s="74" t="s">
        <v>65</v>
      </c>
      <c r="R4" s="74">
        <v>14</v>
      </c>
      <c r="S4" s="74">
        <v>0.2857142857142857</v>
      </c>
      <c r="T4" s="74">
        <v>13</v>
      </c>
      <c r="U4" s="74">
        <v>0.30769230769230771</v>
      </c>
      <c r="V4" s="74">
        <v>4</v>
      </c>
      <c r="W4" s="74">
        <v>1</v>
      </c>
      <c r="X4" s="74">
        <v>9</v>
      </c>
      <c r="Y4" s="74">
        <v>0</v>
      </c>
      <c r="Z4" s="74">
        <v>7</v>
      </c>
      <c r="AA4" s="74">
        <v>0</v>
      </c>
      <c r="AB4" s="74">
        <v>0</v>
      </c>
    </row>
    <row r="5" spans="1:29" x14ac:dyDescent="0.55000000000000004">
      <c r="A5" s="89" t="s">
        <v>111</v>
      </c>
      <c r="B5" s="90" t="s">
        <v>64</v>
      </c>
      <c r="C5" s="91">
        <f ca="1">SUMIFS(下期症例確認目標!C:C,下期症例確認目標!$A:$A,$B5,下期症例確認目標!$B:$B,DATE(LEFT($I$1,4),MID($I$1,5,2),1))</f>
        <v>25</v>
      </c>
      <c r="D5" s="116">
        <f t="shared" ref="D5:D23" ca="1" si="1">$G5/C5</f>
        <v>0.12</v>
      </c>
      <c r="E5" s="91">
        <f ca="1">SUMIFS(下期症例確認目標!D:D,下期症例確認目標!$A:$A,$B5,下期症例確認目標!$B:$B,DATE(LEFT($I$1,4),MID($I$1,5,2),1))</f>
        <v>23</v>
      </c>
      <c r="F5" s="116">
        <f t="shared" ref="F5:F23" ca="1" si="2">$G5/E5</f>
        <v>0.13043478260869565</v>
      </c>
      <c r="G5" s="90">
        <v>3</v>
      </c>
      <c r="H5" s="126">
        <f t="shared" ref="H5:H23" si="3">IF(G5-SUMIF($Q$4:$Q$23,$B5,V$4:V$23)&lt;=0,"",G5-SUMIF($Q$4:$Q$23,$B5,V$4:V$23))</f>
        <v>1</v>
      </c>
      <c r="I5" s="89">
        <f ca="1">SUMIFS(下期症例確認目標!E:E,下期症例確認目標!$A:$A,$B5,下期症例確認目標!$B:$B,DATE(LEFT($I$1,4),MID($I$1,5,2),1))</f>
        <v>15</v>
      </c>
      <c r="J5" s="117">
        <f t="shared" ref="J5:J23" ca="1" si="4">$M5/I5</f>
        <v>6.6666666666666666E-2</v>
      </c>
      <c r="K5" s="111">
        <f ca="1">SUMIFS(下期症例確認目標!F:F,下期症例確認目標!$A:$A,$B5,下期症例確認目標!$B:$B,DATE(LEFT($I$1,4),MID($I$1,5,2),1))</f>
        <v>12</v>
      </c>
      <c r="L5" s="118">
        <f t="shared" ca="1" si="0"/>
        <v>8.3333333333333329E-2</v>
      </c>
      <c r="M5" s="89">
        <v>1</v>
      </c>
      <c r="N5" s="123">
        <f t="shared" ref="N5:N23" si="5">IF(M5-SUMIF($Q$4:$Q$23,$B5,AB$4:AB$23)&lt;=0,"",M5-SUMIF($Q$4:$Q$23,$B5,AB$4:AB$23))</f>
        <v>1</v>
      </c>
      <c r="P5" s="74" t="s">
        <v>112</v>
      </c>
      <c r="Q5" s="74" t="s">
        <v>74</v>
      </c>
      <c r="R5" s="74">
        <v>25</v>
      </c>
      <c r="S5" s="74">
        <v>0.08</v>
      </c>
      <c r="T5" s="74">
        <v>23</v>
      </c>
      <c r="U5" s="74">
        <v>8.6956521739130432E-2</v>
      </c>
      <c r="V5" s="74">
        <v>2</v>
      </c>
      <c r="W5" s="74">
        <v>1</v>
      </c>
      <c r="X5" s="74">
        <v>15</v>
      </c>
      <c r="Y5" s="74">
        <v>0</v>
      </c>
      <c r="Z5" s="74">
        <v>12</v>
      </c>
      <c r="AA5" s="74">
        <v>0</v>
      </c>
      <c r="AB5" s="74">
        <v>0</v>
      </c>
    </row>
    <row r="6" spans="1:29" x14ac:dyDescent="0.55000000000000004">
      <c r="A6" s="89" t="s">
        <v>111</v>
      </c>
      <c r="B6" s="90" t="s">
        <v>68</v>
      </c>
      <c r="C6" s="91">
        <f ca="1">SUMIFS(下期症例確認目標!C:C,下期症例確認目標!$A:$A,$B6,下期症例確認目標!$B:$B,DATE(LEFT($I$1,4),MID($I$1,5,2),1))</f>
        <v>17</v>
      </c>
      <c r="D6" s="116">
        <f t="shared" ca="1" si="1"/>
        <v>0.11764705882352941</v>
      </c>
      <c r="E6" s="91">
        <f ca="1">SUMIFS(下期症例確認目標!D:D,下期症例確認目標!$A:$A,$B6,下期症例確認目標!$B:$B,DATE(LEFT($I$1,4),MID($I$1,5,2),1))</f>
        <v>15</v>
      </c>
      <c r="F6" s="116">
        <f t="shared" ca="1" si="2"/>
        <v>0.13333333333333333</v>
      </c>
      <c r="G6" s="90">
        <v>2</v>
      </c>
      <c r="H6" s="126">
        <f t="shared" si="3"/>
        <v>2</v>
      </c>
      <c r="I6" s="89">
        <f ca="1">SUMIFS(下期症例確認目標!E:E,下期症例確認目標!$A:$A,$B6,下期症例確認目標!$B:$B,DATE(LEFT($I$1,4),MID($I$1,5,2),1))</f>
        <v>10</v>
      </c>
      <c r="J6" s="117">
        <f t="shared" ca="1" si="4"/>
        <v>0.3</v>
      </c>
      <c r="K6" s="111">
        <f ca="1">SUMIFS(下期症例確認目標!F:F,下期症例確認目標!$A:$A,$B6,下期症例確認目標!$B:$B,DATE(LEFT($I$1,4),MID($I$1,5,2),1))</f>
        <v>8</v>
      </c>
      <c r="L6" s="118">
        <f t="shared" ca="1" si="0"/>
        <v>0.375</v>
      </c>
      <c r="M6" s="89">
        <v>3</v>
      </c>
      <c r="N6" s="123">
        <f t="shared" si="5"/>
        <v>2</v>
      </c>
      <c r="P6" s="74" t="s">
        <v>112</v>
      </c>
      <c r="Q6" s="74" t="s">
        <v>48</v>
      </c>
      <c r="R6" s="74">
        <v>17</v>
      </c>
      <c r="S6" s="74">
        <v>0</v>
      </c>
      <c r="T6" s="74">
        <v>15</v>
      </c>
      <c r="U6" s="74">
        <v>0</v>
      </c>
      <c r="V6" s="74">
        <v>0</v>
      </c>
      <c r="X6" s="74">
        <v>10</v>
      </c>
      <c r="Y6" s="74">
        <v>0.1</v>
      </c>
      <c r="Z6" s="74">
        <v>8</v>
      </c>
      <c r="AA6" s="74">
        <v>0.125</v>
      </c>
      <c r="AB6" s="74">
        <v>1</v>
      </c>
      <c r="AC6" s="74">
        <v>1</v>
      </c>
    </row>
    <row r="7" spans="1:29" x14ac:dyDescent="0.55000000000000004">
      <c r="A7" s="89" t="s">
        <v>111</v>
      </c>
      <c r="B7" s="90" t="s">
        <v>59</v>
      </c>
      <c r="C7" s="91">
        <f ca="1">SUMIFS(下期症例確認目標!C:C,下期症例確認目標!$A:$A,$B7,下期症例確認目標!$B:$B,DATE(LEFT($I$1,4),MID($I$1,5,2),1))</f>
        <v>23</v>
      </c>
      <c r="D7" s="116">
        <f t="shared" ca="1" si="1"/>
        <v>0.2608695652173913</v>
      </c>
      <c r="E7" s="91">
        <f ca="1">SUMIFS(下期症例確認目標!D:D,下期症例確認目標!$A:$A,$B7,下期症例確認目標!$B:$B,DATE(LEFT($I$1,4),MID($I$1,5,2),1))</f>
        <v>21</v>
      </c>
      <c r="F7" s="116">
        <f t="shared" ca="1" si="2"/>
        <v>0.2857142857142857</v>
      </c>
      <c r="G7" s="90">
        <v>6</v>
      </c>
      <c r="H7" s="126">
        <f t="shared" si="3"/>
        <v>2</v>
      </c>
      <c r="I7" s="89">
        <f ca="1">SUMIFS(下期症例確認目標!E:E,下期症例確認目標!$A:$A,$B7,下期症例確認目標!$B:$B,DATE(LEFT($I$1,4),MID($I$1,5,2),1))</f>
        <v>13</v>
      </c>
      <c r="J7" s="117">
        <f t="shared" ca="1" si="4"/>
        <v>0.15384615384615385</v>
      </c>
      <c r="K7" s="111">
        <f ca="1">SUMIFS(下期症例確認目標!F:F,下期症例確認目標!$A:$A,$B7,下期症例確認目標!$B:$B,DATE(LEFT($I$1,4),MID($I$1,5,2),1))</f>
        <v>11</v>
      </c>
      <c r="L7" s="118">
        <f t="shared" ca="1" si="0"/>
        <v>0.18181818181818182</v>
      </c>
      <c r="M7" s="89">
        <v>2</v>
      </c>
      <c r="N7" s="123">
        <f t="shared" si="5"/>
        <v>1</v>
      </c>
      <c r="P7" s="74" t="s">
        <v>112</v>
      </c>
      <c r="Q7" s="74" t="s">
        <v>82</v>
      </c>
      <c r="R7" s="74">
        <v>23</v>
      </c>
      <c r="S7" s="74">
        <v>0.17391304347826086</v>
      </c>
      <c r="T7" s="74">
        <v>21</v>
      </c>
      <c r="U7" s="74">
        <v>0.19047619047619047</v>
      </c>
      <c r="V7" s="74">
        <v>4</v>
      </c>
      <c r="W7" s="74">
        <v>1</v>
      </c>
      <c r="X7" s="74">
        <v>13</v>
      </c>
      <c r="Y7" s="74">
        <v>7.6923076923076927E-2</v>
      </c>
      <c r="Z7" s="74">
        <v>11</v>
      </c>
      <c r="AA7" s="74">
        <v>9.0909090909090912E-2</v>
      </c>
      <c r="AB7" s="74">
        <v>1</v>
      </c>
    </row>
    <row r="8" spans="1:29" x14ac:dyDescent="0.55000000000000004">
      <c r="A8" s="89" t="s">
        <v>111</v>
      </c>
      <c r="B8" s="90" t="s">
        <v>67</v>
      </c>
      <c r="C8" s="91">
        <f ca="1">SUMIFS(下期症例確認目標!C:C,下期症例確認目標!$A:$A,$B8,下期症例確認目標!$B:$B,DATE(LEFT($I$1,4),MID($I$1,5,2),1))</f>
        <v>15</v>
      </c>
      <c r="D8" s="116">
        <f t="shared" ca="1" si="1"/>
        <v>0.2</v>
      </c>
      <c r="E8" s="91">
        <f ca="1">SUMIFS(下期症例確認目標!D:D,下期症例確認目標!$A:$A,$B8,下期症例確認目標!$B:$B,DATE(LEFT($I$1,4),MID($I$1,5,2),1))</f>
        <v>14</v>
      </c>
      <c r="F8" s="116">
        <f t="shared" ca="1" si="2"/>
        <v>0.21428571428571427</v>
      </c>
      <c r="G8" s="90">
        <v>3</v>
      </c>
      <c r="H8" s="126" t="str">
        <f t="shared" si="3"/>
        <v/>
      </c>
      <c r="I8" s="89">
        <f ca="1">SUMIFS(下期症例確認目標!E:E,下期症例確認目標!$A:$A,$B8,下期症例確認目標!$B:$B,DATE(LEFT($I$1,4),MID($I$1,5,2),1))</f>
        <v>9</v>
      </c>
      <c r="J8" s="117">
        <f t="shared" ca="1" si="4"/>
        <v>0.1111111111111111</v>
      </c>
      <c r="K8" s="111">
        <f ca="1">SUMIFS(下期症例確認目標!F:F,下期症例確認目標!$A:$A,$B8,下期症例確認目標!$B:$B,DATE(LEFT($I$1,4),MID($I$1,5,2),1))</f>
        <v>7</v>
      </c>
      <c r="L8" s="118">
        <f t="shared" ca="1" si="0"/>
        <v>0.14285714285714285</v>
      </c>
      <c r="M8" s="89">
        <v>1</v>
      </c>
      <c r="N8" s="123">
        <f t="shared" si="5"/>
        <v>1</v>
      </c>
      <c r="P8" s="74" t="s">
        <v>112</v>
      </c>
      <c r="Q8" s="74" t="s">
        <v>62</v>
      </c>
      <c r="R8" s="74">
        <v>15</v>
      </c>
      <c r="S8" s="74">
        <v>0.2</v>
      </c>
      <c r="T8" s="74">
        <v>14</v>
      </c>
      <c r="U8" s="74">
        <v>0.21428571428571427</v>
      </c>
      <c r="V8" s="74">
        <v>3</v>
      </c>
      <c r="W8" s="74">
        <v>1</v>
      </c>
      <c r="X8" s="74">
        <v>9</v>
      </c>
      <c r="Y8" s="74">
        <v>0</v>
      </c>
      <c r="Z8" s="74">
        <v>7</v>
      </c>
      <c r="AA8" s="74">
        <v>0</v>
      </c>
      <c r="AB8" s="74">
        <v>0</v>
      </c>
    </row>
    <row r="9" spans="1:29" x14ac:dyDescent="0.55000000000000004">
      <c r="A9" s="89" t="s">
        <v>111</v>
      </c>
      <c r="B9" s="90" t="s">
        <v>71</v>
      </c>
      <c r="C9" s="91">
        <f ca="1">SUMIFS(下期症例確認目標!C:C,下期症例確認目標!$A:$A,$B9,下期症例確認目標!$B:$B,DATE(LEFT($I$1,4),MID($I$1,5,2),1))</f>
        <v>27</v>
      </c>
      <c r="D9" s="116">
        <f t="shared" ca="1" si="1"/>
        <v>0.18518518518518517</v>
      </c>
      <c r="E9" s="91">
        <f ca="1">SUMIFS(下期症例確認目標!D:D,下期症例確認目標!$A:$A,$B9,下期症例確認目標!$B:$B,DATE(LEFT($I$1,4),MID($I$1,5,2),1))</f>
        <v>24</v>
      </c>
      <c r="F9" s="116">
        <f t="shared" ca="1" si="2"/>
        <v>0.20833333333333334</v>
      </c>
      <c r="G9" s="90">
        <v>5</v>
      </c>
      <c r="H9" s="126">
        <f t="shared" si="3"/>
        <v>5</v>
      </c>
      <c r="I9" s="89">
        <f ca="1">SUMIFS(下期症例確認目標!E:E,下期症例確認目標!$A:$A,$B9,下期症例確認目標!$B:$B,DATE(LEFT($I$1,4),MID($I$1,5,2),1))</f>
        <v>16</v>
      </c>
      <c r="J9" s="117">
        <f t="shared" ca="1" si="4"/>
        <v>0</v>
      </c>
      <c r="K9" s="111">
        <f ca="1">SUMIFS(下期症例確認目標!F:F,下期症例確認目標!$A:$A,$B9,下期症例確認目標!$B:$B,DATE(LEFT($I$1,4),MID($I$1,5,2),1))</f>
        <v>13</v>
      </c>
      <c r="L9" s="118">
        <f t="shared" ca="1" si="0"/>
        <v>0</v>
      </c>
      <c r="M9" s="89">
        <v>0</v>
      </c>
      <c r="N9" s="123" t="str">
        <f t="shared" si="5"/>
        <v/>
      </c>
      <c r="P9" s="74" t="s">
        <v>112</v>
      </c>
      <c r="Q9" s="74" t="s">
        <v>56</v>
      </c>
      <c r="R9" s="74">
        <v>27</v>
      </c>
      <c r="S9" s="74">
        <v>0</v>
      </c>
      <c r="T9" s="74">
        <v>24</v>
      </c>
      <c r="U9" s="74">
        <v>0</v>
      </c>
      <c r="V9" s="74">
        <v>0</v>
      </c>
      <c r="X9" s="74">
        <v>16</v>
      </c>
      <c r="Y9" s="74">
        <v>0</v>
      </c>
      <c r="Z9" s="74">
        <v>13</v>
      </c>
      <c r="AA9" s="74">
        <v>0</v>
      </c>
      <c r="AB9" s="74">
        <v>0</v>
      </c>
    </row>
    <row r="10" spans="1:29" x14ac:dyDescent="0.55000000000000004">
      <c r="A10" s="89" t="s">
        <v>111</v>
      </c>
      <c r="B10" s="90" t="s">
        <v>54</v>
      </c>
      <c r="C10" s="91">
        <f ca="1">SUMIFS(下期症例確認目標!C:C,下期症例確認目標!$A:$A,$B10,下期症例確認目標!$B:$B,DATE(LEFT($I$1,4),MID($I$1,5,2),1))</f>
        <v>19</v>
      </c>
      <c r="D10" s="116">
        <f t="shared" ca="1" si="1"/>
        <v>0.10526315789473684</v>
      </c>
      <c r="E10" s="91">
        <f ca="1">SUMIFS(下期症例確認目標!D:D,下期症例確認目標!$A:$A,$B10,下期症例確認目標!$B:$B,DATE(LEFT($I$1,4),MID($I$1,5,2),1))</f>
        <v>17</v>
      </c>
      <c r="F10" s="116">
        <f t="shared" ca="1" si="2"/>
        <v>0.11764705882352941</v>
      </c>
      <c r="G10" s="90">
        <v>2</v>
      </c>
      <c r="H10" s="126" t="str">
        <f t="shared" si="3"/>
        <v/>
      </c>
      <c r="I10" s="89">
        <f ca="1">SUMIFS(下期症例確認目標!E:E,下期症例確認目標!$A:$A,$B10,下期症例確認目標!$B:$B,DATE(LEFT($I$1,4),MID($I$1,5,2),1))</f>
        <v>11</v>
      </c>
      <c r="J10" s="117">
        <f t="shared" ca="1" si="4"/>
        <v>0.27272727272727271</v>
      </c>
      <c r="K10" s="111">
        <f ca="1">SUMIFS(下期症例確認目標!F:F,下期症例確認目標!$A:$A,$B10,下期症例確認目標!$B:$B,DATE(LEFT($I$1,4),MID($I$1,5,2),1))</f>
        <v>9</v>
      </c>
      <c r="L10" s="118">
        <f t="shared" ca="1" si="0"/>
        <v>0.33333333333333331</v>
      </c>
      <c r="M10" s="89">
        <v>3</v>
      </c>
      <c r="N10" s="123">
        <f t="shared" si="5"/>
        <v>1</v>
      </c>
      <c r="P10" s="74" t="s">
        <v>112</v>
      </c>
      <c r="Q10" s="74" t="s">
        <v>51</v>
      </c>
      <c r="R10" s="74">
        <v>19</v>
      </c>
      <c r="S10" s="74">
        <v>0.10526315789473684</v>
      </c>
      <c r="T10" s="74">
        <v>17</v>
      </c>
      <c r="U10" s="74">
        <v>0.11764705882352941</v>
      </c>
      <c r="V10" s="74">
        <v>2</v>
      </c>
      <c r="W10" s="74">
        <v>2</v>
      </c>
      <c r="X10" s="74">
        <v>11</v>
      </c>
      <c r="Y10" s="74">
        <v>0.18181818181818182</v>
      </c>
      <c r="Z10" s="74">
        <v>9</v>
      </c>
      <c r="AA10" s="74">
        <v>0.22222222222222221</v>
      </c>
      <c r="AB10" s="74">
        <v>2</v>
      </c>
      <c r="AC10" s="74">
        <v>1</v>
      </c>
    </row>
    <row r="11" spans="1:29" x14ac:dyDescent="0.55000000000000004">
      <c r="A11" s="89" t="s">
        <v>113</v>
      </c>
      <c r="B11" s="90" t="s">
        <v>79</v>
      </c>
      <c r="C11" s="91">
        <f ca="1">SUMIFS(下期症例確認目標!C:C,下期症例確認目標!$A:$A,$B11,下期症例確認目標!$B:$B,DATE(LEFT($I$1,4),MID($I$1,5,2),1))</f>
        <v>25</v>
      </c>
      <c r="D11" s="116">
        <f t="shared" ca="1" si="1"/>
        <v>0.08</v>
      </c>
      <c r="E11" s="91">
        <f ca="1">SUMIFS(下期症例確認目標!D:D,下期症例確認目標!$A:$A,$B11,下期症例確認目標!$B:$B,DATE(LEFT($I$1,4),MID($I$1,5,2),1))</f>
        <v>23</v>
      </c>
      <c r="F11" s="116">
        <f t="shared" ca="1" si="2"/>
        <v>8.6956521739130432E-2</v>
      </c>
      <c r="G11" s="90">
        <v>2</v>
      </c>
      <c r="H11" s="126">
        <f t="shared" si="3"/>
        <v>1</v>
      </c>
      <c r="I11" s="89">
        <f ca="1">SUMIFS(下期症例確認目標!E:E,下期症例確認目標!$A:$A,$B11,下期症例確認目標!$B:$B,DATE(LEFT($I$1,4),MID($I$1,5,2),1))</f>
        <v>14</v>
      </c>
      <c r="J11" s="117">
        <f t="shared" ca="1" si="4"/>
        <v>7.1428571428571425E-2</v>
      </c>
      <c r="K11" s="111">
        <f ca="1">SUMIFS(下期症例確認目標!F:F,下期症例確認目標!$A:$A,$B11,下期症例確認目標!$B:$B,DATE(LEFT($I$1,4),MID($I$1,5,2),1))</f>
        <v>12</v>
      </c>
      <c r="L11" s="118">
        <f t="shared" ca="1" si="0"/>
        <v>8.3333333333333329E-2</v>
      </c>
      <c r="M11" s="89">
        <v>1</v>
      </c>
      <c r="N11" s="123">
        <f t="shared" si="5"/>
        <v>1</v>
      </c>
      <c r="P11" s="74" t="s">
        <v>114</v>
      </c>
      <c r="Q11" s="74" t="s">
        <v>58</v>
      </c>
      <c r="R11" s="74">
        <v>25</v>
      </c>
      <c r="S11" s="74">
        <v>0.04</v>
      </c>
      <c r="T11" s="74">
        <v>23</v>
      </c>
      <c r="U11" s="74">
        <v>4.3478260869565216E-2</v>
      </c>
      <c r="V11" s="74">
        <v>1</v>
      </c>
      <c r="W11" s="74">
        <v>1</v>
      </c>
      <c r="X11" s="74">
        <v>14</v>
      </c>
      <c r="Y11" s="74">
        <v>0</v>
      </c>
      <c r="Z11" s="74">
        <v>12</v>
      </c>
      <c r="AA11" s="74">
        <v>0</v>
      </c>
      <c r="AB11" s="74">
        <v>0</v>
      </c>
    </row>
    <row r="12" spans="1:29" x14ac:dyDescent="0.55000000000000004">
      <c r="A12" s="89" t="s">
        <v>113</v>
      </c>
      <c r="B12" s="90" t="s">
        <v>85</v>
      </c>
      <c r="C12" s="91">
        <f ca="1">SUMIFS(下期症例確認目標!C:C,下期症例確認目標!$A:$A,$B12,下期症例確認目標!$B:$B,DATE(LEFT($I$1,4),MID($I$1,5,2),1))</f>
        <v>18</v>
      </c>
      <c r="D12" s="116">
        <f t="shared" ca="1" si="1"/>
        <v>0.16666666666666666</v>
      </c>
      <c r="E12" s="91">
        <f ca="1">SUMIFS(下期症例確認目標!D:D,下期症例確認目標!$A:$A,$B12,下期症例確認目標!$B:$B,DATE(LEFT($I$1,4),MID($I$1,5,2),1))</f>
        <v>16</v>
      </c>
      <c r="F12" s="116">
        <f t="shared" ca="1" si="2"/>
        <v>0.1875</v>
      </c>
      <c r="G12" s="90">
        <v>3</v>
      </c>
      <c r="H12" s="126">
        <f t="shared" si="3"/>
        <v>1</v>
      </c>
      <c r="I12" s="89">
        <f ca="1">SUMIFS(下期症例確認目標!E:E,下期症例確認目標!$A:$A,$B12,下期症例確認目標!$B:$B,DATE(LEFT($I$1,4),MID($I$1,5,2),1))</f>
        <v>11</v>
      </c>
      <c r="J12" s="117">
        <f t="shared" ca="1" si="4"/>
        <v>0</v>
      </c>
      <c r="K12" s="111">
        <f ca="1">SUMIFS(下期症例確認目標!F:F,下期症例確認目標!$A:$A,$B12,下期症例確認目標!$B:$B,DATE(LEFT($I$1,4),MID($I$1,5,2),1))</f>
        <v>9</v>
      </c>
      <c r="L12" s="118">
        <f t="shared" ca="1" si="0"/>
        <v>0</v>
      </c>
      <c r="M12" s="89">
        <v>0</v>
      </c>
      <c r="N12" s="123" t="str">
        <f t="shared" si="5"/>
        <v/>
      </c>
      <c r="P12" s="74" t="s">
        <v>114</v>
      </c>
      <c r="Q12" s="74" t="s">
        <v>61</v>
      </c>
      <c r="R12" s="74">
        <v>18</v>
      </c>
      <c r="S12" s="74">
        <v>0.1111111111111111</v>
      </c>
      <c r="T12" s="74">
        <v>16</v>
      </c>
      <c r="U12" s="74">
        <v>0.125</v>
      </c>
      <c r="V12" s="74">
        <v>2</v>
      </c>
      <c r="W12" s="74">
        <v>1</v>
      </c>
      <c r="X12" s="74">
        <v>11</v>
      </c>
      <c r="Y12" s="74">
        <v>0</v>
      </c>
      <c r="Z12" s="74">
        <v>9</v>
      </c>
      <c r="AA12" s="74">
        <v>0</v>
      </c>
      <c r="AB12" s="74">
        <v>0</v>
      </c>
    </row>
    <row r="13" spans="1:29" x14ac:dyDescent="0.55000000000000004">
      <c r="A13" s="89" t="s">
        <v>113</v>
      </c>
      <c r="B13" s="90" t="s">
        <v>53</v>
      </c>
      <c r="C13" s="91">
        <f ca="1">SUMIFS(下期症例確認目標!C:C,下期症例確認目標!$A:$A,$B13,下期症例確認目標!$B:$B,DATE(LEFT($I$1,4),MID($I$1,5,2),1))</f>
        <v>18</v>
      </c>
      <c r="D13" s="116">
        <f t="shared" ca="1" si="1"/>
        <v>0</v>
      </c>
      <c r="E13" s="91">
        <f ca="1">SUMIFS(下期症例確認目標!D:D,下期症例確認目標!$A:$A,$B13,下期症例確認目標!$B:$B,DATE(LEFT($I$1,4),MID($I$1,5,2),1))</f>
        <v>17</v>
      </c>
      <c r="F13" s="116">
        <f t="shared" ca="1" si="2"/>
        <v>0</v>
      </c>
      <c r="G13" s="90">
        <v>0</v>
      </c>
      <c r="H13" s="126" t="str">
        <f t="shared" si="3"/>
        <v/>
      </c>
      <c r="I13" s="89">
        <f ca="1">SUMIFS(下期症例確認目標!E:E,下期症例確認目標!$A:$A,$B13,下期症例確認目標!$B:$B,DATE(LEFT($I$1,4),MID($I$1,5,2),1))</f>
        <v>11</v>
      </c>
      <c r="J13" s="117">
        <f t="shared" ca="1" si="4"/>
        <v>0</v>
      </c>
      <c r="K13" s="111">
        <f ca="1">SUMIFS(下期症例確認目標!F:F,下期症例確認目標!$A:$A,$B13,下期症例確認目標!$B:$B,DATE(LEFT($I$1,4),MID($I$1,5,2),1))</f>
        <v>9</v>
      </c>
      <c r="L13" s="118">
        <f t="shared" ca="1" si="0"/>
        <v>0</v>
      </c>
      <c r="M13" s="89">
        <v>0</v>
      </c>
      <c r="N13" s="123" t="str">
        <f t="shared" si="5"/>
        <v/>
      </c>
      <c r="P13" s="74" t="s">
        <v>114</v>
      </c>
      <c r="Q13" s="74" t="s">
        <v>76</v>
      </c>
      <c r="R13" s="74">
        <v>18</v>
      </c>
      <c r="S13" s="74">
        <v>0</v>
      </c>
      <c r="T13" s="74">
        <v>17</v>
      </c>
      <c r="U13" s="74">
        <v>0</v>
      </c>
      <c r="V13" s="74">
        <v>0</v>
      </c>
      <c r="X13" s="74">
        <v>11</v>
      </c>
      <c r="Y13" s="74">
        <v>0</v>
      </c>
      <c r="Z13" s="74">
        <v>9</v>
      </c>
      <c r="AA13" s="74">
        <v>0</v>
      </c>
      <c r="AB13" s="74">
        <v>0</v>
      </c>
    </row>
    <row r="14" spans="1:29" x14ac:dyDescent="0.55000000000000004">
      <c r="A14" s="89" t="s">
        <v>113</v>
      </c>
      <c r="B14" s="90" t="s">
        <v>89</v>
      </c>
      <c r="C14" s="91">
        <f ca="1">SUMIFS(下期症例確認目標!C:C,下期症例確認目標!$A:$A,$B14,下期症例確認目標!$B:$B,DATE(LEFT($I$1,4),MID($I$1,5,2),1))</f>
        <v>12</v>
      </c>
      <c r="D14" s="116">
        <f t="shared" ca="1" si="1"/>
        <v>0.25</v>
      </c>
      <c r="E14" s="91">
        <f ca="1">SUMIFS(下期症例確認目標!D:D,下期症例確認目標!$A:$A,$B14,下期症例確認目標!$B:$B,DATE(LEFT($I$1,4),MID($I$1,5,2),1))</f>
        <v>11</v>
      </c>
      <c r="F14" s="116">
        <f t="shared" ca="1" si="2"/>
        <v>0.27272727272727271</v>
      </c>
      <c r="G14" s="90">
        <v>3</v>
      </c>
      <c r="H14" s="126">
        <f t="shared" si="3"/>
        <v>1</v>
      </c>
      <c r="I14" s="89">
        <f ca="1">SUMIFS(下期症例確認目標!E:E,下期症例確認目標!$A:$A,$B14,下期症例確認目標!$B:$B,DATE(LEFT($I$1,4),MID($I$1,5,2),1))</f>
        <v>7</v>
      </c>
      <c r="J14" s="117">
        <f t="shared" ca="1" si="4"/>
        <v>0</v>
      </c>
      <c r="K14" s="111">
        <f ca="1">SUMIFS(下期症例確認目標!F:F,下期症例確認目標!$A:$A,$B14,下期症例確認目標!$B:$B,DATE(LEFT($I$1,4),MID($I$1,5,2),1))</f>
        <v>6</v>
      </c>
      <c r="L14" s="118">
        <f t="shared" ca="1" si="0"/>
        <v>0</v>
      </c>
      <c r="M14" s="89">
        <v>0</v>
      </c>
      <c r="N14" s="123" t="str">
        <f t="shared" si="5"/>
        <v/>
      </c>
      <c r="P14" s="74" t="s">
        <v>114</v>
      </c>
      <c r="Q14" s="74" t="s">
        <v>86</v>
      </c>
      <c r="R14" s="74">
        <v>12</v>
      </c>
      <c r="S14" s="74">
        <v>0.16666666666666666</v>
      </c>
      <c r="T14" s="74">
        <v>11</v>
      </c>
      <c r="U14" s="74">
        <v>0.18181818181818182</v>
      </c>
      <c r="V14" s="74">
        <v>2</v>
      </c>
      <c r="X14" s="74">
        <v>7</v>
      </c>
      <c r="Y14" s="74">
        <v>0</v>
      </c>
      <c r="Z14" s="74">
        <v>6</v>
      </c>
      <c r="AA14" s="74">
        <v>0</v>
      </c>
      <c r="AB14" s="74">
        <v>0</v>
      </c>
    </row>
    <row r="15" spans="1:29" x14ac:dyDescent="0.55000000000000004">
      <c r="A15" s="89" t="s">
        <v>113</v>
      </c>
      <c r="B15" s="90" t="s">
        <v>77</v>
      </c>
      <c r="C15" s="91">
        <f ca="1">SUMIFS(下期症例確認目標!C:C,下期症例確認目標!$A:$A,$B15,下期症例確認目標!$B:$B,DATE(LEFT($I$1,4),MID($I$1,5,2),1))</f>
        <v>15</v>
      </c>
      <c r="D15" s="116">
        <f t="shared" ca="1" si="1"/>
        <v>0.4</v>
      </c>
      <c r="E15" s="91">
        <f ca="1">SUMIFS(下期症例確認目標!D:D,下期症例確認目標!$A:$A,$B15,下期症例確認目標!$B:$B,DATE(LEFT($I$1,4),MID($I$1,5,2),1))</f>
        <v>14</v>
      </c>
      <c r="F15" s="116">
        <f t="shared" ca="1" si="2"/>
        <v>0.42857142857142855</v>
      </c>
      <c r="G15" s="90">
        <v>6</v>
      </c>
      <c r="H15" s="126">
        <f t="shared" si="3"/>
        <v>2</v>
      </c>
      <c r="I15" s="89">
        <f ca="1">SUMIFS(下期症例確認目標!E:E,下期症例確認目標!$A:$A,$B15,下期症例確認目標!$B:$B,DATE(LEFT($I$1,4),MID($I$1,5,2),1))</f>
        <v>9</v>
      </c>
      <c r="J15" s="117">
        <f t="shared" ca="1" si="4"/>
        <v>0</v>
      </c>
      <c r="K15" s="111">
        <f ca="1">SUMIFS(下期症例確認目標!F:F,下期症例確認目標!$A:$A,$B15,下期症例確認目標!$B:$B,DATE(LEFT($I$1,4),MID($I$1,5,2),1))</f>
        <v>7</v>
      </c>
      <c r="L15" s="118">
        <f t="shared" ca="1" si="0"/>
        <v>0</v>
      </c>
      <c r="M15" s="89">
        <v>0</v>
      </c>
      <c r="N15" s="123" t="str">
        <f t="shared" si="5"/>
        <v/>
      </c>
      <c r="P15" s="74" t="s">
        <v>114</v>
      </c>
      <c r="Q15" s="74" t="s">
        <v>78</v>
      </c>
      <c r="R15" s="74">
        <v>15</v>
      </c>
      <c r="S15" s="74">
        <v>0.26666666666666666</v>
      </c>
      <c r="T15" s="74">
        <v>14</v>
      </c>
      <c r="U15" s="74">
        <v>0.2857142857142857</v>
      </c>
      <c r="V15" s="74">
        <v>4</v>
      </c>
      <c r="W15" s="74">
        <v>2</v>
      </c>
      <c r="X15" s="74">
        <v>9</v>
      </c>
      <c r="Y15" s="74">
        <v>0</v>
      </c>
      <c r="Z15" s="74">
        <v>7</v>
      </c>
      <c r="AA15" s="74">
        <v>0</v>
      </c>
      <c r="AB15" s="74">
        <v>0</v>
      </c>
    </row>
    <row r="16" spans="1:29" x14ac:dyDescent="0.55000000000000004">
      <c r="A16" s="89" t="s">
        <v>113</v>
      </c>
      <c r="B16" s="90" t="s">
        <v>80</v>
      </c>
      <c r="C16" s="91">
        <f ca="1">SUMIFS(下期症例確認目標!C:C,下期症例確認目標!$A:$A,$B16,下期症例確認目標!$B:$B,DATE(LEFT($I$1,4),MID($I$1,5,2),1))</f>
        <v>11</v>
      </c>
      <c r="D16" s="116">
        <f t="shared" ca="1" si="1"/>
        <v>0.27272727272727271</v>
      </c>
      <c r="E16" s="91">
        <f ca="1">SUMIFS(下期症例確認目標!D:D,下期症例確認目標!$A:$A,$B16,下期症例確認目標!$B:$B,DATE(LEFT($I$1,4),MID($I$1,5,2),1))</f>
        <v>10</v>
      </c>
      <c r="F16" s="116">
        <f t="shared" ca="1" si="2"/>
        <v>0.3</v>
      </c>
      <c r="G16" s="90">
        <v>3</v>
      </c>
      <c r="H16" s="126">
        <f t="shared" si="3"/>
        <v>1</v>
      </c>
      <c r="I16" s="89">
        <f ca="1">SUMIFS(下期症例確認目標!E:E,下期症例確認目標!$A:$A,$B16,下期症例確認目標!$B:$B,DATE(LEFT($I$1,4),MID($I$1,5,2),1))</f>
        <v>7</v>
      </c>
      <c r="J16" s="117">
        <f t="shared" ca="1" si="4"/>
        <v>0.14285714285714285</v>
      </c>
      <c r="K16" s="111">
        <f ca="1">SUMIFS(下期症例確認目標!F:F,下期症例確認目標!$A:$A,$B16,下期症例確認目標!$B:$B,DATE(LEFT($I$1,4),MID($I$1,5,2),1))</f>
        <v>5</v>
      </c>
      <c r="L16" s="118">
        <f t="shared" ca="1" si="0"/>
        <v>0.2</v>
      </c>
      <c r="M16" s="89">
        <v>1</v>
      </c>
      <c r="N16" s="123">
        <f t="shared" si="5"/>
        <v>1</v>
      </c>
      <c r="P16" s="74" t="s">
        <v>114</v>
      </c>
      <c r="Q16" s="74" t="s">
        <v>70</v>
      </c>
      <c r="R16" s="74">
        <v>11</v>
      </c>
      <c r="S16" s="74">
        <v>0.18181818181818182</v>
      </c>
      <c r="T16" s="74">
        <v>10</v>
      </c>
      <c r="U16" s="74">
        <v>0.2</v>
      </c>
      <c r="V16" s="74">
        <v>2</v>
      </c>
      <c r="W16" s="74">
        <v>1</v>
      </c>
      <c r="X16" s="74">
        <v>7</v>
      </c>
      <c r="Y16" s="74">
        <v>0</v>
      </c>
      <c r="Z16" s="74">
        <v>5</v>
      </c>
      <c r="AA16" s="74">
        <v>0</v>
      </c>
      <c r="AB16" s="74">
        <v>0</v>
      </c>
    </row>
    <row r="17" spans="1:29" x14ac:dyDescent="0.55000000000000004">
      <c r="A17" s="89" t="s">
        <v>115</v>
      </c>
      <c r="B17" s="90" t="s">
        <v>88</v>
      </c>
      <c r="C17" s="91">
        <f ca="1">SUMIFS(下期症例確認目標!C:C,下期症例確認目標!$A:$A,$B17,下期症例確認目標!$B:$B,DATE(LEFT($I$1,4),MID($I$1,5,2),1))</f>
        <v>17</v>
      </c>
      <c r="D17" s="116">
        <f t="shared" ca="1" si="1"/>
        <v>0.11764705882352941</v>
      </c>
      <c r="E17" s="91">
        <f ca="1">SUMIFS(下期症例確認目標!D:D,下期症例確認目標!$A:$A,$B17,下期症例確認目標!$B:$B,DATE(LEFT($I$1,4),MID($I$1,5,2),1))</f>
        <v>15</v>
      </c>
      <c r="F17" s="116">
        <f t="shared" ca="1" si="2"/>
        <v>0.13333333333333333</v>
      </c>
      <c r="G17" s="90">
        <v>2</v>
      </c>
      <c r="H17" s="126" t="str">
        <f t="shared" si="3"/>
        <v/>
      </c>
      <c r="I17" s="89">
        <f ca="1">SUMIFS(下期症例確認目標!E:E,下期症例確認目標!$A:$A,$B17,下期症例確認目標!$B:$B,DATE(LEFT($I$1,4),MID($I$1,5,2),1))</f>
        <v>9</v>
      </c>
      <c r="J17" s="117">
        <f t="shared" ca="1" si="4"/>
        <v>0.44444444444444442</v>
      </c>
      <c r="K17" s="111">
        <f ca="1">SUMIFS(下期症例確認目標!F:F,下期症例確認目標!$A:$A,$B17,下期症例確認目標!$B:$B,DATE(LEFT($I$1,4),MID($I$1,5,2),1))</f>
        <v>8</v>
      </c>
      <c r="L17" s="118">
        <f t="shared" ca="1" si="0"/>
        <v>0.5</v>
      </c>
      <c r="M17" s="89">
        <v>4</v>
      </c>
      <c r="N17" s="123">
        <f t="shared" si="5"/>
        <v>1</v>
      </c>
      <c r="P17" s="74" t="s">
        <v>116</v>
      </c>
      <c r="Q17" s="74" t="s">
        <v>75</v>
      </c>
      <c r="R17" s="74">
        <v>17</v>
      </c>
      <c r="S17" s="74">
        <v>0.11764705882352941</v>
      </c>
      <c r="T17" s="74">
        <v>15</v>
      </c>
      <c r="U17" s="74">
        <v>0.13333333333333333</v>
      </c>
      <c r="V17" s="74">
        <v>2</v>
      </c>
      <c r="X17" s="74">
        <v>9</v>
      </c>
      <c r="Y17" s="74">
        <v>0.33333333333333331</v>
      </c>
      <c r="Z17" s="74">
        <v>8</v>
      </c>
      <c r="AA17" s="74">
        <v>0.375</v>
      </c>
      <c r="AB17" s="74">
        <v>3</v>
      </c>
      <c r="AC17" s="74">
        <v>2</v>
      </c>
    </row>
    <row r="18" spans="1:29" x14ac:dyDescent="0.55000000000000004">
      <c r="A18" s="89" t="s">
        <v>115</v>
      </c>
      <c r="B18" s="90" t="s">
        <v>72</v>
      </c>
      <c r="C18" s="91">
        <f ca="1">SUMIFS(下期症例確認目標!C:C,下期症例確認目標!$A:$A,$B18,下期症例確認目標!$B:$B,DATE(LEFT($I$1,4),MID($I$1,5,2),1))</f>
        <v>16</v>
      </c>
      <c r="D18" s="116">
        <f t="shared" ca="1" si="1"/>
        <v>0.1875</v>
      </c>
      <c r="E18" s="91">
        <f ca="1">SUMIFS(下期症例確認目標!D:D,下期症例確認目標!$A:$A,$B18,下期症例確認目標!$B:$B,DATE(LEFT($I$1,4),MID($I$1,5,2),1))</f>
        <v>14</v>
      </c>
      <c r="F18" s="116">
        <f t="shared" ca="1" si="2"/>
        <v>0.21428571428571427</v>
      </c>
      <c r="G18" s="90">
        <v>3</v>
      </c>
      <c r="H18" s="126">
        <f t="shared" si="3"/>
        <v>1</v>
      </c>
      <c r="I18" s="89">
        <f ca="1">SUMIFS(下期症例確認目標!E:E,下期症例確認目標!$A:$A,$B18,下期症例確認目標!$B:$B,DATE(LEFT($I$1,4),MID($I$1,5,2),1))</f>
        <v>9</v>
      </c>
      <c r="J18" s="117">
        <f t="shared" ca="1" si="4"/>
        <v>0.1111111111111111</v>
      </c>
      <c r="K18" s="111">
        <f ca="1">SUMIFS(下期症例確認目標!F:F,下期症例確認目標!$A:$A,$B18,下期症例確認目標!$B:$B,DATE(LEFT($I$1,4),MID($I$1,5,2),1))</f>
        <v>7</v>
      </c>
      <c r="L18" s="118">
        <f t="shared" ca="1" si="0"/>
        <v>0.14285714285714285</v>
      </c>
      <c r="M18" s="89">
        <v>1</v>
      </c>
      <c r="N18" s="123" t="str">
        <f t="shared" si="5"/>
        <v/>
      </c>
      <c r="P18" s="74" t="s">
        <v>116</v>
      </c>
      <c r="Q18" s="74" t="s">
        <v>55</v>
      </c>
      <c r="R18" s="74">
        <v>16</v>
      </c>
      <c r="S18" s="74">
        <v>0.125</v>
      </c>
      <c r="T18" s="74">
        <v>14</v>
      </c>
      <c r="U18" s="74">
        <v>0.14285714285714285</v>
      </c>
      <c r="V18" s="74">
        <v>2</v>
      </c>
      <c r="W18" s="74">
        <v>1</v>
      </c>
      <c r="X18" s="74">
        <v>9</v>
      </c>
      <c r="Y18" s="74">
        <v>0.1111111111111111</v>
      </c>
      <c r="Z18" s="74">
        <v>7</v>
      </c>
      <c r="AA18" s="74">
        <v>0.14285714285714285</v>
      </c>
      <c r="AB18" s="74">
        <v>1</v>
      </c>
      <c r="AC18" s="74">
        <v>1</v>
      </c>
    </row>
    <row r="19" spans="1:29" x14ac:dyDescent="0.55000000000000004">
      <c r="A19" s="89" t="s">
        <v>115</v>
      </c>
      <c r="B19" s="90" t="s">
        <v>63</v>
      </c>
      <c r="C19" s="91">
        <f ca="1">SUMIFS(下期症例確認目標!C:C,下期症例確認目標!$A:$A,$B19,下期症例確認目標!$B:$B,DATE(LEFT($I$1,4),MID($I$1,5,2),1))</f>
        <v>18</v>
      </c>
      <c r="D19" s="116">
        <f t="shared" ca="1" si="1"/>
        <v>0.16666666666666666</v>
      </c>
      <c r="E19" s="91">
        <f ca="1">SUMIFS(下期症例確認目標!D:D,下期症例確認目標!$A:$A,$B19,下期症例確認目標!$B:$B,DATE(LEFT($I$1,4),MID($I$1,5,2),1))</f>
        <v>17</v>
      </c>
      <c r="F19" s="116">
        <f t="shared" ca="1" si="2"/>
        <v>0.17647058823529413</v>
      </c>
      <c r="G19" s="90">
        <v>3</v>
      </c>
      <c r="H19" s="126" t="str">
        <f t="shared" si="3"/>
        <v/>
      </c>
      <c r="I19" s="89">
        <f ca="1">SUMIFS(下期症例確認目標!E:E,下期症例確認目標!$A:$A,$B19,下期症例確認目標!$B:$B,DATE(LEFT($I$1,4),MID($I$1,5,2),1))</f>
        <v>11</v>
      </c>
      <c r="J19" s="117">
        <f t="shared" ca="1" si="4"/>
        <v>9.0909090909090912E-2</v>
      </c>
      <c r="K19" s="111">
        <f ca="1">SUMIFS(下期症例確認目標!F:F,下期症例確認目標!$A:$A,$B19,下期症例確認目標!$B:$B,DATE(LEFT($I$1,4),MID($I$1,5,2),1))</f>
        <v>9</v>
      </c>
      <c r="L19" s="118">
        <f t="shared" ca="1" si="0"/>
        <v>0.1111111111111111</v>
      </c>
      <c r="M19" s="89">
        <v>1</v>
      </c>
      <c r="N19" s="123">
        <f t="shared" si="5"/>
        <v>1</v>
      </c>
      <c r="P19" s="74" t="s">
        <v>116</v>
      </c>
      <c r="Q19" s="74" t="s">
        <v>66</v>
      </c>
      <c r="R19" s="74">
        <v>18</v>
      </c>
      <c r="S19" s="74">
        <v>0.16666666666666666</v>
      </c>
      <c r="T19" s="74">
        <v>17</v>
      </c>
      <c r="U19" s="74">
        <v>0.17647058823529413</v>
      </c>
      <c r="V19" s="74">
        <v>3</v>
      </c>
      <c r="W19" s="74">
        <v>2</v>
      </c>
      <c r="X19" s="74">
        <v>11</v>
      </c>
      <c r="Y19" s="74">
        <v>0</v>
      </c>
      <c r="Z19" s="74">
        <v>9</v>
      </c>
      <c r="AA19" s="74">
        <v>0</v>
      </c>
      <c r="AB19" s="74">
        <v>0</v>
      </c>
    </row>
    <row r="20" spans="1:29" x14ac:dyDescent="0.55000000000000004">
      <c r="A20" s="89" t="s">
        <v>115</v>
      </c>
      <c r="B20" s="90" t="s">
        <v>81</v>
      </c>
      <c r="C20" s="91">
        <f ca="1">SUMIFS(下期症例確認目標!C:C,下期症例確認目標!$A:$A,$B20,下期症例確認目標!$B:$B,DATE(LEFT($I$1,4),MID($I$1,5,2),1))</f>
        <v>14</v>
      </c>
      <c r="D20" s="116">
        <f t="shared" ca="1" si="1"/>
        <v>0.21428571428571427</v>
      </c>
      <c r="E20" s="91">
        <f ca="1">SUMIFS(下期症例確認目標!D:D,下期症例確認目標!$A:$A,$B20,下期症例確認目標!$B:$B,DATE(LEFT($I$1,4),MID($I$1,5,2),1))</f>
        <v>13</v>
      </c>
      <c r="F20" s="116">
        <f t="shared" ca="1" si="2"/>
        <v>0.23076923076923078</v>
      </c>
      <c r="G20" s="90">
        <v>3</v>
      </c>
      <c r="H20" s="126">
        <f t="shared" si="3"/>
        <v>1</v>
      </c>
      <c r="I20" s="89">
        <f ca="1">SUMIFS(下期症例確認目標!E:E,下期症例確認目標!$A:$A,$B20,下期症例確認目標!$B:$B,DATE(LEFT($I$1,4),MID($I$1,5,2),1))</f>
        <v>9</v>
      </c>
      <c r="J20" s="117">
        <f t="shared" ca="1" si="4"/>
        <v>0.1111111111111111</v>
      </c>
      <c r="K20" s="111">
        <f ca="1">SUMIFS(下期症例確認目標!F:F,下期症例確認目標!$A:$A,$B20,下期症例確認目標!$B:$B,DATE(LEFT($I$1,4),MID($I$1,5,2),1))</f>
        <v>7</v>
      </c>
      <c r="L20" s="118">
        <f t="shared" ca="1" si="0"/>
        <v>0.14285714285714285</v>
      </c>
      <c r="M20" s="89">
        <v>1</v>
      </c>
      <c r="N20" s="123">
        <f t="shared" si="5"/>
        <v>1</v>
      </c>
      <c r="P20" s="74" t="s">
        <v>116</v>
      </c>
      <c r="Q20" s="74" t="s">
        <v>52</v>
      </c>
      <c r="R20" s="74">
        <v>14</v>
      </c>
      <c r="S20" s="74">
        <v>0.14285714285714285</v>
      </c>
      <c r="T20" s="74">
        <v>13</v>
      </c>
      <c r="U20" s="74">
        <v>0.15384615384615385</v>
      </c>
      <c r="V20" s="74">
        <v>2</v>
      </c>
      <c r="X20" s="74">
        <v>9</v>
      </c>
      <c r="Y20" s="74">
        <v>0</v>
      </c>
      <c r="Z20" s="74">
        <v>7</v>
      </c>
      <c r="AA20" s="74">
        <v>0</v>
      </c>
      <c r="AB20" s="74">
        <v>0</v>
      </c>
    </row>
    <row r="21" spans="1:29" x14ac:dyDescent="0.55000000000000004">
      <c r="A21" s="89" t="s">
        <v>115</v>
      </c>
      <c r="B21" s="90" t="s">
        <v>87</v>
      </c>
      <c r="C21" s="91">
        <f ca="1">SUMIFS(下期症例確認目標!C:C,下期症例確認目標!$A:$A,$B21,下期症例確認目標!$B:$B,DATE(LEFT($I$1,4),MID($I$1,5,2),1))</f>
        <v>18</v>
      </c>
      <c r="D21" s="116">
        <f t="shared" ca="1" si="1"/>
        <v>5.5555555555555552E-2</v>
      </c>
      <c r="E21" s="91">
        <f ca="1">SUMIFS(下期症例確認目標!D:D,下期症例確認目標!$A:$A,$B21,下期症例確認目標!$B:$B,DATE(LEFT($I$1,4),MID($I$1,5,2),1))</f>
        <v>16</v>
      </c>
      <c r="F21" s="116">
        <f t="shared" ca="1" si="2"/>
        <v>6.25E-2</v>
      </c>
      <c r="G21" s="90">
        <v>1</v>
      </c>
      <c r="H21" s="126" t="str">
        <f t="shared" si="3"/>
        <v/>
      </c>
      <c r="I21" s="89">
        <f ca="1">SUMIFS(下期症例確認目標!E:E,下期症例確認目標!$A:$A,$B21,下期症例確認目標!$B:$B,DATE(LEFT($I$1,4),MID($I$1,5,2),1))</f>
        <v>10</v>
      </c>
      <c r="J21" s="117">
        <f t="shared" ca="1" si="4"/>
        <v>0.1</v>
      </c>
      <c r="K21" s="111">
        <f ca="1">SUMIFS(下期症例確認目標!F:F,下期症例確認目標!$A:$A,$B21,下期症例確認目標!$B:$B,DATE(LEFT($I$1,4),MID($I$1,5,2),1))</f>
        <v>8</v>
      </c>
      <c r="L21" s="118">
        <f t="shared" ca="1" si="0"/>
        <v>0.125</v>
      </c>
      <c r="M21" s="89">
        <v>1</v>
      </c>
      <c r="N21" s="123" t="str">
        <f t="shared" si="5"/>
        <v/>
      </c>
      <c r="P21" s="74" t="s">
        <v>116</v>
      </c>
      <c r="Q21" s="74" t="s">
        <v>84</v>
      </c>
      <c r="R21" s="74">
        <v>18</v>
      </c>
      <c r="S21" s="74">
        <v>5.5555555555555552E-2</v>
      </c>
      <c r="T21" s="74">
        <v>16</v>
      </c>
      <c r="U21" s="74">
        <v>6.25E-2</v>
      </c>
      <c r="V21" s="74">
        <v>1</v>
      </c>
      <c r="W21" s="74">
        <v>1</v>
      </c>
      <c r="X21" s="74">
        <v>10</v>
      </c>
      <c r="Y21" s="74">
        <v>0.1</v>
      </c>
      <c r="Z21" s="74">
        <v>8</v>
      </c>
      <c r="AA21" s="74">
        <v>0.125</v>
      </c>
      <c r="AB21" s="74">
        <v>1</v>
      </c>
    </row>
    <row r="22" spans="1:29" x14ac:dyDescent="0.55000000000000004">
      <c r="A22" s="89" t="s">
        <v>115</v>
      </c>
      <c r="B22" s="90" t="s">
        <v>73</v>
      </c>
      <c r="C22" s="91">
        <f ca="1">SUMIFS(下期症例確認目標!C:C,下期症例確認目標!$A:$A,$B22,下期症例確認目標!$B:$B,DATE(LEFT($I$1,4),MID($I$1,5,2),1))</f>
        <v>22</v>
      </c>
      <c r="D22" s="116">
        <f t="shared" ca="1" si="1"/>
        <v>9.0909090909090912E-2</v>
      </c>
      <c r="E22" s="91">
        <f ca="1">SUMIFS(下期症例確認目標!D:D,下期症例確認目標!$A:$A,$B22,下期症例確認目標!$B:$B,DATE(LEFT($I$1,4),MID($I$1,5,2),1))</f>
        <v>20</v>
      </c>
      <c r="F22" s="116">
        <f t="shared" ca="1" si="2"/>
        <v>0.1</v>
      </c>
      <c r="G22" s="90">
        <v>2</v>
      </c>
      <c r="H22" s="126">
        <f t="shared" si="3"/>
        <v>1</v>
      </c>
      <c r="I22" s="89">
        <f ca="1">SUMIFS(下期症例確認目標!E:E,下期症例確認目標!$A:$A,$B22,下期症例確認目標!$B:$B,DATE(LEFT($I$1,4),MID($I$1,5,2),1))</f>
        <v>13</v>
      </c>
      <c r="J22" s="117">
        <f t="shared" ca="1" si="4"/>
        <v>0.23076923076923078</v>
      </c>
      <c r="K22" s="111">
        <f ca="1">SUMIFS(下期症例確認目標!F:F,下期症例確認目標!$A:$A,$B22,下期症例確認目標!$B:$B,DATE(LEFT($I$1,4),MID($I$1,5,2),1))</f>
        <v>10</v>
      </c>
      <c r="L22" s="118">
        <f t="shared" ca="1" si="0"/>
        <v>0.3</v>
      </c>
      <c r="M22" s="89">
        <v>3</v>
      </c>
      <c r="N22" s="123">
        <f t="shared" si="5"/>
        <v>1</v>
      </c>
      <c r="P22" s="74" t="s">
        <v>116</v>
      </c>
      <c r="Q22" s="74" t="s">
        <v>69</v>
      </c>
      <c r="R22" s="74">
        <v>22</v>
      </c>
      <c r="S22" s="74">
        <v>4.5454545454545456E-2</v>
      </c>
      <c r="T22" s="74">
        <v>20</v>
      </c>
      <c r="U22" s="74">
        <v>0.05</v>
      </c>
      <c r="V22" s="74">
        <v>1</v>
      </c>
      <c r="X22" s="74">
        <v>13</v>
      </c>
      <c r="Y22" s="74">
        <v>0.15384615384615385</v>
      </c>
      <c r="Z22" s="74">
        <v>10</v>
      </c>
      <c r="AA22" s="74">
        <v>0.2</v>
      </c>
      <c r="AB22" s="74">
        <v>2</v>
      </c>
      <c r="AC22" s="74">
        <v>1</v>
      </c>
    </row>
    <row r="23" spans="1:29" x14ac:dyDescent="0.55000000000000004">
      <c r="A23" s="89" t="s">
        <v>115</v>
      </c>
      <c r="B23" s="90" t="s">
        <v>83</v>
      </c>
      <c r="C23" s="91">
        <f ca="1">SUMIFS(下期症例確認目標!C:C,下期症例確認目標!$A:$A,$B23,下期症例確認目標!$B:$B,DATE(LEFT($I$1,4),MID($I$1,5,2),1))</f>
        <v>20</v>
      </c>
      <c r="D23" s="116">
        <f t="shared" ca="1" si="1"/>
        <v>0.2</v>
      </c>
      <c r="E23" s="91">
        <f ca="1">SUMIFS(下期症例確認目標!D:D,下期症例確認目標!$A:$A,$B23,下期症例確認目標!$B:$B,DATE(LEFT($I$1,4),MID($I$1,5,2),1))</f>
        <v>18</v>
      </c>
      <c r="F23" s="116">
        <f t="shared" ca="1" si="2"/>
        <v>0.22222222222222221</v>
      </c>
      <c r="G23" s="90">
        <v>4</v>
      </c>
      <c r="H23" s="126">
        <f t="shared" si="3"/>
        <v>2</v>
      </c>
      <c r="I23" s="89">
        <f ca="1">SUMIFS(下期症例確認目標!E:E,下期症例確認目標!$A:$A,$B23,下期症例確認目標!$B:$B,DATE(LEFT($I$1,4),MID($I$1,5,2),1))</f>
        <v>12</v>
      </c>
      <c r="J23" s="117">
        <f t="shared" ca="1" si="4"/>
        <v>0.16666666666666666</v>
      </c>
      <c r="K23" s="111">
        <f ca="1">SUMIFS(下期症例確認目標!F:F,下期症例確認目標!$A:$A,$B23,下期症例確認目標!$B:$B,DATE(LEFT($I$1,4),MID($I$1,5,2),1))</f>
        <v>10</v>
      </c>
      <c r="L23" s="118">
        <f t="shared" ca="1" si="0"/>
        <v>0.2</v>
      </c>
      <c r="M23" s="89">
        <v>2</v>
      </c>
      <c r="N23" s="123" t="str">
        <f t="shared" si="5"/>
        <v/>
      </c>
      <c r="P23" s="74" t="s">
        <v>116</v>
      </c>
      <c r="Q23" s="74" t="s">
        <v>50</v>
      </c>
      <c r="R23" s="74">
        <v>20</v>
      </c>
      <c r="S23" s="74">
        <v>0.1</v>
      </c>
      <c r="T23" s="74">
        <v>18</v>
      </c>
      <c r="U23" s="74">
        <v>0.1111111111111111</v>
      </c>
      <c r="V23" s="74">
        <v>2</v>
      </c>
      <c r="X23" s="74">
        <v>12</v>
      </c>
      <c r="Y23" s="74">
        <v>0.16666666666666666</v>
      </c>
      <c r="Z23" s="74">
        <v>10</v>
      </c>
      <c r="AA23" s="74">
        <v>0.2</v>
      </c>
      <c r="AB23" s="74">
        <v>2</v>
      </c>
      <c r="AC23" s="74">
        <v>2</v>
      </c>
    </row>
  </sheetData>
  <phoneticPr fontId="4"/>
  <conditionalFormatting sqref="L4:L23 J4:J23">
    <cfRule type="dataBar" priority="3">
      <dataBar>
        <cfvo type="num" val="0"/>
        <cfvo type="num" val="1"/>
        <color rgb="FFFFB628"/>
      </dataBar>
      <extLst>
        <ext xmlns:x14="http://schemas.microsoft.com/office/spreadsheetml/2009/9/main" uri="{B025F937-C7B1-47D3-B67F-A62EFF666E3E}">
          <x14:id>{0F90A54A-B33B-4671-AAD8-328FB12A6B50}</x14:id>
        </ext>
      </extLst>
    </cfRule>
  </conditionalFormatting>
  <conditionalFormatting sqref="D4:D23 F4:F23">
    <cfRule type="dataBar" priority="1">
      <dataBar>
        <cfvo type="num" val="0"/>
        <cfvo type="num" val="1"/>
        <color rgb="FF63C384"/>
      </dataBar>
      <extLst>
        <ext xmlns:x14="http://schemas.microsoft.com/office/spreadsheetml/2009/9/main" uri="{B025F937-C7B1-47D3-B67F-A62EFF666E3E}">
          <x14:id>{FB4A5021-4FD6-4D4C-8B46-14A0A19EAD0F}</x14:id>
        </ext>
      </extLst>
    </cfRule>
  </conditionalFormatting>
  <hyperlinks>
    <hyperlink ref="E1" r:id="rId1" display="https://iconnect-japan.lightning.force.com/lightning/r/Dashboard/01Zdc000002ZF6HEAW/view?queryScope=userFolders" xr:uid="{1799139F-A341-4F07-83B2-E3C1EB617F00}"/>
    <hyperlink ref="F1" r:id="rId2" display="https://iconnect-japan.lightning.force.com/lightning/r/Dashboard/01Zdc000002NcZhEAK/view?queryScope=userFolders" xr:uid="{06F9612E-0493-4E00-8C3F-E9622A9045B4}"/>
  </hyperlinks>
  <pageMargins left="0.7" right="0.7" top="0.75" bottom="0.75" header="0.3" footer="0.3"/>
  <pageSetup paperSize="9" orientation="portrait" r:id="rId3"/>
  <extLst>
    <ext xmlns:x14="http://schemas.microsoft.com/office/spreadsheetml/2009/9/main" uri="{78C0D931-6437-407d-A8EE-F0AAD7539E65}">
      <x14:conditionalFormattings>
        <x14:conditionalFormatting xmlns:xm="http://schemas.microsoft.com/office/excel/2006/main">
          <x14:cfRule type="dataBar" id="{0F90A54A-B33B-4671-AAD8-328FB12A6B50}">
            <x14:dataBar minLength="0" maxLength="100" gradient="0">
              <x14:cfvo type="num">
                <xm:f>0</xm:f>
              </x14:cfvo>
              <x14:cfvo type="num">
                <xm:f>1</xm:f>
              </x14:cfvo>
              <x14:negativeFillColor rgb="FFFF0000"/>
              <x14:axisColor rgb="FF000000"/>
            </x14:dataBar>
          </x14:cfRule>
          <xm:sqref>L4:L23 J4:J23</xm:sqref>
        </x14:conditionalFormatting>
        <x14:conditionalFormatting xmlns:xm="http://schemas.microsoft.com/office/excel/2006/main">
          <x14:cfRule type="dataBar" id="{FB4A5021-4FD6-4D4C-8B46-14A0A19EAD0F}">
            <x14:dataBar minLength="0" maxLength="100" gradient="0">
              <x14:cfvo type="num">
                <xm:f>0</xm:f>
              </x14:cfvo>
              <x14:cfvo type="num">
                <xm:f>1</xm:f>
              </x14:cfvo>
              <x14:negativeFillColor rgb="FFFF0000"/>
              <x14:axisColor rgb="FF000000"/>
            </x14:dataBar>
          </x14:cfRule>
          <xm:sqref>D4:D23 F4:F23</xm:sqref>
        </x14:conditionalFormatting>
        <x14:conditionalFormatting xmlns:xm="http://schemas.microsoft.com/office/excel/2006/main">
          <x14:cfRule type="expression" priority="5" id="{C521D56D-598D-4CBE-9074-EEAAD416945B}">
            <xm:f>'営業所選択＆説明'!$C$1=$B4</xm:f>
            <x14:dxf>
              <fill>
                <patternFill>
                  <bgColor rgb="FFFFFF00"/>
                </patternFill>
              </fill>
            </x14:dxf>
          </x14:cfRule>
          <xm:sqref>A4:N23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E710-98A0-4D2E-ABF9-517BACC81D16}">
  <sheetPr codeName="Sheet20">
    <tabColor rgb="FF009999"/>
  </sheetPr>
  <dimension ref="A1:AR501"/>
  <sheetViews>
    <sheetView workbookViewId="0"/>
  </sheetViews>
  <sheetFormatPr defaultColWidth="8.58203125" defaultRowHeight="15" outlineLevelCol="1" x14ac:dyDescent="0.55000000000000004"/>
  <cols>
    <col min="1" max="1" width="13.75" style="74" bestFit="1" customWidth="1"/>
    <col min="2" max="2" width="18.08203125" style="74" bestFit="1" customWidth="1"/>
    <col min="3" max="3" width="11.08203125" style="74" bestFit="1" customWidth="1"/>
    <col min="4" max="4" width="12" style="74" bestFit="1" customWidth="1"/>
    <col min="5" max="5" width="30.25" style="74" bestFit="1" customWidth="1"/>
    <col min="6" max="6" width="8.08203125" style="74" customWidth="1"/>
    <col min="7" max="7" width="10.75" style="74" bestFit="1" customWidth="1"/>
    <col min="8" max="8" width="11.83203125" style="74" bestFit="1" customWidth="1"/>
    <col min="9" max="9" width="8.08203125" style="74" customWidth="1"/>
    <col min="10" max="10" width="10.58203125" style="97" bestFit="1" customWidth="1"/>
    <col min="11" max="11" width="8.58203125" style="74"/>
    <col min="12" max="12" width="13.75" style="74" bestFit="1" customWidth="1"/>
    <col min="13" max="13" width="18.08203125" style="74" bestFit="1" customWidth="1"/>
    <col min="14" max="14" width="11.08203125" style="74" bestFit="1" customWidth="1"/>
    <col min="15" max="15" width="12" style="74" bestFit="1" customWidth="1"/>
    <col min="16" max="16" width="30.25" style="74" bestFit="1" customWidth="1"/>
    <col min="17" max="17" width="8.08203125" style="74" customWidth="1"/>
    <col min="18" max="18" width="10.75" style="74" bestFit="1" customWidth="1"/>
    <col min="19" max="19" width="11.83203125" style="74" bestFit="1" customWidth="1"/>
    <col min="20" max="20" width="8.08203125" style="74" customWidth="1"/>
    <col min="21" max="21" width="11.25" style="97" bestFit="1" customWidth="1"/>
    <col min="22" max="22" width="8.58203125" style="74"/>
    <col min="23" max="43" width="8.58203125" style="74" hidden="1" customWidth="1" outlineLevel="1"/>
    <col min="44" max="44" width="8.58203125" style="74" collapsed="1"/>
    <col min="45" max="16384" width="8.58203125" style="74"/>
  </cols>
  <sheetData>
    <row r="1" spans="1:43" x14ac:dyDescent="0.55000000000000004">
      <c r="A1" s="113" t="s">
        <v>117</v>
      </c>
    </row>
    <row r="2" spans="1:43" x14ac:dyDescent="0.55000000000000004">
      <c r="A2" s="84" t="str" cm="1">
        <f t="array" aca="1" ref="A2" ca="1">MONTH(INDEX(当年営業日一覧!$C:$C, MATCH(TODAY(), 当年営業日一覧!$C:$C, 1) - 1))&amp;"月新規処方医"</f>
        <v>8月新規処方医</v>
      </c>
      <c r="B2" s="84">
        <f>COUNTA(UC今月新規処方医[jp_branch_name])</f>
        <v>22</v>
      </c>
      <c r="C2" s="84" t="s">
        <v>118</v>
      </c>
      <c r="D2" s="84"/>
      <c r="E2" s="115" t="s">
        <v>103</v>
      </c>
      <c r="F2" s="124">
        <f>IF(B2-X2&lt;=0,"",B2-X2)</f>
        <v>8</v>
      </c>
      <c r="G2" s="84"/>
      <c r="H2" s="84"/>
      <c r="I2" s="84"/>
      <c r="J2" s="92"/>
      <c r="L2" s="84" t="str" cm="1">
        <f t="array" aca="1" ref="L2" ca="1">MONTH(INDEX(当年営業日一覧!$C:$C, MATCH(TODAY(), 当年営業日一覧!$C:$C, 1) - 1))-1&amp;"月新規処方医"</f>
        <v>7月新規処方医</v>
      </c>
      <c r="M2" s="84">
        <f>COUNTA(UC先月新規処方医[jp_branch_name])</f>
        <v>120</v>
      </c>
      <c r="N2" s="84" t="s">
        <v>118</v>
      </c>
      <c r="O2" s="84"/>
      <c r="P2" s="115" t="s">
        <v>103</v>
      </c>
      <c r="Q2" s="124" t="str">
        <f>IF(M2-AI2&lt;=0,"",M2-AI2)</f>
        <v/>
      </c>
      <c r="R2" s="84"/>
      <c r="S2" s="84"/>
      <c r="T2" s="84"/>
      <c r="U2" s="92"/>
      <c r="W2" s="74" t="s">
        <v>119</v>
      </c>
      <c r="X2" s="74">
        <v>14</v>
      </c>
      <c r="Y2" s="74" t="s">
        <v>120</v>
      </c>
      <c r="AA2" s="74" t="s">
        <v>109</v>
      </c>
      <c r="AB2" s="74">
        <v>7</v>
      </c>
      <c r="AH2" s="74" t="s">
        <v>121</v>
      </c>
      <c r="AI2" s="74">
        <v>120</v>
      </c>
      <c r="AJ2" s="74" t="s">
        <v>120</v>
      </c>
      <c r="AL2" s="74" t="s">
        <v>109</v>
      </c>
      <c r="AM2" s="74">
        <v>2</v>
      </c>
    </row>
    <row r="3" spans="1:43" x14ac:dyDescent="0.55000000000000004">
      <c r="A3" s="93" t="s">
        <v>17</v>
      </c>
      <c r="B3" s="93" t="s">
        <v>33</v>
      </c>
      <c r="C3" s="93" t="s">
        <v>122</v>
      </c>
      <c r="D3" s="93" t="s">
        <v>123</v>
      </c>
      <c r="E3" s="93" t="s">
        <v>124</v>
      </c>
      <c r="F3" s="93" t="s">
        <v>125</v>
      </c>
      <c r="G3" s="93" t="s">
        <v>126</v>
      </c>
      <c r="H3" s="93" t="s">
        <v>127</v>
      </c>
      <c r="I3" s="93" t="s">
        <v>128</v>
      </c>
      <c r="J3" s="94" t="s">
        <v>129</v>
      </c>
      <c r="L3" s="93" t="s">
        <v>17</v>
      </c>
      <c r="M3" s="93" t="s">
        <v>33</v>
      </c>
      <c r="N3" s="93" t="s">
        <v>122</v>
      </c>
      <c r="O3" s="93" t="s">
        <v>123</v>
      </c>
      <c r="P3" s="93" t="s">
        <v>124</v>
      </c>
      <c r="Q3" s="93" t="s">
        <v>125</v>
      </c>
      <c r="R3" s="93" t="s">
        <v>126</v>
      </c>
      <c r="S3" s="93" t="s">
        <v>127</v>
      </c>
      <c r="T3" s="93" t="s">
        <v>128</v>
      </c>
      <c r="U3" s="94" t="s">
        <v>129</v>
      </c>
      <c r="W3" s="74" t="s">
        <v>41</v>
      </c>
      <c r="X3" s="74" t="s">
        <v>42</v>
      </c>
      <c r="Y3" s="74" t="s">
        <v>130</v>
      </c>
      <c r="Z3" s="74" t="s">
        <v>131</v>
      </c>
      <c r="AA3" s="74" t="s">
        <v>132</v>
      </c>
      <c r="AB3" s="74" t="s">
        <v>133</v>
      </c>
      <c r="AC3" s="74" t="s">
        <v>134</v>
      </c>
      <c r="AD3" s="74" t="s">
        <v>135</v>
      </c>
      <c r="AE3" s="74" t="s">
        <v>136</v>
      </c>
      <c r="AF3" s="74" t="s">
        <v>137</v>
      </c>
      <c r="AH3" s="74" t="s">
        <v>41</v>
      </c>
      <c r="AI3" s="74" t="s">
        <v>42</v>
      </c>
      <c r="AJ3" s="74" t="s">
        <v>130</v>
      </c>
      <c r="AK3" s="74" t="s">
        <v>131</v>
      </c>
      <c r="AL3" s="74" t="s">
        <v>132</v>
      </c>
      <c r="AM3" s="74" t="s">
        <v>133</v>
      </c>
      <c r="AN3" s="74" t="s">
        <v>134</v>
      </c>
      <c r="AO3" s="74" t="s">
        <v>135</v>
      </c>
      <c r="AP3" s="74" t="s">
        <v>136</v>
      </c>
      <c r="AQ3" s="74" t="s">
        <v>137</v>
      </c>
    </row>
    <row r="4" spans="1:43" x14ac:dyDescent="0.55000000000000004">
      <c r="A4" s="95" t="str" cm="1">
        <f t="array" ref="A4:J25">UC今月新規処方医[#Data]</f>
        <v>IBD 東日本</v>
      </c>
      <c r="B4" s="95" t="str">
        <v>IBD北海道</v>
      </c>
      <c r="C4" s="95" t="str">
        <v>松井 夏海</v>
      </c>
      <c r="D4" s="95" t="str">
        <v>001103993</v>
      </c>
      <c r="E4" s="95" t="str">
        <v>札幌徳洲会病院　医療</v>
      </c>
      <c r="F4" s="95" t="str">
        <v>A1</v>
      </c>
      <c r="G4" s="95" t="str">
        <v>01293492</v>
      </c>
      <c r="H4" s="95" t="str">
        <v>折居　史佳</v>
      </c>
      <c r="I4" s="95" t="str">
        <v>T1</v>
      </c>
      <c r="J4" s="96">
        <v>46235</v>
      </c>
      <c r="L4" s="95" t="str" cm="1">
        <f t="array" ref="L4:U123">UC先月新規処方医[#Data]</f>
        <v>IBD 東日本</v>
      </c>
      <c r="M4" s="95" t="str">
        <v>IBD東北</v>
      </c>
      <c r="N4" s="95" t="str">
        <v>平向 いづみ</v>
      </c>
      <c r="O4" s="95" t="str">
        <v>002500064</v>
      </c>
      <c r="P4" s="95" t="str">
        <v>山形県立中央病院</v>
      </c>
      <c r="Q4" s="95" t="str">
        <v>A1</v>
      </c>
      <c r="R4" s="95" t="str">
        <v>01225560</v>
      </c>
      <c r="S4" s="95" t="str">
        <v>武田　弘明</v>
      </c>
      <c r="T4" s="95" t="str">
        <v>T2</v>
      </c>
      <c r="U4" s="96">
        <v>46204</v>
      </c>
      <c r="W4" s="74" t="s">
        <v>47</v>
      </c>
      <c r="X4" s="74" t="s">
        <v>65</v>
      </c>
      <c r="Y4" s="74" t="s">
        <v>138</v>
      </c>
      <c r="Z4" s="74">
        <v>1103993</v>
      </c>
      <c r="AA4" s="74" t="s">
        <v>139</v>
      </c>
      <c r="AB4" s="74" t="s">
        <v>140</v>
      </c>
      <c r="AC4" s="74">
        <v>1293492</v>
      </c>
      <c r="AD4" s="74" t="s">
        <v>141</v>
      </c>
      <c r="AE4" s="74" t="s">
        <v>142</v>
      </c>
      <c r="AF4" s="97">
        <v>46235</v>
      </c>
      <c r="AH4" s="74" t="s">
        <v>47</v>
      </c>
      <c r="AI4" s="74" t="s">
        <v>74</v>
      </c>
      <c r="AJ4" s="74" t="s">
        <v>143</v>
      </c>
      <c r="AK4" s="74">
        <v>2500064</v>
      </c>
      <c r="AL4" s="74" t="s">
        <v>144</v>
      </c>
      <c r="AM4" s="74" t="s">
        <v>140</v>
      </c>
      <c r="AN4" s="74">
        <v>1225560</v>
      </c>
      <c r="AO4" s="74" t="s">
        <v>145</v>
      </c>
      <c r="AP4" s="74" t="s">
        <v>146</v>
      </c>
      <c r="AQ4" s="97">
        <v>46204</v>
      </c>
    </row>
    <row r="5" spans="1:43" x14ac:dyDescent="0.55000000000000004">
      <c r="A5" s="95" t="str">
        <v>IBD 東日本</v>
      </c>
      <c r="B5" s="95" t="str">
        <v>IBD千葉・茨城</v>
      </c>
      <c r="C5" s="95" t="str">
        <v>石田 奈々</v>
      </c>
      <c r="D5" s="95" t="str">
        <v>003502896</v>
      </c>
      <c r="E5" s="95" t="str">
        <v>千葉中央メディカルセンター</v>
      </c>
      <c r="F5" s="95" t="str">
        <v>A3</v>
      </c>
      <c r="G5" s="95" t="str">
        <v>01361908</v>
      </c>
      <c r="H5" s="95" t="str">
        <v>上原　広嗣</v>
      </c>
      <c r="I5" s="95" t="str">
        <v>T2</v>
      </c>
      <c r="J5" s="96">
        <v>46235</v>
      </c>
      <c r="L5" s="95" t="str">
        <v>IBD 東日本</v>
      </c>
      <c r="M5" s="95" t="str">
        <v>IBD東京1</v>
      </c>
      <c r="N5" s="95" t="str">
        <v>佐藤 翔太</v>
      </c>
      <c r="O5" s="95" t="str">
        <v>003607126</v>
      </c>
      <c r="P5" s="95" t="str">
        <v>聖路加国際病院</v>
      </c>
      <c r="Q5" s="95" t="str">
        <v>A2</v>
      </c>
      <c r="R5" s="95" t="str">
        <v>01319287</v>
      </c>
      <c r="S5" s="95" t="str">
        <v>福田　勝之</v>
      </c>
      <c r="T5" s="95" t="str">
        <v>T2</v>
      </c>
      <c r="U5" s="96">
        <v>46204</v>
      </c>
      <c r="W5" s="74" t="s">
        <v>47</v>
      </c>
      <c r="X5" s="74" t="s">
        <v>82</v>
      </c>
      <c r="Y5" s="74" t="s">
        <v>147</v>
      </c>
      <c r="Z5" s="74">
        <v>3100383</v>
      </c>
      <c r="AA5" s="74" t="s">
        <v>148</v>
      </c>
      <c r="AB5" s="74">
        <v>0</v>
      </c>
      <c r="AC5" s="74">
        <v>1368083</v>
      </c>
      <c r="AD5" s="74" t="s">
        <v>149</v>
      </c>
      <c r="AE5" s="74" t="s">
        <v>150</v>
      </c>
      <c r="AF5" s="97">
        <v>46235</v>
      </c>
      <c r="AH5" s="74" t="s">
        <v>47</v>
      </c>
      <c r="AI5" s="74" t="s">
        <v>56</v>
      </c>
      <c r="AJ5" s="74" t="s">
        <v>151</v>
      </c>
      <c r="AK5" s="74">
        <v>3607126</v>
      </c>
      <c r="AL5" s="74" t="s">
        <v>152</v>
      </c>
      <c r="AM5" s="74" t="s">
        <v>153</v>
      </c>
      <c r="AN5" s="74">
        <v>1319287</v>
      </c>
      <c r="AO5" s="74" t="s">
        <v>154</v>
      </c>
      <c r="AP5" s="74" t="s">
        <v>146</v>
      </c>
      <c r="AQ5" s="97">
        <v>46204</v>
      </c>
    </row>
    <row r="6" spans="1:43" x14ac:dyDescent="0.55000000000000004">
      <c r="A6" s="95" t="str">
        <v>IBD 東日本</v>
      </c>
      <c r="B6" s="95" t="str">
        <v>IBD千葉・茨城</v>
      </c>
      <c r="C6" s="95" t="str">
        <v>髙野 一葉</v>
      </c>
      <c r="D6" s="95" t="str">
        <v>003100383</v>
      </c>
      <c r="E6" s="95" t="str">
        <v>下館胃腸科医院　医療</v>
      </c>
      <c r="F6" s="95">
        <v>0</v>
      </c>
      <c r="G6" s="95" t="str">
        <v>01368083</v>
      </c>
      <c r="H6" s="95" t="str">
        <v>久野　亜希子</v>
      </c>
      <c r="I6" s="95" t="str">
        <v>T3</v>
      </c>
      <c r="J6" s="96">
        <v>46235</v>
      </c>
      <c r="L6" s="95" t="str">
        <v>IBD 中日本</v>
      </c>
      <c r="M6" s="95" t="str">
        <v>IBD東海2</v>
      </c>
      <c r="N6" s="95" t="str">
        <v>福山 敏</v>
      </c>
      <c r="O6" s="95" t="str">
        <v>005100286</v>
      </c>
      <c r="P6" s="95" t="str">
        <v>上野総合市民病院</v>
      </c>
      <c r="Q6" s="95" t="str">
        <v>A3</v>
      </c>
      <c r="R6" s="95" t="str">
        <v>01483066</v>
      </c>
      <c r="S6" s="95" t="str">
        <v>椹木　一仁</v>
      </c>
      <c r="T6" s="95" t="str">
        <v>T3</v>
      </c>
      <c r="U6" s="96">
        <v>46204</v>
      </c>
      <c r="W6" s="74" t="s">
        <v>49</v>
      </c>
      <c r="X6" s="74" t="s">
        <v>66</v>
      </c>
      <c r="Y6" s="74" t="s">
        <v>155</v>
      </c>
      <c r="Z6" s="74">
        <v>5500092</v>
      </c>
      <c r="AA6" s="74" t="s">
        <v>156</v>
      </c>
      <c r="AB6" s="74" t="s">
        <v>157</v>
      </c>
      <c r="AC6" s="74">
        <v>1400390</v>
      </c>
      <c r="AD6" s="74" t="s">
        <v>158</v>
      </c>
      <c r="AE6" s="74" t="s">
        <v>150</v>
      </c>
      <c r="AF6" s="97">
        <v>46235</v>
      </c>
      <c r="AH6" s="74" t="s">
        <v>57</v>
      </c>
      <c r="AI6" s="74" t="s">
        <v>86</v>
      </c>
      <c r="AJ6" s="74" t="s">
        <v>159</v>
      </c>
      <c r="AK6" s="74">
        <v>5100286</v>
      </c>
      <c r="AL6" s="74" t="s">
        <v>160</v>
      </c>
      <c r="AM6" s="74" t="s">
        <v>157</v>
      </c>
      <c r="AN6" s="74">
        <v>1483066</v>
      </c>
      <c r="AO6" s="74" t="s">
        <v>161</v>
      </c>
      <c r="AP6" s="74" t="s">
        <v>150</v>
      </c>
      <c r="AQ6" s="97">
        <v>46204</v>
      </c>
    </row>
    <row r="7" spans="1:43" x14ac:dyDescent="0.55000000000000004">
      <c r="A7" s="95" t="str">
        <v>IBD 西日本</v>
      </c>
      <c r="B7" s="95" t="str">
        <v>IBD兵庫</v>
      </c>
      <c r="C7" s="95" t="str">
        <v>碓永 智彦</v>
      </c>
      <c r="D7" s="95" t="str">
        <v>005500092</v>
      </c>
      <c r="E7" s="95" t="str">
        <v>三上医院　医療</v>
      </c>
      <c r="F7" s="95" t="str">
        <v>A3</v>
      </c>
      <c r="G7" s="95" t="str">
        <v>01400390</v>
      </c>
      <c r="H7" s="95" t="str">
        <v>石田　司</v>
      </c>
      <c r="I7" s="95" t="str">
        <v>T3</v>
      </c>
      <c r="J7" s="96">
        <v>46235</v>
      </c>
      <c r="L7" s="95" t="str">
        <v>IBD 西日本</v>
      </c>
      <c r="M7" s="95" t="str">
        <v>IBD大阪1</v>
      </c>
      <c r="N7" s="95" t="str">
        <v>近藤 雅史</v>
      </c>
      <c r="O7" s="95" t="str">
        <v>005420865</v>
      </c>
      <c r="P7" s="95" t="str">
        <v>大阪警察病院　医療</v>
      </c>
      <c r="Q7" s="95" t="str">
        <v>A2</v>
      </c>
      <c r="R7" s="95" t="str">
        <v>01502286</v>
      </c>
      <c r="S7" s="95" t="str">
        <v>中村　弘樹</v>
      </c>
      <c r="T7" s="95" t="str">
        <v>T3</v>
      </c>
      <c r="U7" s="96">
        <v>46204</v>
      </c>
      <c r="W7" s="74" t="s">
        <v>47</v>
      </c>
      <c r="X7" s="74" t="s">
        <v>65</v>
      </c>
      <c r="Y7" s="74" t="s">
        <v>162</v>
      </c>
      <c r="Z7" s="74">
        <v>1101813</v>
      </c>
      <c r="AA7" s="74" t="s">
        <v>163</v>
      </c>
      <c r="AB7" s="74" t="s">
        <v>140</v>
      </c>
      <c r="AC7" s="74">
        <v>1561530</v>
      </c>
      <c r="AD7" s="74" t="s">
        <v>164</v>
      </c>
      <c r="AE7" s="74" t="s">
        <v>150</v>
      </c>
      <c r="AF7" s="97">
        <v>46237</v>
      </c>
      <c r="AH7" s="74" t="s">
        <v>49</v>
      </c>
      <c r="AI7" s="74" t="s">
        <v>75</v>
      </c>
      <c r="AJ7" s="74" t="s">
        <v>165</v>
      </c>
      <c r="AK7" s="74">
        <v>5420865</v>
      </c>
      <c r="AL7" s="74" t="s">
        <v>166</v>
      </c>
      <c r="AM7" s="74" t="s">
        <v>153</v>
      </c>
      <c r="AN7" s="74">
        <v>1502286</v>
      </c>
      <c r="AO7" s="74" t="s">
        <v>167</v>
      </c>
      <c r="AP7" s="74" t="s">
        <v>150</v>
      </c>
      <c r="AQ7" s="97">
        <v>46204</v>
      </c>
    </row>
    <row r="8" spans="1:43" x14ac:dyDescent="0.55000000000000004">
      <c r="A8" s="95" t="str">
        <v>IBD 東日本</v>
      </c>
      <c r="B8" s="95" t="str">
        <v>IBD北海道</v>
      </c>
      <c r="C8" s="95" t="str">
        <v>宮本 拓</v>
      </c>
      <c r="D8" s="95" t="str">
        <v>001101813</v>
      </c>
      <c r="E8" s="95" t="str">
        <v>北海道大学病院</v>
      </c>
      <c r="F8" s="95" t="str">
        <v>A1</v>
      </c>
      <c r="G8" s="95" t="str">
        <v>01561530</v>
      </c>
      <c r="H8" s="95" t="str">
        <v>藤畑　堅大</v>
      </c>
      <c r="I8" s="95" t="str">
        <v>T3</v>
      </c>
      <c r="J8" s="96">
        <v>46237</v>
      </c>
      <c r="L8" s="95" t="str">
        <v>IBD 西日本</v>
      </c>
      <c r="M8" s="95" t="str">
        <v>IBD中四国1</v>
      </c>
      <c r="N8" s="95" t="str">
        <v>藤井 俊輔</v>
      </c>
      <c r="O8" s="95" t="str">
        <v>006300958</v>
      </c>
      <c r="P8" s="95" t="str">
        <v>倉敷中央病院　財団</v>
      </c>
      <c r="Q8" s="95" t="str">
        <v>A1</v>
      </c>
      <c r="R8" s="95" t="str">
        <v>01548858</v>
      </c>
      <c r="S8" s="95" t="str">
        <v>池田　有希</v>
      </c>
      <c r="T8" s="95" t="str">
        <v>T2</v>
      </c>
      <c r="U8" s="96">
        <v>46204</v>
      </c>
      <c r="W8" s="74" t="s">
        <v>47</v>
      </c>
      <c r="X8" s="74" t="s">
        <v>65</v>
      </c>
      <c r="Y8" s="74" t="s">
        <v>168</v>
      </c>
      <c r="Z8" s="74">
        <v>1102203</v>
      </c>
      <c r="AA8" s="74" t="s">
        <v>169</v>
      </c>
      <c r="AB8" s="74" t="s">
        <v>153</v>
      </c>
      <c r="AC8" s="74">
        <v>1495295</v>
      </c>
      <c r="AD8" s="74" t="s">
        <v>170</v>
      </c>
      <c r="AE8" s="74" t="s">
        <v>146</v>
      </c>
      <c r="AF8" s="97">
        <v>46237</v>
      </c>
      <c r="AH8" s="74" t="s">
        <v>49</v>
      </c>
      <c r="AI8" s="74" t="s">
        <v>52</v>
      </c>
      <c r="AJ8" s="74" t="s">
        <v>171</v>
      </c>
      <c r="AK8" s="74">
        <v>6300958</v>
      </c>
      <c r="AL8" s="74" t="s">
        <v>172</v>
      </c>
      <c r="AM8" s="74" t="s">
        <v>140</v>
      </c>
      <c r="AN8" s="74">
        <v>1548858</v>
      </c>
      <c r="AO8" s="74" t="s">
        <v>173</v>
      </c>
      <c r="AP8" s="74" t="s">
        <v>146</v>
      </c>
      <c r="AQ8" s="97">
        <v>46204</v>
      </c>
    </row>
    <row r="9" spans="1:43" x14ac:dyDescent="0.55000000000000004">
      <c r="A9" s="95" t="str">
        <v>IBD 東日本</v>
      </c>
      <c r="B9" s="95" t="str">
        <v>IBD北海道</v>
      </c>
      <c r="C9" s="95" t="str">
        <v>鎌田 健史</v>
      </c>
      <c r="D9" s="95" t="str">
        <v>001102203</v>
      </c>
      <c r="E9" s="95" t="str">
        <v>札幌医科大学附属病院</v>
      </c>
      <c r="F9" s="95" t="str">
        <v>A2</v>
      </c>
      <c r="G9" s="95" t="str">
        <v>01495295</v>
      </c>
      <c r="H9" s="95" t="str">
        <v>横山　佳浩</v>
      </c>
      <c r="I9" s="95" t="str">
        <v>T2</v>
      </c>
      <c r="J9" s="96">
        <v>46237</v>
      </c>
      <c r="L9" s="95" t="str">
        <v>IBD 西日本</v>
      </c>
      <c r="M9" s="95" t="str">
        <v>IBD九州1</v>
      </c>
      <c r="N9" s="95" t="str">
        <v>小西 縁</v>
      </c>
      <c r="O9" s="95" t="str">
        <v>008105383</v>
      </c>
      <c r="P9" s="95" t="str">
        <v>福岡市民病院</v>
      </c>
      <c r="Q9" s="95" t="str">
        <v>A3</v>
      </c>
      <c r="R9" s="95" t="str">
        <v>01586363</v>
      </c>
      <c r="S9" s="95" t="str">
        <v>竹島　ももこ</v>
      </c>
      <c r="T9" s="95" t="str">
        <v>T3</v>
      </c>
      <c r="U9" s="96">
        <v>46204</v>
      </c>
      <c r="W9" s="74" t="s">
        <v>57</v>
      </c>
      <c r="X9" s="74" t="s">
        <v>61</v>
      </c>
      <c r="Y9" s="74" t="s">
        <v>174</v>
      </c>
      <c r="Z9" s="74">
        <v>4601618</v>
      </c>
      <c r="AA9" s="74" t="s">
        <v>175</v>
      </c>
      <c r="AB9" s="74" t="s">
        <v>157</v>
      </c>
      <c r="AC9" s="74">
        <v>1265343</v>
      </c>
      <c r="AD9" s="74" t="s">
        <v>176</v>
      </c>
      <c r="AE9" s="74" t="s">
        <v>150</v>
      </c>
      <c r="AF9" s="97">
        <v>46237</v>
      </c>
      <c r="AH9" s="74" t="s">
        <v>49</v>
      </c>
      <c r="AI9" s="74" t="s">
        <v>69</v>
      </c>
      <c r="AJ9" s="74" t="s">
        <v>177</v>
      </c>
      <c r="AK9" s="74">
        <v>8105383</v>
      </c>
      <c r="AL9" s="74" t="s">
        <v>178</v>
      </c>
      <c r="AM9" s="74" t="s">
        <v>157</v>
      </c>
      <c r="AN9" s="74">
        <v>1586363</v>
      </c>
      <c r="AO9" s="74" t="s">
        <v>179</v>
      </c>
      <c r="AP9" s="74" t="s">
        <v>150</v>
      </c>
      <c r="AQ9" s="97">
        <v>46204</v>
      </c>
    </row>
    <row r="10" spans="1:43" x14ac:dyDescent="0.55000000000000004">
      <c r="A10" s="95" t="str">
        <v>IBD 中日本</v>
      </c>
      <c r="B10" s="95" t="str">
        <v>IBD長野・山梨・静岡</v>
      </c>
      <c r="C10" s="95" t="str">
        <v>丸山 恵里</v>
      </c>
      <c r="D10" s="95" t="str">
        <v>004601618</v>
      </c>
      <c r="E10" s="95" t="str">
        <v>穂高病院　医療</v>
      </c>
      <c r="F10" s="95" t="str">
        <v>A3</v>
      </c>
      <c r="G10" s="95" t="str">
        <v>01265343</v>
      </c>
      <c r="H10" s="95" t="str">
        <v>古屋　直行</v>
      </c>
      <c r="I10" s="95" t="str">
        <v>T3</v>
      </c>
      <c r="J10" s="96">
        <v>46237</v>
      </c>
      <c r="L10" s="95" t="str">
        <v>IBD 東日本</v>
      </c>
      <c r="M10" s="95" t="str">
        <v>IBD栃木・群馬・新潟</v>
      </c>
      <c r="N10" s="95" t="str">
        <v>境野 惠介</v>
      </c>
      <c r="O10" s="95" t="str">
        <v>003200314</v>
      </c>
      <c r="P10" s="95" t="str">
        <v>宇都宮病院　済生会</v>
      </c>
      <c r="Q10" s="95" t="str">
        <v>A2</v>
      </c>
      <c r="R10" s="95" t="str">
        <v>01484800</v>
      </c>
      <c r="S10" s="95" t="str">
        <v>種本　俊</v>
      </c>
      <c r="T10" s="95" t="str">
        <v>T2</v>
      </c>
      <c r="U10" s="96">
        <v>46205</v>
      </c>
      <c r="W10" s="74" t="s">
        <v>57</v>
      </c>
      <c r="X10" s="74" t="s">
        <v>78</v>
      </c>
      <c r="Y10" s="74" t="s">
        <v>180</v>
      </c>
      <c r="Z10" s="74">
        <v>4200873</v>
      </c>
      <c r="AA10" s="74" t="s">
        <v>181</v>
      </c>
      <c r="AB10" s="74" t="s">
        <v>157</v>
      </c>
      <c r="AC10" s="74">
        <v>1452443</v>
      </c>
      <c r="AD10" s="74" t="s">
        <v>182</v>
      </c>
      <c r="AE10" s="74" t="s">
        <v>150</v>
      </c>
      <c r="AF10" s="97">
        <v>46237</v>
      </c>
      <c r="AH10" s="74" t="s">
        <v>47</v>
      </c>
      <c r="AI10" s="74" t="s">
        <v>48</v>
      </c>
      <c r="AJ10" s="74" t="s">
        <v>183</v>
      </c>
      <c r="AK10" s="74">
        <v>3200314</v>
      </c>
      <c r="AL10" s="74" t="s">
        <v>184</v>
      </c>
      <c r="AM10" s="74" t="s">
        <v>153</v>
      </c>
      <c r="AN10" s="74">
        <v>1484800</v>
      </c>
      <c r="AO10" s="74" t="s">
        <v>185</v>
      </c>
      <c r="AP10" s="74" t="s">
        <v>146</v>
      </c>
      <c r="AQ10" s="97">
        <v>46205</v>
      </c>
    </row>
    <row r="11" spans="1:43" x14ac:dyDescent="0.55000000000000004">
      <c r="A11" s="95" t="str">
        <v>IBD 中日本</v>
      </c>
      <c r="B11" s="95" t="str">
        <v>IBD北陸・岐阜</v>
      </c>
      <c r="C11" s="95" t="str">
        <v>谷 嘉裕</v>
      </c>
      <c r="D11" s="95" t="str">
        <v>004200873</v>
      </c>
      <c r="E11" s="95" t="str">
        <v>かみいち総合病院</v>
      </c>
      <c r="F11" s="95" t="str">
        <v>A3</v>
      </c>
      <c r="G11" s="95" t="str">
        <v>01452443</v>
      </c>
      <c r="H11" s="95" t="str">
        <v>水上　敦喜</v>
      </c>
      <c r="I11" s="95" t="str">
        <v>T3</v>
      </c>
      <c r="J11" s="96">
        <v>46237</v>
      </c>
      <c r="L11" s="95" t="str">
        <v>IBD 東日本</v>
      </c>
      <c r="M11" s="95" t="str">
        <v>IBD栃木・群馬・新潟</v>
      </c>
      <c r="N11" s="95" t="str">
        <v>川髙 浩</v>
      </c>
      <c r="O11" s="95" t="str">
        <v>003200962</v>
      </c>
      <c r="P11" s="95" t="str">
        <v>自治医科大学附属病院</v>
      </c>
      <c r="Q11" s="95" t="str">
        <v>A1</v>
      </c>
      <c r="R11" s="95" t="str">
        <v>01386968</v>
      </c>
      <c r="S11" s="95" t="str">
        <v>竹澤　敬人</v>
      </c>
      <c r="T11" s="95" t="str">
        <v>T2</v>
      </c>
      <c r="U11" s="96">
        <v>46205</v>
      </c>
      <c r="W11" s="74" t="s">
        <v>57</v>
      </c>
      <c r="X11" s="74" t="s">
        <v>70</v>
      </c>
      <c r="Y11" s="74" t="s">
        <v>186</v>
      </c>
      <c r="Z11" s="74">
        <v>5303558</v>
      </c>
      <c r="AA11" s="74" t="s">
        <v>187</v>
      </c>
      <c r="AB11" s="74" t="s">
        <v>153</v>
      </c>
      <c r="AC11" s="74">
        <v>1514186</v>
      </c>
      <c r="AD11" s="74" t="s">
        <v>188</v>
      </c>
      <c r="AE11" s="74" t="s">
        <v>150</v>
      </c>
      <c r="AF11" s="97">
        <v>46237</v>
      </c>
      <c r="AH11" s="74" t="s">
        <v>47</v>
      </c>
      <c r="AI11" s="74" t="s">
        <v>48</v>
      </c>
      <c r="AJ11" s="74" t="s">
        <v>189</v>
      </c>
      <c r="AK11" s="74">
        <v>3200962</v>
      </c>
      <c r="AL11" s="74" t="s">
        <v>190</v>
      </c>
      <c r="AM11" s="74" t="s">
        <v>140</v>
      </c>
      <c r="AN11" s="74">
        <v>1386968</v>
      </c>
      <c r="AO11" s="74" t="s">
        <v>191</v>
      </c>
      <c r="AP11" s="74" t="s">
        <v>146</v>
      </c>
      <c r="AQ11" s="97">
        <v>46205</v>
      </c>
    </row>
    <row r="12" spans="1:43" x14ac:dyDescent="0.55000000000000004">
      <c r="A12" s="95" t="str">
        <v>IBD 中日本</v>
      </c>
      <c r="B12" s="95" t="str">
        <v>IBD京滋</v>
      </c>
      <c r="C12" s="95" t="str">
        <v>岩切 秀治</v>
      </c>
      <c r="D12" s="95" t="str">
        <v>005303558</v>
      </c>
      <c r="E12" s="95" t="str">
        <v>福知山市民病院</v>
      </c>
      <c r="F12" s="95" t="str">
        <v>A2</v>
      </c>
      <c r="G12" s="95" t="str">
        <v>01514186</v>
      </c>
      <c r="H12" s="95" t="str">
        <v>酒井　浩明</v>
      </c>
      <c r="I12" s="95" t="str">
        <v>T3</v>
      </c>
      <c r="J12" s="96">
        <v>46237</v>
      </c>
      <c r="L12" s="95" t="str">
        <v>IBD 東日本</v>
      </c>
      <c r="M12" s="95" t="str">
        <v>IBD埼玉</v>
      </c>
      <c r="N12" s="95" t="str">
        <v>篠原 遥</v>
      </c>
      <c r="O12" s="95" t="str">
        <v>003400726</v>
      </c>
      <c r="P12" s="95" t="str">
        <v>春日部市立医療センター</v>
      </c>
      <c r="Q12" s="95" t="str">
        <v>A3</v>
      </c>
      <c r="R12" s="95" t="str">
        <v>01368632</v>
      </c>
      <c r="S12" s="95" t="str">
        <v>福本　顕史</v>
      </c>
      <c r="T12" s="95" t="str">
        <v>T3</v>
      </c>
      <c r="U12" s="96">
        <v>46205</v>
      </c>
      <c r="W12" s="74" t="s">
        <v>49</v>
      </c>
      <c r="X12" s="74" t="s">
        <v>55</v>
      </c>
      <c r="Y12" s="74" t="s">
        <v>192</v>
      </c>
      <c r="Z12" s="74">
        <v>5425456</v>
      </c>
      <c r="AA12" s="74" t="s">
        <v>193</v>
      </c>
      <c r="AB12" s="74" t="s">
        <v>157</v>
      </c>
      <c r="AC12" s="74">
        <v>1510746</v>
      </c>
      <c r="AD12" s="74" t="s">
        <v>194</v>
      </c>
      <c r="AE12" s="74" t="s">
        <v>150</v>
      </c>
      <c r="AF12" s="97">
        <v>46237</v>
      </c>
      <c r="AH12" s="74" t="s">
        <v>47</v>
      </c>
      <c r="AI12" s="74" t="s">
        <v>62</v>
      </c>
      <c r="AJ12" s="74" t="s">
        <v>195</v>
      </c>
      <c r="AK12" s="74">
        <v>3400726</v>
      </c>
      <c r="AL12" s="74" t="s">
        <v>196</v>
      </c>
      <c r="AM12" s="74" t="s">
        <v>157</v>
      </c>
      <c r="AN12" s="74">
        <v>1368632</v>
      </c>
      <c r="AO12" s="74" t="s">
        <v>197</v>
      </c>
      <c r="AP12" s="74" t="s">
        <v>150</v>
      </c>
      <c r="AQ12" s="97">
        <v>46205</v>
      </c>
    </row>
    <row r="13" spans="1:43" x14ac:dyDescent="0.55000000000000004">
      <c r="A13" s="95" t="str">
        <v>IBD 中日本</v>
      </c>
      <c r="B13" s="95" t="str">
        <v>IBD京滋</v>
      </c>
      <c r="C13" s="95" t="str">
        <v>鈴木 清高</v>
      </c>
      <c r="D13" s="95" t="str">
        <v>005301632</v>
      </c>
      <c r="E13" s="95" t="str">
        <v>京都医療センター　独法</v>
      </c>
      <c r="F13" s="95" t="str">
        <v>A2</v>
      </c>
      <c r="G13" s="95" t="str">
        <v>01487802</v>
      </c>
      <c r="H13" s="95" t="str">
        <v>村田　雅樹</v>
      </c>
      <c r="I13" s="95" t="str">
        <v>T2</v>
      </c>
      <c r="J13" s="96">
        <v>46237</v>
      </c>
      <c r="L13" s="95" t="str">
        <v>IBD 中日本</v>
      </c>
      <c r="M13" s="95" t="str">
        <v>IBD東海2</v>
      </c>
      <c r="N13" s="95" t="str">
        <v>今西 美穂</v>
      </c>
      <c r="O13" s="95" t="str">
        <v>004902493</v>
      </c>
      <c r="P13" s="95" t="str">
        <v>岡崎市民病院</v>
      </c>
      <c r="Q13" s="95" t="str">
        <v>A2</v>
      </c>
      <c r="R13" s="95" t="str">
        <v>01534856</v>
      </c>
      <c r="S13" s="95" t="str">
        <v>齋藤　洋一郎</v>
      </c>
      <c r="T13" s="95" t="str">
        <v>T3</v>
      </c>
      <c r="U13" s="96">
        <v>46205</v>
      </c>
      <c r="W13" s="74" t="s">
        <v>49</v>
      </c>
      <c r="X13" s="74" t="s">
        <v>50</v>
      </c>
      <c r="Y13" s="74" t="s">
        <v>198</v>
      </c>
      <c r="Z13" s="74">
        <v>8500734</v>
      </c>
      <c r="AA13" s="74" t="s">
        <v>199</v>
      </c>
      <c r="AB13" s="74" t="s">
        <v>157</v>
      </c>
      <c r="AC13" s="74">
        <v>1508244</v>
      </c>
      <c r="AD13" s="74" t="s">
        <v>200</v>
      </c>
      <c r="AE13" s="74" t="s">
        <v>150</v>
      </c>
      <c r="AF13" s="97">
        <v>46237</v>
      </c>
      <c r="AH13" s="74" t="s">
        <v>57</v>
      </c>
      <c r="AI13" s="74" t="s">
        <v>86</v>
      </c>
      <c r="AJ13" s="74" t="s">
        <v>201</v>
      </c>
      <c r="AK13" s="74">
        <v>4902493</v>
      </c>
      <c r="AL13" s="74" t="s">
        <v>202</v>
      </c>
      <c r="AM13" s="74" t="s">
        <v>153</v>
      </c>
      <c r="AN13" s="74">
        <v>1534856</v>
      </c>
      <c r="AO13" s="74" t="s">
        <v>203</v>
      </c>
      <c r="AP13" s="74" t="s">
        <v>150</v>
      </c>
      <c r="AQ13" s="97">
        <v>46205</v>
      </c>
    </row>
    <row r="14" spans="1:43" x14ac:dyDescent="0.55000000000000004">
      <c r="A14" s="95" t="str">
        <v>IBD 西日本</v>
      </c>
      <c r="B14" s="95" t="str">
        <v>IBD大阪2</v>
      </c>
      <c r="C14" s="95" t="str">
        <v>飯冨 由佳</v>
      </c>
      <c r="D14" s="95" t="str">
        <v>005425456</v>
      </c>
      <c r="E14" s="95" t="str">
        <v>たざわ内科・内視鏡ＣＬ岸和田駅</v>
      </c>
      <c r="F14" s="95" t="str">
        <v>A3</v>
      </c>
      <c r="G14" s="95" t="str">
        <v>01510746</v>
      </c>
      <c r="H14" s="95" t="str">
        <v>田澤　智彦</v>
      </c>
      <c r="I14" s="95" t="str">
        <v>T3</v>
      </c>
      <c r="J14" s="96">
        <v>46237</v>
      </c>
      <c r="L14" s="95" t="str">
        <v>IBD 中日本</v>
      </c>
      <c r="M14" s="95" t="str">
        <v>IBD北陸・岐阜</v>
      </c>
      <c r="N14" s="95" t="str">
        <v>谷 嘉裕</v>
      </c>
      <c r="O14" s="95" t="str">
        <v>004200056</v>
      </c>
      <c r="P14" s="95" t="str">
        <v>富山市民病院</v>
      </c>
      <c r="Q14" s="95" t="str">
        <v>A3</v>
      </c>
      <c r="R14" s="95" t="str">
        <v>01563656</v>
      </c>
      <c r="S14" s="95" t="str">
        <v>森　勇人</v>
      </c>
      <c r="T14" s="95" t="str">
        <v>T3</v>
      </c>
      <c r="U14" s="96">
        <v>46205</v>
      </c>
      <c r="W14" s="74" t="s">
        <v>47</v>
      </c>
      <c r="X14" s="74" t="s">
        <v>62</v>
      </c>
      <c r="Y14" s="74" t="s">
        <v>204</v>
      </c>
      <c r="Z14" s="74">
        <v>3405067</v>
      </c>
      <c r="AA14" s="74" t="s">
        <v>205</v>
      </c>
      <c r="AB14" s="74" t="s">
        <v>140</v>
      </c>
      <c r="AC14" s="74">
        <v>1361034</v>
      </c>
      <c r="AD14" s="74" t="s">
        <v>206</v>
      </c>
      <c r="AE14" s="74" t="s">
        <v>142</v>
      </c>
      <c r="AF14" s="97">
        <v>46238</v>
      </c>
      <c r="AH14" s="74" t="s">
        <v>57</v>
      </c>
      <c r="AI14" s="74" t="s">
        <v>78</v>
      </c>
      <c r="AJ14" s="74" t="s">
        <v>180</v>
      </c>
      <c r="AK14" s="74">
        <v>4200056</v>
      </c>
      <c r="AL14" s="74" t="s">
        <v>207</v>
      </c>
      <c r="AM14" s="74" t="s">
        <v>157</v>
      </c>
      <c r="AN14" s="74">
        <v>1563656</v>
      </c>
      <c r="AO14" s="74" t="s">
        <v>208</v>
      </c>
      <c r="AP14" s="74" t="s">
        <v>150</v>
      </c>
      <c r="AQ14" s="97">
        <v>46205</v>
      </c>
    </row>
    <row r="15" spans="1:43" x14ac:dyDescent="0.55000000000000004">
      <c r="A15" s="95" t="str">
        <v>IBD 西日本</v>
      </c>
      <c r="B15" s="95" t="str">
        <v>IBD九州2</v>
      </c>
      <c r="C15" s="95" t="str">
        <v>小川 陽</v>
      </c>
      <c r="D15" s="95" t="str">
        <v>008500734</v>
      </c>
      <c r="E15" s="95" t="str">
        <v>別府医療センター　独法</v>
      </c>
      <c r="F15" s="95" t="str">
        <v>A3</v>
      </c>
      <c r="G15" s="95" t="str">
        <v>01508244</v>
      </c>
      <c r="H15" s="95" t="str">
        <v>糸永　周一</v>
      </c>
      <c r="I15" s="95" t="str">
        <v>T3</v>
      </c>
      <c r="J15" s="96">
        <v>46237</v>
      </c>
      <c r="L15" s="95" t="str">
        <v>IBD 西日本</v>
      </c>
      <c r="M15" s="95" t="str">
        <v>IBD中四国1</v>
      </c>
      <c r="N15" s="95" t="str">
        <v>児玉 英作</v>
      </c>
      <c r="O15" s="95" t="str">
        <v>006100314</v>
      </c>
      <c r="P15" s="95" t="str">
        <v>米子医療センター　独法</v>
      </c>
      <c r="Q15" s="95" t="str">
        <v>A3</v>
      </c>
      <c r="R15" s="95" t="str">
        <v>01409217</v>
      </c>
      <c r="S15" s="95" t="str">
        <v>松岡　宏至</v>
      </c>
      <c r="T15" s="95" t="str">
        <v>T2</v>
      </c>
      <c r="U15" s="96">
        <v>46205</v>
      </c>
      <c r="W15" s="74" t="s">
        <v>47</v>
      </c>
      <c r="X15" s="74" t="s">
        <v>51</v>
      </c>
      <c r="Y15" s="74" t="s">
        <v>209</v>
      </c>
      <c r="Z15" s="74">
        <v>3611322</v>
      </c>
      <c r="AA15" s="74" t="s">
        <v>210</v>
      </c>
      <c r="AB15" s="74" t="s">
        <v>153</v>
      </c>
      <c r="AC15" s="74">
        <v>1587178</v>
      </c>
      <c r="AD15" s="74" t="s">
        <v>211</v>
      </c>
      <c r="AE15" s="74" t="s">
        <v>150</v>
      </c>
      <c r="AF15" s="97">
        <v>46238</v>
      </c>
      <c r="AH15" s="74" t="s">
        <v>49</v>
      </c>
      <c r="AI15" s="74" t="s">
        <v>52</v>
      </c>
      <c r="AJ15" s="74" t="s">
        <v>212</v>
      </c>
      <c r="AK15" s="74">
        <v>6100314</v>
      </c>
      <c r="AL15" s="74" t="s">
        <v>213</v>
      </c>
      <c r="AM15" s="74" t="s">
        <v>157</v>
      </c>
      <c r="AN15" s="74">
        <v>1409217</v>
      </c>
      <c r="AO15" s="74" t="s">
        <v>214</v>
      </c>
      <c r="AP15" s="74" t="s">
        <v>146</v>
      </c>
      <c r="AQ15" s="97">
        <v>46205</v>
      </c>
    </row>
    <row r="16" spans="1:43" x14ac:dyDescent="0.55000000000000004">
      <c r="A16" s="95" t="str">
        <v>IBD 東日本</v>
      </c>
      <c r="B16" s="95" t="str">
        <v>IBD埼玉</v>
      </c>
      <c r="C16" s="95" t="str">
        <v>岡村 明洋</v>
      </c>
      <c r="D16" s="95" t="str">
        <v>003405067</v>
      </c>
      <c r="E16" s="95" t="str">
        <v>ときとうクリニック　医療</v>
      </c>
      <c r="F16" s="95" t="str">
        <v>A1</v>
      </c>
      <c r="G16" s="95" t="str">
        <v>01361034</v>
      </c>
      <c r="H16" s="95" t="str">
        <v>吉田　周平</v>
      </c>
      <c r="I16" s="95" t="str">
        <v>T1</v>
      </c>
      <c r="J16" s="96">
        <v>46238</v>
      </c>
      <c r="L16" s="95" t="str">
        <v>IBD 東日本</v>
      </c>
      <c r="M16" s="95" t="str">
        <v>IBD東京1</v>
      </c>
      <c r="N16" s="95" t="str">
        <v>吉田 丈裕</v>
      </c>
      <c r="O16" s="95" t="str">
        <v>003639211</v>
      </c>
      <c r="P16" s="95" t="str">
        <v>ちはらメディカルクリニック目黒</v>
      </c>
      <c r="Q16" s="95" t="str">
        <v>A3</v>
      </c>
      <c r="R16" s="95" t="str">
        <v>01354199</v>
      </c>
      <c r="S16" s="95" t="str">
        <v>千原　直人</v>
      </c>
      <c r="T16" s="95" t="str">
        <v>T3</v>
      </c>
      <c r="U16" s="96">
        <v>46206</v>
      </c>
      <c r="W16" s="74" t="s">
        <v>57</v>
      </c>
      <c r="X16" s="74" t="s">
        <v>78</v>
      </c>
      <c r="Y16" s="74" t="s">
        <v>215</v>
      </c>
      <c r="Z16" s="74">
        <v>4300363</v>
      </c>
      <c r="AA16" s="74" t="s">
        <v>216</v>
      </c>
      <c r="AB16" s="74" t="s">
        <v>153</v>
      </c>
      <c r="AC16" s="74">
        <v>1406817</v>
      </c>
      <c r="AD16" s="74" t="s">
        <v>217</v>
      </c>
      <c r="AE16" s="74" t="s">
        <v>142</v>
      </c>
      <c r="AF16" s="97">
        <v>46238</v>
      </c>
      <c r="AH16" s="74" t="s">
        <v>47</v>
      </c>
      <c r="AI16" s="74" t="s">
        <v>56</v>
      </c>
      <c r="AJ16" s="74" t="s">
        <v>218</v>
      </c>
      <c r="AK16" s="74">
        <v>3639211</v>
      </c>
      <c r="AL16" s="74" t="s">
        <v>219</v>
      </c>
      <c r="AM16" s="74" t="s">
        <v>157</v>
      </c>
      <c r="AN16" s="74">
        <v>1354199</v>
      </c>
      <c r="AO16" s="74" t="s">
        <v>220</v>
      </c>
      <c r="AP16" s="74" t="s">
        <v>150</v>
      </c>
      <c r="AQ16" s="97">
        <v>46206</v>
      </c>
    </row>
    <row r="17" spans="1:43" x14ac:dyDescent="0.55000000000000004">
      <c r="A17" s="95" t="str">
        <v>IBD 東日本</v>
      </c>
      <c r="B17" s="95" t="str">
        <v>IBD東京1</v>
      </c>
      <c r="C17" s="95" t="str">
        <v>辻 佑輔</v>
      </c>
      <c r="D17" s="95" t="str">
        <v>003601476</v>
      </c>
      <c r="E17" s="95" t="str">
        <v>東邦大学医療センター大森病院</v>
      </c>
      <c r="F17" s="95" t="str">
        <v>A1</v>
      </c>
      <c r="G17" s="95" t="str">
        <v>01433539</v>
      </c>
      <c r="H17" s="95" t="str">
        <v>鳥羽　崇仁</v>
      </c>
      <c r="I17" s="95" t="str">
        <v>T2</v>
      </c>
      <c r="J17" s="96">
        <v>46238</v>
      </c>
      <c r="L17" s="95" t="str">
        <v>IBD 東日本</v>
      </c>
      <c r="M17" s="95" t="str">
        <v>IBD東京2</v>
      </c>
      <c r="N17" s="95" t="str">
        <v>倉本 春菜</v>
      </c>
      <c r="O17" s="95" t="str">
        <v>003612186</v>
      </c>
      <c r="P17" s="95" t="str">
        <v>東京医科大学八王子医療センター</v>
      </c>
      <c r="Q17" s="95" t="str">
        <v>A2</v>
      </c>
      <c r="R17" s="95" t="str">
        <v>01508415</v>
      </c>
      <c r="S17" s="95" t="str">
        <v>篠原　裕和</v>
      </c>
      <c r="T17" s="95" t="str">
        <v>T1</v>
      </c>
      <c r="U17" s="96">
        <v>46206</v>
      </c>
      <c r="W17" s="74" t="s">
        <v>49</v>
      </c>
      <c r="X17" s="74" t="s">
        <v>84</v>
      </c>
      <c r="Y17" s="74" t="s">
        <v>221</v>
      </c>
      <c r="Z17" s="74">
        <v>6400606</v>
      </c>
      <c r="AA17" s="74" t="s">
        <v>222</v>
      </c>
      <c r="AB17" s="74" t="s">
        <v>153</v>
      </c>
      <c r="AC17" s="74">
        <v>1343751</v>
      </c>
      <c r="AD17" s="74" t="s">
        <v>223</v>
      </c>
      <c r="AE17" s="74" t="s">
        <v>146</v>
      </c>
      <c r="AF17" s="97">
        <v>46238</v>
      </c>
      <c r="AH17" s="74" t="s">
        <v>47</v>
      </c>
      <c r="AI17" s="74" t="s">
        <v>51</v>
      </c>
      <c r="AJ17" s="74" t="s">
        <v>209</v>
      </c>
      <c r="AK17" s="74">
        <v>3612186</v>
      </c>
      <c r="AL17" s="74" t="s">
        <v>224</v>
      </c>
      <c r="AM17" s="74" t="s">
        <v>153</v>
      </c>
      <c r="AN17" s="74">
        <v>1508415</v>
      </c>
      <c r="AO17" s="74" t="s">
        <v>225</v>
      </c>
      <c r="AP17" s="74" t="s">
        <v>142</v>
      </c>
      <c r="AQ17" s="97">
        <v>46206</v>
      </c>
    </row>
    <row r="18" spans="1:43" x14ac:dyDescent="0.55000000000000004">
      <c r="A18" s="95" t="str">
        <v>IBD 東日本</v>
      </c>
      <c r="B18" s="95" t="str">
        <v>IBD東京2</v>
      </c>
      <c r="C18" s="95" t="str">
        <v>倉本 春菜</v>
      </c>
      <c r="D18" s="95" t="str">
        <v>003611322</v>
      </c>
      <c r="E18" s="95" t="str">
        <v>青梅総合医療センター　市立</v>
      </c>
      <c r="F18" s="95" t="str">
        <v>A2</v>
      </c>
      <c r="G18" s="95" t="str">
        <v>01587178</v>
      </c>
      <c r="H18" s="95" t="str">
        <v>邉田　陽子</v>
      </c>
      <c r="I18" s="95" t="str">
        <v>T3</v>
      </c>
      <c r="J18" s="96">
        <v>46238</v>
      </c>
      <c r="L18" s="95" t="str">
        <v>IBD 東日本</v>
      </c>
      <c r="M18" s="95" t="str">
        <v>IBD東京2</v>
      </c>
      <c r="N18" s="95" t="str">
        <v>細水 健太良</v>
      </c>
      <c r="O18" s="95" t="str">
        <v>003604299</v>
      </c>
      <c r="P18" s="95" t="str">
        <v>慶應義塾大学病院</v>
      </c>
      <c r="Q18" s="95" t="str">
        <v>A1</v>
      </c>
      <c r="R18" s="95" t="str">
        <v>01565533</v>
      </c>
      <c r="S18" s="95" t="str">
        <v>重原　光那</v>
      </c>
      <c r="T18" s="95" t="str">
        <v>T3</v>
      </c>
      <c r="U18" s="96">
        <v>46206</v>
      </c>
      <c r="W18" s="74" t="s">
        <v>47</v>
      </c>
      <c r="X18" s="74" t="s">
        <v>51</v>
      </c>
      <c r="Y18" s="74" t="s">
        <v>226</v>
      </c>
      <c r="Z18" s="74">
        <v>3604299</v>
      </c>
      <c r="AA18" s="74" t="s">
        <v>227</v>
      </c>
      <c r="AB18" s="74" t="s">
        <v>140</v>
      </c>
      <c r="AC18" s="74">
        <v>1565533</v>
      </c>
      <c r="AD18" s="74" t="s">
        <v>228</v>
      </c>
      <c r="AE18" s="74" t="s">
        <v>150</v>
      </c>
      <c r="AF18" s="97">
        <v>46206</v>
      </c>
      <c r="AH18" s="74" t="s">
        <v>47</v>
      </c>
      <c r="AI18" s="74" t="s">
        <v>51</v>
      </c>
      <c r="AJ18" s="74" t="s">
        <v>226</v>
      </c>
      <c r="AK18" s="74">
        <v>3604299</v>
      </c>
      <c r="AL18" s="74" t="s">
        <v>227</v>
      </c>
      <c r="AM18" s="74" t="s">
        <v>140</v>
      </c>
      <c r="AN18" s="74">
        <v>1565533</v>
      </c>
      <c r="AO18" s="74" t="s">
        <v>228</v>
      </c>
      <c r="AP18" s="74" t="s">
        <v>150</v>
      </c>
      <c r="AQ18" s="97">
        <v>46206</v>
      </c>
    </row>
    <row r="19" spans="1:43" x14ac:dyDescent="0.55000000000000004">
      <c r="A19" s="95" t="str">
        <v>IBD 中日本</v>
      </c>
      <c r="B19" s="95" t="str">
        <v>IBD東海2</v>
      </c>
      <c r="C19" s="95" t="str">
        <v>髙橋 憲子</v>
      </c>
      <c r="D19" s="95" t="str">
        <v>004903497</v>
      </c>
      <c r="E19" s="95" t="str">
        <v>西尾市民病院</v>
      </c>
      <c r="F19" s="95" t="str">
        <v>A2</v>
      </c>
      <c r="G19" s="95" t="str">
        <v>01352846</v>
      </c>
      <c r="H19" s="95" t="str">
        <v>長谷川　太作</v>
      </c>
      <c r="I19" s="95" t="str">
        <v>T1</v>
      </c>
      <c r="J19" s="96">
        <v>46238</v>
      </c>
      <c r="L19" s="95" t="str">
        <v>IBD 西日本</v>
      </c>
      <c r="M19" s="95" t="str">
        <v>IBD大阪1</v>
      </c>
      <c r="N19" s="95" t="str">
        <v>早川 実奈</v>
      </c>
      <c r="O19" s="95" t="str">
        <v>005400776</v>
      </c>
      <c r="P19" s="95" t="str">
        <v>北野病院　財団</v>
      </c>
      <c r="Q19" s="95" t="str">
        <v>A2</v>
      </c>
      <c r="R19" s="95" t="str">
        <v>01566416</v>
      </c>
      <c r="S19" s="95" t="str">
        <v>小坂　太郎</v>
      </c>
      <c r="T19" s="95" t="str">
        <v>T3</v>
      </c>
      <c r="U19" s="96">
        <v>46206</v>
      </c>
      <c r="W19" s="74" t="s">
        <v>49</v>
      </c>
      <c r="X19" s="74" t="s">
        <v>75</v>
      </c>
      <c r="Y19" s="74" t="s">
        <v>229</v>
      </c>
      <c r="Z19" s="74">
        <v>5400776</v>
      </c>
      <c r="AA19" s="74" t="s">
        <v>230</v>
      </c>
      <c r="AB19" s="74" t="s">
        <v>153</v>
      </c>
      <c r="AC19" s="74">
        <v>1566416</v>
      </c>
      <c r="AD19" s="74" t="s">
        <v>231</v>
      </c>
      <c r="AE19" s="74" t="s">
        <v>150</v>
      </c>
      <c r="AF19" s="97">
        <v>46206</v>
      </c>
      <c r="AH19" s="74" t="s">
        <v>49</v>
      </c>
      <c r="AI19" s="74" t="s">
        <v>75</v>
      </c>
      <c r="AJ19" s="74" t="s">
        <v>229</v>
      </c>
      <c r="AK19" s="74">
        <v>5400776</v>
      </c>
      <c r="AL19" s="74" t="s">
        <v>230</v>
      </c>
      <c r="AM19" s="74" t="s">
        <v>153</v>
      </c>
      <c r="AN19" s="74">
        <v>1566416</v>
      </c>
      <c r="AO19" s="74" t="s">
        <v>231</v>
      </c>
      <c r="AP19" s="74" t="s">
        <v>150</v>
      </c>
      <c r="AQ19" s="97">
        <v>46206</v>
      </c>
    </row>
    <row r="20" spans="1:43" x14ac:dyDescent="0.55000000000000004">
      <c r="A20" s="95" t="str">
        <v>IBD 中日本</v>
      </c>
      <c r="B20" s="95" t="str">
        <v>IBD北陸・岐阜</v>
      </c>
      <c r="C20" s="95" t="str">
        <v>綾木 秀和</v>
      </c>
      <c r="D20" s="95" t="str">
        <v>004300363</v>
      </c>
      <c r="E20" s="95" t="str">
        <v>石川県立中央病院</v>
      </c>
      <c r="F20" s="95" t="str">
        <v>A2</v>
      </c>
      <c r="G20" s="95" t="str">
        <v>01406817</v>
      </c>
      <c r="H20" s="95" t="str">
        <v>吉田　尚弘</v>
      </c>
      <c r="I20" s="95" t="str">
        <v>T1</v>
      </c>
      <c r="J20" s="96">
        <v>46238</v>
      </c>
      <c r="L20" s="95" t="str">
        <v>IBD 東日本</v>
      </c>
      <c r="M20" s="95" t="str">
        <v>IBD東北</v>
      </c>
      <c r="N20" s="95" t="str">
        <v>平向 いづみ</v>
      </c>
      <c r="O20" s="95" t="str">
        <v>002500397</v>
      </c>
      <c r="P20" s="95" t="str">
        <v>新庄病院　県立</v>
      </c>
      <c r="Q20" s="95" t="str">
        <v>A3</v>
      </c>
      <c r="R20" s="95" t="str">
        <v>01450088</v>
      </c>
      <c r="S20" s="95" t="str">
        <v>秋葉　昭多郎</v>
      </c>
      <c r="T20" s="95" t="str">
        <v>T2</v>
      </c>
      <c r="U20" s="96">
        <v>46209</v>
      </c>
      <c r="W20" s="74" t="s">
        <v>49</v>
      </c>
      <c r="X20" s="74" t="s">
        <v>66</v>
      </c>
      <c r="Y20" s="74" t="s">
        <v>232</v>
      </c>
      <c r="Z20" s="74">
        <v>5513138</v>
      </c>
      <c r="AA20" s="74" t="s">
        <v>233</v>
      </c>
      <c r="AB20" s="74" t="s">
        <v>140</v>
      </c>
      <c r="AC20" s="74">
        <v>1331703</v>
      </c>
      <c r="AD20" s="74" t="s">
        <v>234</v>
      </c>
      <c r="AE20" s="74" t="s">
        <v>142</v>
      </c>
      <c r="AF20" s="97">
        <v>46206</v>
      </c>
      <c r="AH20" s="74" t="s">
        <v>47</v>
      </c>
      <c r="AI20" s="74" t="s">
        <v>74</v>
      </c>
      <c r="AJ20" s="74" t="s">
        <v>143</v>
      </c>
      <c r="AK20" s="74">
        <v>2500397</v>
      </c>
      <c r="AL20" s="74" t="s">
        <v>235</v>
      </c>
      <c r="AM20" s="74" t="s">
        <v>157</v>
      </c>
      <c r="AN20" s="74">
        <v>1450088</v>
      </c>
      <c r="AO20" s="74" t="s">
        <v>236</v>
      </c>
      <c r="AP20" s="74" t="s">
        <v>146</v>
      </c>
      <c r="AQ20" s="97">
        <v>46209</v>
      </c>
    </row>
    <row r="21" spans="1:43" x14ac:dyDescent="0.55000000000000004">
      <c r="A21" s="95" t="str">
        <v>IBD 西日本</v>
      </c>
      <c r="B21" s="95" t="str">
        <v>IBD中四国2</v>
      </c>
      <c r="C21" s="95" t="str">
        <v>古賀 みのり</v>
      </c>
      <c r="D21" s="95" t="str">
        <v>006400606</v>
      </c>
      <c r="E21" s="95" t="str">
        <v>福山市民病院</v>
      </c>
      <c r="F21" s="95" t="str">
        <v>A2</v>
      </c>
      <c r="G21" s="95" t="str">
        <v>01343751</v>
      </c>
      <c r="H21" s="95" t="str">
        <v>名和　徹</v>
      </c>
      <c r="I21" s="95" t="str">
        <v>T2</v>
      </c>
      <c r="J21" s="96">
        <v>46238</v>
      </c>
      <c r="L21" s="95" t="str">
        <v>IBD 東日本</v>
      </c>
      <c r="M21" s="95" t="str">
        <v>IBD東北</v>
      </c>
      <c r="N21" s="95" t="str">
        <v>若山 久光</v>
      </c>
      <c r="O21" s="95" t="str">
        <v>002100647</v>
      </c>
      <c r="P21" s="95" t="str">
        <v>弘前大学医学部附属病院</v>
      </c>
      <c r="Q21" s="95" t="str">
        <v>A1</v>
      </c>
      <c r="R21" s="95" t="str">
        <v>01367650</v>
      </c>
      <c r="S21" s="95" t="str">
        <v>櫻庭　裕丈</v>
      </c>
      <c r="T21" s="95" t="str">
        <v>T2</v>
      </c>
      <c r="U21" s="96">
        <v>46209</v>
      </c>
      <c r="W21" s="74" t="s">
        <v>47</v>
      </c>
      <c r="X21" s="74" t="s">
        <v>74</v>
      </c>
      <c r="Y21" s="74" t="s">
        <v>143</v>
      </c>
      <c r="Z21" s="74">
        <v>2500397</v>
      </c>
      <c r="AA21" s="74" t="s">
        <v>235</v>
      </c>
      <c r="AB21" s="74" t="s">
        <v>157</v>
      </c>
      <c r="AC21" s="74">
        <v>1450088</v>
      </c>
      <c r="AD21" s="74" t="s">
        <v>236</v>
      </c>
      <c r="AE21" s="74" t="s">
        <v>146</v>
      </c>
      <c r="AF21" s="97">
        <v>46209</v>
      </c>
      <c r="AH21" s="74" t="s">
        <v>47</v>
      </c>
      <c r="AI21" s="74" t="s">
        <v>74</v>
      </c>
      <c r="AJ21" s="74" t="s">
        <v>237</v>
      </c>
      <c r="AK21" s="74">
        <v>2100647</v>
      </c>
      <c r="AL21" s="74" t="s">
        <v>238</v>
      </c>
      <c r="AM21" s="74" t="s">
        <v>140</v>
      </c>
      <c r="AN21" s="74">
        <v>1367650</v>
      </c>
      <c r="AO21" s="74" t="s">
        <v>239</v>
      </c>
      <c r="AP21" s="74" t="s">
        <v>146</v>
      </c>
      <c r="AQ21" s="97">
        <v>46209</v>
      </c>
    </row>
    <row r="22" spans="1:43" x14ac:dyDescent="0.55000000000000004">
      <c r="A22" s="95" t="str">
        <v>IBD 東日本</v>
      </c>
      <c r="B22" s="95" t="str">
        <v>IBD東京1</v>
      </c>
      <c r="C22" s="95" t="str">
        <v>染谷 慶壮</v>
      </c>
      <c r="D22" s="95" t="str">
        <v>003610105</v>
      </c>
      <c r="E22" s="95" t="str">
        <v>順天堂大学医学部附属順天堂医院</v>
      </c>
      <c r="F22" s="95" t="str">
        <v>A1</v>
      </c>
      <c r="G22" s="95" t="str">
        <v>01436244</v>
      </c>
      <c r="H22" s="95" t="str">
        <v>野村　収</v>
      </c>
      <c r="I22" s="95" t="str">
        <v>T2</v>
      </c>
      <c r="J22" s="96">
        <v>46239</v>
      </c>
      <c r="L22" s="95" t="str">
        <v>IBD 東日本</v>
      </c>
      <c r="M22" s="95" t="str">
        <v>IBD千葉・茨城</v>
      </c>
      <c r="N22" s="95" t="str">
        <v>村松 俊輔</v>
      </c>
      <c r="O22" s="95" t="str">
        <v>003503704</v>
      </c>
      <c r="P22" s="95" t="str">
        <v>東邦大学医療センター佐倉病院</v>
      </c>
      <c r="Q22" s="95" t="str">
        <v>A1</v>
      </c>
      <c r="R22" s="95" t="str">
        <v>01474881</v>
      </c>
      <c r="S22" s="95" t="str">
        <v>岩下　裕明</v>
      </c>
      <c r="T22" s="95" t="str">
        <v>T2</v>
      </c>
      <c r="U22" s="96">
        <v>46209</v>
      </c>
      <c r="W22" s="74" t="s">
        <v>47</v>
      </c>
      <c r="X22" s="74" t="s">
        <v>74</v>
      </c>
      <c r="Y22" s="74" t="s">
        <v>237</v>
      </c>
      <c r="Z22" s="74">
        <v>2100647</v>
      </c>
      <c r="AA22" s="74" t="s">
        <v>238</v>
      </c>
      <c r="AB22" s="74" t="s">
        <v>140</v>
      </c>
      <c r="AC22" s="74">
        <v>1367650</v>
      </c>
      <c r="AD22" s="74" t="s">
        <v>239</v>
      </c>
      <c r="AE22" s="74" t="s">
        <v>146</v>
      </c>
      <c r="AF22" s="97">
        <v>46209</v>
      </c>
      <c r="AH22" s="74" t="s">
        <v>47</v>
      </c>
      <c r="AI22" s="74" t="s">
        <v>82</v>
      </c>
      <c r="AJ22" s="74" t="s">
        <v>240</v>
      </c>
      <c r="AK22" s="74">
        <v>3503704</v>
      </c>
      <c r="AL22" s="74" t="s">
        <v>241</v>
      </c>
      <c r="AM22" s="74" t="s">
        <v>140</v>
      </c>
      <c r="AN22" s="74">
        <v>1474881</v>
      </c>
      <c r="AO22" s="74" t="s">
        <v>242</v>
      </c>
      <c r="AP22" s="74" t="s">
        <v>146</v>
      </c>
      <c r="AQ22" s="97">
        <v>46209</v>
      </c>
    </row>
    <row r="23" spans="1:43" x14ac:dyDescent="0.55000000000000004">
      <c r="A23" s="95" t="str">
        <v>IBD 西日本</v>
      </c>
      <c r="B23" s="95" t="str">
        <v>IBD大阪2</v>
      </c>
      <c r="C23" s="95" t="str">
        <v>宮西 裕香</v>
      </c>
      <c r="D23" s="95" t="str">
        <v>005405085</v>
      </c>
      <c r="E23" s="95" t="str">
        <v>大阪労災病院　独法労</v>
      </c>
      <c r="F23" s="95" t="str">
        <v>A2</v>
      </c>
      <c r="G23" s="95" t="str">
        <v>01381396</v>
      </c>
      <c r="H23" s="95" t="str">
        <v>山田　拓哉</v>
      </c>
      <c r="I23" s="95" t="str">
        <v>T1</v>
      </c>
      <c r="J23" s="96">
        <v>46239</v>
      </c>
      <c r="L23" s="95" t="str">
        <v>IBD 中日本</v>
      </c>
      <c r="M23" s="95" t="str">
        <v>IBD東海1</v>
      </c>
      <c r="N23" s="95" t="str">
        <v>平谷 友紀</v>
      </c>
      <c r="O23" s="95" t="str">
        <v>004904366</v>
      </c>
      <c r="P23" s="95" t="str">
        <v>さくら総合病院　医療</v>
      </c>
      <c r="Q23" s="95" t="str">
        <v>A3</v>
      </c>
      <c r="R23" s="95" t="str">
        <v>01377614</v>
      </c>
      <c r="S23" s="95" t="str">
        <v>小林　豊</v>
      </c>
      <c r="T23" s="95" t="str">
        <v>T3</v>
      </c>
      <c r="U23" s="96">
        <v>46209</v>
      </c>
      <c r="W23" s="74" t="s">
        <v>47</v>
      </c>
      <c r="X23" s="74" t="s">
        <v>82</v>
      </c>
      <c r="Y23" s="74" t="s">
        <v>240</v>
      </c>
      <c r="Z23" s="74">
        <v>3503704</v>
      </c>
      <c r="AA23" s="74" t="s">
        <v>241</v>
      </c>
      <c r="AB23" s="74" t="s">
        <v>140</v>
      </c>
      <c r="AC23" s="74">
        <v>1474881</v>
      </c>
      <c r="AD23" s="74" t="s">
        <v>242</v>
      </c>
      <c r="AE23" s="74" t="s">
        <v>146</v>
      </c>
      <c r="AF23" s="97">
        <v>46209</v>
      </c>
      <c r="AH23" s="74" t="s">
        <v>57</v>
      </c>
      <c r="AI23" s="74" t="s">
        <v>76</v>
      </c>
      <c r="AJ23" s="74" t="s">
        <v>243</v>
      </c>
      <c r="AK23" s="74">
        <v>4904366</v>
      </c>
      <c r="AL23" s="74" t="s">
        <v>244</v>
      </c>
      <c r="AM23" s="74" t="s">
        <v>157</v>
      </c>
      <c r="AN23" s="74">
        <v>1377614</v>
      </c>
      <c r="AO23" s="74" t="s">
        <v>245</v>
      </c>
      <c r="AP23" s="74" t="s">
        <v>150</v>
      </c>
      <c r="AQ23" s="97">
        <v>46209</v>
      </c>
    </row>
    <row r="24" spans="1:43" x14ac:dyDescent="0.55000000000000004">
      <c r="A24" s="95" t="str">
        <v>IBD 西日本</v>
      </c>
      <c r="B24" s="95" t="str">
        <v>IBD中四国1</v>
      </c>
      <c r="C24" s="95" t="str">
        <v>児玉 英作</v>
      </c>
      <c r="D24" s="95" t="str">
        <v>006100172</v>
      </c>
      <c r="E24" s="95" t="str">
        <v>鳥取県立厚生病院</v>
      </c>
      <c r="F24" s="95" t="str">
        <v>A3</v>
      </c>
      <c r="G24" s="95" t="str">
        <v>01329090</v>
      </c>
      <c r="H24" s="95" t="str">
        <v>野口　直哉</v>
      </c>
      <c r="I24" s="95" t="str">
        <v>T3</v>
      </c>
      <c r="J24" s="96">
        <v>46239</v>
      </c>
      <c r="L24" s="95" t="str">
        <v>IBD 中日本</v>
      </c>
      <c r="M24" s="95" t="str">
        <v>IBD東海2</v>
      </c>
      <c r="N24" s="95" t="str">
        <v>福山 敏</v>
      </c>
      <c r="O24" s="95" t="str">
        <v>005100281</v>
      </c>
      <c r="P24" s="95" t="str">
        <v>岡波総合病院　医療</v>
      </c>
      <c r="Q24" s="95" t="str">
        <v>A3</v>
      </c>
      <c r="R24" s="95" t="str">
        <v>01424063</v>
      </c>
      <c r="S24" s="95" t="str">
        <v>今井　元</v>
      </c>
      <c r="T24" s="95" t="str">
        <v>T2</v>
      </c>
      <c r="U24" s="96">
        <v>46209</v>
      </c>
      <c r="W24" s="74" t="s">
        <v>57</v>
      </c>
      <c r="X24" s="74" t="s">
        <v>76</v>
      </c>
      <c r="Y24" s="74" t="s">
        <v>243</v>
      </c>
      <c r="Z24" s="74">
        <v>4904366</v>
      </c>
      <c r="AA24" s="74" t="s">
        <v>244</v>
      </c>
      <c r="AB24" s="74" t="s">
        <v>157</v>
      </c>
      <c r="AC24" s="74">
        <v>1377614</v>
      </c>
      <c r="AD24" s="74" t="s">
        <v>245</v>
      </c>
      <c r="AE24" s="74" t="s">
        <v>150</v>
      </c>
      <c r="AF24" s="97">
        <v>46209</v>
      </c>
      <c r="AH24" s="74" t="s">
        <v>57</v>
      </c>
      <c r="AI24" s="74" t="s">
        <v>86</v>
      </c>
      <c r="AJ24" s="74" t="s">
        <v>159</v>
      </c>
      <c r="AK24" s="74">
        <v>5100281</v>
      </c>
      <c r="AL24" s="74" t="s">
        <v>246</v>
      </c>
      <c r="AM24" s="74" t="s">
        <v>157</v>
      </c>
      <c r="AN24" s="74">
        <v>1424063</v>
      </c>
      <c r="AO24" s="74" t="s">
        <v>247</v>
      </c>
      <c r="AP24" s="74" t="s">
        <v>146</v>
      </c>
      <c r="AQ24" s="97">
        <v>46209</v>
      </c>
    </row>
    <row r="25" spans="1:43" x14ac:dyDescent="0.55000000000000004">
      <c r="A25" s="95" t="str">
        <v>IBD 西日本</v>
      </c>
      <c r="B25" s="95" t="str">
        <v>IBD九州2</v>
      </c>
      <c r="C25" s="95" t="str">
        <v>飯田 博文</v>
      </c>
      <c r="D25" s="95" t="str">
        <v>008500143</v>
      </c>
      <c r="E25" s="95" t="str">
        <v>大分赤十字病院</v>
      </c>
      <c r="F25" s="95" t="str">
        <v>A1</v>
      </c>
      <c r="G25" s="95" t="str">
        <v>01478350</v>
      </c>
      <c r="H25" s="95" t="str">
        <v>岡嶋　智也</v>
      </c>
      <c r="I25" s="95" t="str">
        <v>T3</v>
      </c>
      <c r="J25" s="96">
        <v>46239</v>
      </c>
      <c r="L25" s="95" t="str">
        <v>IBD 西日本</v>
      </c>
      <c r="M25" s="95" t="str">
        <v>IBD中四国1</v>
      </c>
      <c r="N25" s="95" t="str">
        <v>児玉 英作</v>
      </c>
      <c r="O25" s="95" t="str">
        <v>006100011</v>
      </c>
      <c r="P25" s="95" t="str">
        <v>鳥取県立中央病院</v>
      </c>
      <c r="Q25" s="95" t="str">
        <v>A3</v>
      </c>
      <c r="R25" s="95" t="str">
        <v>01346296</v>
      </c>
      <c r="S25" s="95" t="str">
        <v>田中　究</v>
      </c>
      <c r="T25" s="95" t="str">
        <v>T2</v>
      </c>
      <c r="U25" s="96">
        <v>46209</v>
      </c>
      <c r="W25" s="74" t="s">
        <v>57</v>
      </c>
      <c r="X25" s="74" t="s">
        <v>86</v>
      </c>
      <c r="Y25" s="74" t="s">
        <v>159</v>
      </c>
      <c r="Z25" s="74">
        <v>5100281</v>
      </c>
      <c r="AA25" s="74" t="s">
        <v>246</v>
      </c>
      <c r="AB25" s="74" t="s">
        <v>157</v>
      </c>
      <c r="AC25" s="74">
        <v>1424063</v>
      </c>
      <c r="AD25" s="74" t="s">
        <v>247</v>
      </c>
      <c r="AE25" s="74" t="s">
        <v>146</v>
      </c>
      <c r="AF25" s="97">
        <v>46209</v>
      </c>
      <c r="AH25" s="74" t="s">
        <v>49</v>
      </c>
      <c r="AI25" s="74" t="s">
        <v>52</v>
      </c>
      <c r="AJ25" s="74" t="s">
        <v>212</v>
      </c>
      <c r="AK25" s="74">
        <v>6100011</v>
      </c>
      <c r="AL25" s="74" t="s">
        <v>248</v>
      </c>
      <c r="AM25" s="74" t="s">
        <v>157</v>
      </c>
      <c r="AN25" s="74">
        <v>1346296</v>
      </c>
      <c r="AO25" s="74" t="s">
        <v>249</v>
      </c>
      <c r="AP25" s="74" t="s">
        <v>146</v>
      </c>
      <c r="AQ25" s="97">
        <v>46209</v>
      </c>
    </row>
    <row r="26" spans="1:43" x14ac:dyDescent="0.55000000000000004">
      <c r="A26" s="95"/>
      <c r="B26" s="95"/>
      <c r="C26" s="95"/>
      <c r="D26" s="95"/>
      <c r="E26" s="95"/>
      <c r="F26" s="95"/>
      <c r="G26" s="95"/>
      <c r="H26" s="95"/>
      <c r="I26" s="95"/>
      <c r="J26" s="96"/>
      <c r="L26" s="95" t="str">
        <v>IBD 東日本</v>
      </c>
      <c r="M26" s="95" t="str">
        <v>IBD東京1</v>
      </c>
      <c r="N26" s="95" t="str">
        <v>古谷 涼太</v>
      </c>
      <c r="O26" s="95" t="str">
        <v>003610150</v>
      </c>
      <c r="P26" s="95" t="str">
        <v>東京都立駒込病院</v>
      </c>
      <c r="Q26" s="95" t="str">
        <v>A2</v>
      </c>
      <c r="R26" s="95" t="str">
        <v>01317177</v>
      </c>
      <c r="S26" s="95" t="str">
        <v>飯塚　敏郎</v>
      </c>
      <c r="T26" s="95" t="str">
        <v>T3</v>
      </c>
      <c r="U26" s="96">
        <v>46210</v>
      </c>
      <c r="W26" s="74" t="s">
        <v>49</v>
      </c>
      <c r="X26" s="74" t="s">
        <v>52</v>
      </c>
      <c r="Y26" s="74" t="s">
        <v>212</v>
      </c>
      <c r="Z26" s="74">
        <v>6100011</v>
      </c>
      <c r="AA26" s="74" t="s">
        <v>248</v>
      </c>
      <c r="AB26" s="74" t="s">
        <v>157</v>
      </c>
      <c r="AC26" s="74">
        <v>1346296</v>
      </c>
      <c r="AD26" s="74" t="s">
        <v>249</v>
      </c>
      <c r="AE26" s="74" t="s">
        <v>146</v>
      </c>
      <c r="AF26" s="97">
        <v>46209</v>
      </c>
      <c r="AH26" s="74" t="s">
        <v>47</v>
      </c>
      <c r="AI26" s="74" t="s">
        <v>56</v>
      </c>
      <c r="AJ26" s="74" t="s">
        <v>250</v>
      </c>
      <c r="AK26" s="74">
        <v>3610150</v>
      </c>
      <c r="AL26" s="74" t="s">
        <v>251</v>
      </c>
      <c r="AM26" s="74" t="s">
        <v>153</v>
      </c>
      <c r="AN26" s="74">
        <v>1317177</v>
      </c>
      <c r="AO26" s="74" t="s">
        <v>252</v>
      </c>
      <c r="AP26" s="74" t="s">
        <v>150</v>
      </c>
      <c r="AQ26" s="97">
        <v>46210</v>
      </c>
    </row>
    <row r="27" spans="1:43" x14ac:dyDescent="0.55000000000000004">
      <c r="A27" s="95"/>
      <c r="B27" s="95"/>
      <c r="C27" s="95"/>
      <c r="D27" s="95"/>
      <c r="E27" s="95"/>
      <c r="F27" s="95"/>
      <c r="G27" s="95"/>
      <c r="H27" s="95"/>
      <c r="I27" s="95"/>
      <c r="J27" s="96"/>
      <c r="L27" s="95" t="str">
        <v>IBD 東日本</v>
      </c>
      <c r="M27" s="95" t="str">
        <v>IBD東京2</v>
      </c>
      <c r="N27" s="95" t="str">
        <v>竹内 あり紗</v>
      </c>
      <c r="O27" s="95" t="str">
        <v>003624360</v>
      </c>
      <c r="P27" s="95" t="str">
        <v>順天堂大学練馬病院</v>
      </c>
      <c r="Q27" s="95" t="str">
        <v>A2</v>
      </c>
      <c r="R27" s="95" t="str">
        <v>01613692</v>
      </c>
      <c r="S27" s="95" t="str">
        <v>古庄　桃子</v>
      </c>
      <c r="T27" s="95" t="str">
        <v>T3</v>
      </c>
      <c r="U27" s="96">
        <v>46210</v>
      </c>
      <c r="W27" s="74" t="s">
        <v>47</v>
      </c>
      <c r="X27" s="74" t="s">
        <v>56</v>
      </c>
      <c r="Y27" s="74" t="s">
        <v>250</v>
      </c>
      <c r="Z27" s="74">
        <v>3610150</v>
      </c>
      <c r="AA27" s="74" t="s">
        <v>251</v>
      </c>
      <c r="AB27" s="74" t="s">
        <v>153</v>
      </c>
      <c r="AC27" s="74">
        <v>1317177</v>
      </c>
      <c r="AD27" s="74" t="s">
        <v>252</v>
      </c>
      <c r="AE27" s="74" t="s">
        <v>150</v>
      </c>
      <c r="AF27" s="97">
        <v>46210</v>
      </c>
      <c r="AH27" s="74" t="s">
        <v>47</v>
      </c>
      <c r="AI27" s="74" t="s">
        <v>51</v>
      </c>
      <c r="AJ27" s="74" t="s">
        <v>253</v>
      </c>
      <c r="AK27" s="74">
        <v>3624360</v>
      </c>
      <c r="AL27" s="74" t="s">
        <v>254</v>
      </c>
      <c r="AM27" s="74" t="s">
        <v>153</v>
      </c>
      <c r="AN27" s="74">
        <v>1613692</v>
      </c>
      <c r="AO27" s="74" t="s">
        <v>255</v>
      </c>
      <c r="AP27" s="74" t="s">
        <v>150</v>
      </c>
      <c r="AQ27" s="97">
        <v>46210</v>
      </c>
    </row>
    <row r="28" spans="1:43" x14ac:dyDescent="0.55000000000000004">
      <c r="A28" s="95"/>
      <c r="B28" s="95"/>
      <c r="C28" s="95"/>
      <c r="D28" s="95"/>
      <c r="E28" s="95"/>
      <c r="F28" s="95"/>
      <c r="G28" s="95"/>
      <c r="H28" s="95"/>
      <c r="I28" s="95"/>
      <c r="J28" s="96"/>
      <c r="L28" s="95" t="str">
        <v>IBD 中日本</v>
      </c>
      <c r="M28" s="95" t="str">
        <v>IBD東海2</v>
      </c>
      <c r="N28" s="95" t="str">
        <v>丸山 和真</v>
      </c>
      <c r="O28" s="95" t="str">
        <v>005100115</v>
      </c>
      <c r="P28" s="95" t="str">
        <v>遠山病院　医療</v>
      </c>
      <c r="Q28" s="95" t="str">
        <v>A3</v>
      </c>
      <c r="R28" s="95" t="str">
        <v>01151880</v>
      </c>
      <c r="S28" s="95" t="str">
        <v>加藤　俊夫</v>
      </c>
      <c r="T28" s="95" t="str">
        <v>T2</v>
      </c>
      <c r="U28" s="96">
        <v>46210</v>
      </c>
      <c r="W28" s="74" t="s">
        <v>57</v>
      </c>
      <c r="X28" s="74" t="s">
        <v>86</v>
      </c>
      <c r="Y28" s="74" t="s">
        <v>256</v>
      </c>
      <c r="Z28" s="74">
        <v>5100115</v>
      </c>
      <c r="AA28" s="74" t="s">
        <v>257</v>
      </c>
      <c r="AB28" s="74" t="s">
        <v>157</v>
      </c>
      <c r="AC28" s="74">
        <v>1151880</v>
      </c>
      <c r="AD28" s="74" t="s">
        <v>258</v>
      </c>
      <c r="AE28" s="74" t="s">
        <v>146</v>
      </c>
      <c r="AF28" s="97">
        <v>46210</v>
      </c>
      <c r="AH28" s="74" t="s">
        <v>57</v>
      </c>
      <c r="AI28" s="74" t="s">
        <v>86</v>
      </c>
      <c r="AJ28" s="74" t="s">
        <v>256</v>
      </c>
      <c r="AK28" s="74">
        <v>5100115</v>
      </c>
      <c r="AL28" s="74" t="s">
        <v>257</v>
      </c>
      <c r="AM28" s="74" t="s">
        <v>157</v>
      </c>
      <c r="AN28" s="74">
        <v>1151880</v>
      </c>
      <c r="AO28" s="74" t="s">
        <v>258</v>
      </c>
      <c r="AP28" s="74" t="s">
        <v>146</v>
      </c>
      <c r="AQ28" s="97">
        <v>46210</v>
      </c>
    </row>
    <row r="29" spans="1:43" x14ac:dyDescent="0.55000000000000004">
      <c r="A29" s="95"/>
      <c r="B29" s="95"/>
      <c r="C29" s="95"/>
      <c r="D29" s="95"/>
      <c r="E29" s="95"/>
      <c r="F29" s="95"/>
      <c r="G29" s="95"/>
      <c r="H29" s="95"/>
      <c r="I29" s="95"/>
      <c r="J29" s="96"/>
      <c r="L29" s="95" t="str">
        <v>IBD 中日本</v>
      </c>
      <c r="M29" s="95" t="str">
        <v>IBD北陸・岐阜</v>
      </c>
      <c r="N29" s="95" t="str">
        <v>福井 由和</v>
      </c>
      <c r="O29" s="95" t="str">
        <v>004400696</v>
      </c>
      <c r="P29" s="95" t="str">
        <v>福井大学医学部附属病院</v>
      </c>
      <c r="Q29" s="95" t="str">
        <v>A2</v>
      </c>
      <c r="R29" s="95" t="str">
        <v>01479228</v>
      </c>
      <c r="S29" s="95" t="str">
        <v>赤澤　悠</v>
      </c>
      <c r="T29" s="95" t="str">
        <v>T3</v>
      </c>
      <c r="U29" s="96">
        <v>46210</v>
      </c>
      <c r="W29" s="74" t="s">
        <v>57</v>
      </c>
      <c r="X29" s="74" t="s">
        <v>78</v>
      </c>
      <c r="Y29" s="74" t="s">
        <v>259</v>
      </c>
      <c r="Z29" s="74">
        <v>4400696</v>
      </c>
      <c r="AA29" s="74" t="s">
        <v>260</v>
      </c>
      <c r="AB29" s="74" t="s">
        <v>153</v>
      </c>
      <c r="AC29" s="74">
        <v>1479228</v>
      </c>
      <c r="AD29" s="74" t="s">
        <v>261</v>
      </c>
      <c r="AE29" s="74" t="s">
        <v>150</v>
      </c>
      <c r="AF29" s="97">
        <v>46210</v>
      </c>
      <c r="AH29" s="74" t="s">
        <v>57</v>
      </c>
      <c r="AI29" s="74" t="s">
        <v>78</v>
      </c>
      <c r="AJ29" s="74" t="s">
        <v>259</v>
      </c>
      <c r="AK29" s="74">
        <v>4400696</v>
      </c>
      <c r="AL29" s="74" t="s">
        <v>260</v>
      </c>
      <c r="AM29" s="74" t="s">
        <v>153</v>
      </c>
      <c r="AN29" s="74">
        <v>1479228</v>
      </c>
      <c r="AO29" s="74" t="s">
        <v>261</v>
      </c>
      <c r="AP29" s="74" t="s">
        <v>150</v>
      </c>
      <c r="AQ29" s="97">
        <v>46210</v>
      </c>
    </row>
    <row r="30" spans="1:43" x14ac:dyDescent="0.55000000000000004">
      <c r="A30" s="95"/>
      <c r="B30" s="95"/>
      <c r="C30" s="95"/>
      <c r="D30" s="95"/>
      <c r="E30" s="95"/>
      <c r="F30" s="95"/>
      <c r="G30" s="95"/>
      <c r="H30" s="95"/>
      <c r="I30" s="95"/>
      <c r="J30" s="96"/>
      <c r="L30" s="95" t="str">
        <v>IBD 東日本</v>
      </c>
      <c r="M30" s="95" t="str">
        <v>IBD北海道</v>
      </c>
      <c r="N30" s="95" t="str">
        <v>鳴海 陽子</v>
      </c>
      <c r="O30" s="95" t="str">
        <v>001100994</v>
      </c>
      <c r="P30" s="95" t="str">
        <v>千歳市民病院</v>
      </c>
      <c r="Q30" s="95" t="str">
        <v>A3</v>
      </c>
      <c r="R30" s="95" t="str">
        <v>01296353</v>
      </c>
      <c r="S30" s="95" t="str">
        <v>渡辺　秀樹</v>
      </c>
      <c r="T30" s="95" t="str">
        <v>T2</v>
      </c>
      <c r="U30" s="96">
        <v>46211</v>
      </c>
      <c r="W30" s="74" t="s">
        <v>47</v>
      </c>
      <c r="X30" s="74" t="s">
        <v>65</v>
      </c>
      <c r="Y30" s="74" t="s">
        <v>262</v>
      </c>
      <c r="Z30" s="74">
        <v>1100994</v>
      </c>
      <c r="AA30" s="74" t="s">
        <v>263</v>
      </c>
      <c r="AB30" s="74" t="s">
        <v>157</v>
      </c>
      <c r="AC30" s="74">
        <v>1296353</v>
      </c>
      <c r="AD30" s="74" t="s">
        <v>264</v>
      </c>
      <c r="AE30" s="74" t="s">
        <v>146</v>
      </c>
      <c r="AF30" s="97">
        <v>46211</v>
      </c>
      <c r="AH30" s="74" t="s">
        <v>47</v>
      </c>
      <c r="AI30" s="74" t="s">
        <v>65</v>
      </c>
      <c r="AJ30" s="74" t="s">
        <v>262</v>
      </c>
      <c r="AK30" s="74">
        <v>1100994</v>
      </c>
      <c r="AL30" s="74" t="s">
        <v>263</v>
      </c>
      <c r="AM30" s="74" t="s">
        <v>157</v>
      </c>
      <c r="AN30" s="74">
        <v>1296353</v>
      </c>
      <c r="AO30" s="74" t="s">
        <v>264</v>
      </c>
      <c r="AP30" s="74" t="s">
        <v>146</v>
      </c>
      <c r="AQ30" s="97">
        <v>46211</v>
      </c>
    </row>
    <row r="31" spans="1:43" x14ac:dyDescent="0.55000000000000004">
      <c r="A31" s="95"/>
      <c r="B31" s="95"/>
      <c r="C31" s="95"/>
      <c r="D31" s="95"/>
      <c r="E31" s="95"/>
      <c r="F31" s="95"/>
      <c r="G31" s="95"/>
      <c r="H31" s="95"/>
      <c r="I31" s="95"/>
      <c r="J31" s="96"/>
      <c r="L31" s="95" t="str">
        <v>IBD 東日本</v>
      </c>
      <c r="M31" s="95" t="str">
        <v>IBD栃木・群馬・新潟</v>
      </c>
      <c r="N31" s="95" t="str">
        <v>李 美奈</v>
      </c>
      <c r="O31" s="95" t="str">
        <v>004100394</v>
      </c>
      <c r="P31" s="95" t="str">
        <v>新潟臨港病院　医療</v>
      </c>
      <c r="Q31" s="95" t="str">
        <v>A3</v>
      </c>
      <c r="R31" s="95" t="str">
        <v>01406627</v>
      </c>
      <c r="S31" s="95" t="str">
        <v>井上　聡</v>
      </c>
      <c r="T31" s="95" t="str">
        <v>T3</v>
      </c>
      <c r="U31" s="96">
        <v>46211</v>
      </c>
      <c r="W31" s="74" t="s">
        <v>47</v>
      </c>
      <c r="X31" s="74" t="s">
        <v>48</v>
      </c>
      <c r="Y31" s="74" t="s">
        <v>265</v>
      </c>
      <c r="Z31" s="74">
        <v>4100394</v>
      </c>
      <c r="AA31" s="74" t="s">
        <v>266</v>
      </c>
      <c r="AB31" s="74" t="s">
        <v>157</v>
      </c>
      <c r="AC31" s="74">
        <v>1406627</v>
      </c>
      <c r="AD31" s="74" t="s">
        <v>267</v>
      </c>
      <c r="AE31" s="74" t="s">
        <v>150</v>
      </c>
      <c r="AF31" s="97">
        <v>46211</v>
      </c>
      <c r="AH31" s="74" t="s">
        <v>47</v>
      </c>
      <c r="AI31" s="74" t="s">
        <v>48</v>
      </c>
      <c r="AJ31" s="74" t="s">
        <v>265</v>
      </c>
      <c r="AK31" s="74">
        <v>4100394</v>
      </c>
      <c r="AL31" s="74" t="s">
        <v>266</v>
      </c>
      <c r="AM31" s="74" t="s">
        <v>157</v>
      </c>
      <c r="AN31" s="74">
        <v>1406627</v>
      </c>
      <c r="AO31" s="74" t="s">
        <v>267</v>
      </c>
      <c r="AP31" s="74" t="s">
        <v>150</v>
      </c>
      <c r="AQ31" s="97">
        <v>46211</v>
      </c>
    </row>
    <row r="32" spans="1:43" x14ac:dyDescent="0.55000000000000004">
      <c r="A32" s="95"/>
      <c r="B32" s="95"/>
      <c r="C32" s="95"/>
      <c r="D32" s="95"/>
      <c r="E32" s="95"/>
      <c r="F32" s="95"/>
      <c r="G32" s="95"/>
      <c r="H32" s="95"/>
      <c r="I32" s="95"/>
      <c r="J32" s="96"/>
      <c r="L32" s="95" t="str">
        <v>IBD 中日本</v>
      </c>
      <c r="M32" s="95" t="str">
        <v>IBD長野・山梨・静岡</v>
      </c>
      <c r="N32" s="95" t="str">
        <v>井上 順志</v>
      </c>
      <c r="O32" s="95" t="str">
        <v>004600607</v>
      </c>
      <c r="P32" s="95" t="str">
        <v>昭和伊南総合病院</v>
      </c>
      <c r="Q32" s="95" t="str">
        <v>A2</v>
      </c>
      <c r="R32" s="95" t="str">
        <v>01310609</v>
      </c>
      <c r="S32" s="95" t="str">
        <v>堀内　朗</v>
      </c>
      <c r="T32" s="95" t="str">
        <v>T1</v>
      </c>
      <c r="U32" s="96">
        <v>46211</v>
      </c>
      <c r="W32" s="74" t="s">
        <v>57</v>
      </c>
      <c r="X32" s="74" t="s">
        <v>61</v>
      </c>
      <c r="Y32" s="74" t="s">
        <v>268</v>
      </c>
      <c r="Z32" s="74">
        <v>4600607</v>
      </c>
      <c r="AA32" s="74" t="s">
        <v>269</v>
      </c>
      <c r="AB32" s="74" t="s">
        <v>153</v>
      </c>
      <c r="AC32" s="74">
        <v>1310609</v>
      </c>
      <c r="AD32" s="74" t="s">
        <v>270</v>
      </c>
      <c r="AE32" s="74" t="s">
        <v>142</v>
      </c>
      <c r="AF32" s="97">
        <v>46211</v>
      </c>
      <c r="AH32" s="74" t="s">
        <v>57</v>
      </c>
      <c r="AI32" s="74" t="s">
        <v>61</v>
      </c>
      <c r="AJ32" s="74" t="s">
        <v>268</v>
      </c>
      <c r="AK32" s="74">
        <v>4600607</v>
      </c>
      <c r="AL32" s="74" t="s">
        <v>269</v>
      </c>
      <c r="AM32" s="74" t="s">
        <v>153</v>
      </c>
      <c r="AN32" s="74">
        <v>1310609</v>
      </c>
      <c r="AO32" s="74" t="s">
        <v>270</v>
      </c>
      <c r="AP32" s="74" t="s">
        <v>142</v>
      </c>
      <c r="AQ32" s="97">
        <v>46211</v>
      </c>
    </row>
    <row r="33" spans="1:43" x14ac:dyDescent="0.55000000000000004">
      <c r="A33" s="95"/>
      <c r="B33" s="95"/>
      <c r="C33" s="95"/>
      <c r="D33" s="95"/>
      <c r="E33" s="95"/>
      <c r="F33" s="95"/>
      <c r="G33" s="95"/>
      <c r="H33" s="95"/>
      <c r="I33" s="95"/>
      <c r="J33" s="96"/>
      <c r="L33" s="95" t="str">
        <v>IBD 中日本</v>
      </c>
      <c r="M33" s="95" t="str">
        <v>IBD東海1</v>
      </c>
      <c r="N33" s="95" t="str">
        <v>豊住 由佳</v>
      </c>
      <c r="O33" s="95" t="str">
        <v>004901256</v>
      </c>
      <c r="P33" s="95" t="str">
        <v>名鉄病院　健保</v>
      </c>
      <c r="Q33" s="95" t="str">
        <v>A2</v>
      </c>
      <c r="R33" s="95" t="str">
        <v>01479090</v>
      </c>
      <c r="S33" s="95" t="str">
        <v>濵崎　元伸</v>
      </c>
      <c r="T33" s="95" t="str">
        <v>T2</v>
      </c>
      <c r="U33" s="96">
        <v>46211</v>
      </c>
      <c r="W33" s="74" t="s">
        <v>57</v>
      </c>
      <c r="X33" s="74" t="s">
        <v>76</v>
      </c>
      <c r="Y33" s="74" t="s">
        <v>271</v>
      </c>
      <c r="Z33" s="74">
        <v>4901256</v>
      </c>
      <c r="AA33" s="74" t="s">
        <v>272</v>
      </c>
      <c r="AB33" s="74" t="s">
        <v>153</v>
      </c>
      <c r="AC33" s="74">
        <v>1479090</v>
      </c>
      <c r="AD33" s="74" t="s">
        <v>273</v>
      </c>
      <c r="AE33" s="74" t="s">
        <v>146</v>
      </c>
      <c r="AF33" s="97">
        <v>46211</v>
      </c>
      <c r="AH33" s="74" t="s">
        <v>57</v>
      </c>
      <c r="AI33" s="74" t="s">
        <v>76</v>
      </c>
      <c r="AJ33" s="74" t="s">
        <v>271</v>
      </c>
      <c r="AK33" s="74">
        <v>4901256</v>
      </c>
      <c r="AL33" s="74" t="s">
        <v>272</v>
      </c>
      <c r="AM33" s="74" t="s">
        <v>153</v>
      </c>
      <c r="AN33" s="74">
        <v>1479090</v>
      </c>
      <c r="AO33" s="74" t="s">
        <v>273</v>
      </c>
      <c r="AP33" s="74" t="s">
        <v>146</v>
      </c>
      <c r="AQ33" s="97">
        <v>46211</v>
      </c>
    </row>
    <row r="34" spans="1:43" x14ac:dyDescent="0.55000000000000004">
      <c r="A34" s="95"/>
      <c r="B34" s="95"/>
      <c r="C34" s="95"/>
      <c r="D34" s="95"/>
      <c r="E34" s="95"/>
      <c r="F34" s="95"/>
      <c r="G34" s="95"/>
      <c r="H34" s="95"/>
      <c r="I34" s="95"/>
      <c r="J34" s="96"/>
      <c r="L34" s="95" t="str">
        <v>IBD 中日本</v>
      </c>
      <c r="M34" s="95" t="str">
        <v>IBD東海1</v>
      </c>
      <c r="N34" s="95" t="str">
        <v>豊住 由佳</v>
      </c>
      <c r="O34" s="95" t="str">
        <v>004909311</v>
      </c>
      <c r="P34" s="95" t="str">
        <v>江南厚生病院　厚生連</v>
      </c>
      <c r="Q34" s="95" t="str">
        <v>A1</v>
      </c>
      <c r="R34" s="95" t="str">
        <v>01470960</v>
      </c>
      <c r="S34" s="95" t="str">
        <v>颯田　祐介</v>
      </c>
      <c r="T34" s="95" t="str">
        <v>T2</v>
      </c>
      <c r="U34" s="96">
        <v>46211</v>
      </c>
      <c r="W34" s="74" t="s">
        <v>57</v>
      </c>
      <c r="X34" s="74" t="s">
        <v>76</v>
      </c>
      <c r="Y34" s="74" t="s">
        <v>271</v>
      </c>
      <c r="Z34" s="74">
        <v>4909311</v>
      </c>
      <c r="AA34" s="74" t="s">
        <v>274</v>
      </c>
      <c r="AB34" s="74" t="s">
        <v>140</v>
      </c>
      <c r="AC34" s="74">
        <v>1470960</v>
      </c>
      <c r="AD34" s="74" t="s">
        <v>275</v>
      </c>
      <c r="AE34" s="74" t="s">
        <v>146</v>
      </c>
      <c r="AF34" s="97">
        <v>46211</v>
      </c>
      <c r="AH34" s="74" t="s">
        <v>57</v>
      </c>
      <c r="AI34" s="74" t="s">
        <v>76</v>
      </c>
      <c r="AJ34" s="74" t="s">
        <v>271</v>
      </c>
      <c r="AK34" s="74">
        <v>4909311</v>
      </c>
      <c r="AL34" s="74" t="s">
        <v>274</v>
      </c>
      <c r="AM34" s="74" t="s">
        <v>140</v>
      </c>
      <c r="AN34" s="74">
        <v>1470960</v>
      </c>
      <c r="AO34" s="74" t="s">
        <v>275</v>
      </c>
      <c r="AP34" s="74" t="s">
        <v>146</v>
      </c>
      <c r="AQ34" s="97">
        <v>46211</v>
      </c>
    </row>
    <row r="35" spans="1:43" x14ac:dyDescent="0.55000000000000004">
      <c r="A35" s="95"/>
      <c r="B35" s="95"/>
      <c r="C35" s="95"/>
      <c r="D35" s="95"/>
      <c r="E35" s="95"/>
      <c r="F35" s="95"/>
      <c r="G35" s="95"/>
      <c r="H35" s="95"/>
      <c r="I35" s="95"/>
      <c r="J35" s="96"/>
      <c r="L35" s="95" t="str">
        <v>IBD 中日本</v>
      </c>
      <c r="M35" s="95" t="str">
        <v>IBD東海2</v>
      </c>
      <c r="N35" s="95" t="str">
        <v>鈴木 昌樹</v>
      </c>
      <c r="O35" s="95" t="str">
        <v>005100888</v>
      </c>
      <c r="P35" s="95" t="str">
        <v>四日市羽津医療センター　ＪＣＨ</v>
      </c>
      <c r="Q35" s="95" t="str">
        <v>A1</v>
      </c>
      <c r="R35" s="95" t="str">
        <v>01531919</v>
      </c>
      <c r="S35" s="95" t="str">
        <v>阪口　亮平</v>
      </c>
      <c r="T35" s="95" t="str">
        <v>T3</v>
      </c>
      <c r="U35" s="96">
        <v>46211</v>
      </c>
      <c r="W35" s="74" t="s">
        <v>57</v>
      </c>
      <c r="X35" s="74" t="s">
        <v>86</v>
      </c>
      <c r="Y35" s="74" t="s">
        <v>276</v>
      </c>
      <c r="Z35" s="74">
        <v>5100888</v>
      </c>
      <c r="AA35" s="74" t="s">
        <v>277</v>
      </c>
      <c r="AB35" s="74" t="s">
        <v>140</v>
      </c>
      <c r="AC35" s="74">
        <v>1531919</v>
      </c>
      <c r="AD35" s="74" t="s">
        <v>278</v>
      </c>
      <c r="AE35" s="74" t="s">
        <v>150</v>
      </c>
      <c r="AF35" s="97">
        <v>46211</v>
      </c>
      <c r="AH35" s="74" t="s">
        <v>57</v>
      </c>
      <c r="AI35" s="74" t="s">
        <v>86</v>
      </c>
      <c r="AJ35" s="74" t="s">
        <v>276</v>
      </c>
      <c r="AK35" s="74">
        <v>5100888</v>
      </c>
      <c r="AL35" s="74" t="s">
        <v>277</v>
      </c>
      <c r="AM35" s="74" t="s">
        <v>140</v>
      </c>
      <c r="AN35" s="74">
        <v>1531919</v>
      </c>
      <c r="AO35" s="74" t="s">
        <v>278</v>
      </c>
      <c r="AP35" s="74" t="s">
        <v>150</v>
      </c>
      <c r="AQ35" s="97">
        <v>46211</v>
      </c>
    </row>
    <row r="36" spans="1:43" x14ac:dyDescent="0.55000000000000004">
      <c r="A36" s="95"/>
      <c r="B36" s="95"/>
      <c r="C36" s="95"/>
      <c r="D36" s="95"/>
      <c r="E36" s="95"/>
      <c r="F36" s="95"/>
      <c r="G36" s="95"/>
      <c r="H36" s="95"/>
      <c r="I36" s="95"/>
      <c r="J36" s="96"/>
      <c r="L36" s="95" t="str">
        <v>IBD 西日本</v>
      </c>
      <c r="M36" s="95" t="str">
        <v>IBD大阪2</v>
      </c>
      <c r="N36" s="95" t="str">
        <v>宮西 裕香</v>
      </c>
      <c r="O36" s="95" t="str">
        <v>005404821</v>
      </c>
      <c r="P36" s="95" t="str">
        <v>浅香山病院　財団</v>
      </c>
      <c r="Q36" s="95" t="str">
        <v>A3</v>
      </c>
      <c r="R36" s="95" t="str">
        <v>01380816</v>
      </c>
      <c r="S36" s="95" t="str">
        <v>野口　篤志</v>
      </c>
      <c r="T36" s="95" t="str">
        <v>T2</v>
      </c>
      <c r="U36" s="96">
        <v>46211</v>
      </c>
      <c r="W36" s="74" t="s">
        <v>49</v>
      </c>
      <c r="X36" s="74" t="s">
        <v>84</v>
      </c>
      <c r="Y36" s="74" t="s">
        <v>221</v>
      </c>
      <c r="Z36" s="74">
        <v>6400557</v>
      </c>
      <c r="AA36" s="74" t="s">
        <v>279</v>
      </c>
      <c r="AB36" s="74" t="s">
        <v>140</v>
      </c>
      <c r="AC36" s="74">
        <v>1577771</v>
      </c>
      <c r="AD36" s="74" t="s">
        <v>280</v>
      </c>
      <c r="AE36" s="74" t="s">
        <v>150</v>
      </c>
      <c r="AF36" s="97">
        <v>46211</v>
      </c>
      <c r="AH36" s="74" t="s">
        <v>49</v>
      </c>
      <c r="AI36" s="74" t="s">
        <v>55</v>
      </c>
      <c r="AJ36" s="74" t="s">
        <v>281</v>
      </c>
      <c r="AK36" s="74">
        <v>5404821</v>
      </c>
      <c r="AL36" s="74" t="s">
        <v>282</v>
      </c>
      <c r="AM36" s="74" t="s">
        <v>157</v>
      </c>
      <c r="AN36" s="74">
        <v>1380816</v>
      </c>
      <c r="AO36" s="74" t="s">
        <v>283</v>
      </c>
      <c r="AP36" s="74" t="s">
        <v>146</v>
      </c>
      <c r="AQ36" s="97">
        <v>46211</v>
      </c>
    </row>
    <row r="37" spans="1:43" x14ac:dyDescent="0.55000000000000004">
      <c r="A37" s="95"/>
      <c r="B37" s="95"/>
      <c r="C37" s="95"/>
      <c r="D37" s="95"/>
      <c r="E37" s="95"/>
      <c r="F37" s="95"/>
      <c r="G37" s="95"/>
      <c r="H37" s="95"/>
      <c r="I37" s="95"/>
      <c r="J37" s="96"/>
      <c r="L37" s="95" t="str">
        <v>IBD 西日本</v>
      </c>
      <c r="M37" s="95" t="str">
        <v>IBD中四国2</v>
      </c>
      <c r="N37" s="95" t="str">
        <v>古賀 みのり</v>
      </c>
      <c r="O37" s="95" t="str">
        <v>006400557</v>
      </c>
      <c r="P37" s="95" t="str">
        <v>福山医療センター　独法</v>
      </c>
      <c r="Q37" s="95" t="str">
        <v>A1</v>
      </c>
      <c r="R37" s="95" t="str">
        <v>01577771</v>
      </c>
      <c r="S37" s="95" t="str">
        <v>木村　美名子</v>
      </c>
      <c r="T37" s="95" t="str">
        <v>T3</v>
      </c>
      <c r="U37" s="96">
        <v>46211</v>
      </c>
      <c r="W37" s="74" t="s">
        <v>49</v>
      </c>
      <c r="X37" s="74" t="s">
        <v>84</v>
      </c>
      <c r="Y37" s="74" t="s">
        <v>221</v>
      </c>
      <c r="Z37" s="74">
        <v>6400745</v>
      </c>
      <c r="AA37" s="74" t="s">
        <v>284</v>
      </c>
      <c r="AB37" s="74" t="s">
        <v>157</v>
      </c>
      <c r="AC37" s="74">
        <v>1268737</v>
      </c>
      <c r="AD37" s="74" t="s">
        <v>285</v>
      </c>
      <c r="AE37" s="74" t="s">
        <v>146</v>
      </c>
      <c r="AF37" s="97">
        <v>46211</v>
      </c>
      <c r="AH37" s="74" t="s">
        <v>49</v>
      </c>
      <c r="AI37" s="74" t="s">
        <v>84</v>
      </c>
      <c r="AJ37" s="74" t="s">
        <v>221</v>
      </c>
      <c r="AK37" s="74">
        <v>6400557</v>
      </c>
      <c r="AL37" s="74" t="s">
        <v>279</v>
      </c>
      <c r="AM37" s="74" t="s">
        <v>140</v>
      </c>
      <c r="AN37" s="74">
        <v>1577771</v>
      </c>
      <c r="AO37" s="74" t="s">
        <v>280</v>
      </c>
      <c r="AP37" s="74" t="s">
        <v>150</v>
      </c>
      <c r="AQ37" s="97">
        <v>46211</v>
      </c>
    </row>
    <row r="38" spans="1:43" x14ac:dyDescent="0.55000000000000004">
      <c r="A38" s="95"/>
      <c r="B38" s="95"/>
      <c r="C38" s="95"/>
      <c r="D38" s="95"/>
      <c r="E38" s="95"/>
      <c r="F38" s="95"/>
      <c r="G38" s="95"/>
      <c r="H38" s="95"/>
      <c r="I38" s="95"/>
      <c r="J38" s="96"/>
      <c r="L38" s="95" t="str">
        <v>IBD 西日本</v>
      </c>
      <c r="M38" s="95" t="str">
        <v>IBD中四国2</v>
      </c>
      <c r="N38" s="95" t="str">
        <v>古賀 みのり</v>
      </c>
      <c r="O38" s="95" t="str">
        <v>006400745</v>
      </c>
      <c r="P38" s="95" t="str">
        <v>楠本病院　医療</v>
      </c>
      <c r="Q38" s="95" t="str">
        <v>A3</v>
      </c>
      <c r="R38" s="95" t="str">
        <v>01268737</v>
      </c>
      <c r="S38" s="95" t="str">
        <v>森末　正博</v>
      </c>
      <c r="T38" s="95" t="str">
        <v>T2</v>
      </c>
      <c r="U38" s="96">
        <v>46211</v>
      </c>
      <c r="W38" s="74" t="s">
        <v>47</v>
      </c>
      <c r="X38" s="74" t="s">
        <v>62</v>
      </c>
      <c r="Y38" s="74" t="s">
        <v>286</v>
      </c>
      <c r="Z38" s="74">
        <v>3401419</v>
      </c>
      <c r="AA38" s="74" t="s">
        <v>287</v>
      </c>
      <c r="AB38" s="74" t="s">
        <v>153</v>
      </c>
      <c r="AC38" s="74">
        <v>1395470</v>
      </c>
      <c r="AD38" s="74" t="s">
        <v>288</v>
      </c>
      <c r="AE38" s="74" t="s">
        <v>146</v>
      </c>
      <c r="AF38" s="97">
        <v>46212</v>
      </c>
      <c r="AH38" s="74" t="s">
        <v>49</v>
      </c>
      <c r="AI38" s="74" t="s">
        <v>84</v>
      </c>
      <c r="AJ38" s="74" t="s">
        <v>221</v>
      </c>
      <c r="AK38" s="74">
        <v>6400745</v>
      </c>
      <c r="AL38" s="74" t="s">
        <v>284</v>
      </c>
      <c r="AM38" s="74" t="s">
        <v>157</v>
      </c>
      <c r="AN38" s="74">
        <v>1268737</v>
      </c>
      <c r="AO38" s="74" t="s">
        <v>285</v>
      </c>
      <c r="AP38" s="74" t="s">
        <v>146</v>
      </c>
      <c r="AQ38" s="97">
        <v>46211</v>
      </c>
    </row>
    <row r="39" spans="1:43" x14ac:dyDescent="0.55000000000000004">
      <c r="A39" s="95"/>
      <c r="B39" s="95"/>
      <c r="C39" s="95"/>
      <c r="D39" s="95"/>
      <c r="E39" s="95"/>
      <c r="F39" s="95"/>
      <c r="G39" s="95"/>
      <c r="H39" s="95"/>
      <c r="I39" s="95"/>
      <c r="J39" s="96"/>
      <c r="L39" s="95" t="str">
        <v>IBD 東日本</v>
      </c>
      <c r="M39" s="95" t="str">
        <v>IBD埼玉</v>
      </c>
      <c r="N39" s="95" t="str">
        <v>上田 聖美</v>
      </c>
      <c r="O39" s="95" t="str">
        <v>003401419</v>
      </c>
      <c r="P39" s="95" t="str">
        <v>越谷市立病院</v>
      </c>
      <c r="Q39" s="95" t="str">
        <v>A2</v>
      </c>
      <c r="R39" s="95" t="str">
        <v>01395470</v>
      </c>
      <c r="S39" s="95" t="str">
        <v>佐々木　仁</v>
      </c>
      <c r="T39" s="95" t="str">
        <v>T2</v>
      </c>
      <c r="U39" s="96">
        <v>46212</v>
      </c>
      <c r="W39" s="74" t="s">
        <v>47</v>
      </c>
      <c r="X39" s="74" t="s">
        <v>51</v>
      </c>
      <c r="Y39" s="74" t="s">
        <v>289</v>
      </c>
      <c r="Z39" s="74">
        <v>3600662</v>
      </c>
      <c r="AA39" s="74" t="s">
        <v>290</v>
      </c>
      <c r="AB39" s="74" t="s">
        <v>153</v>
      </c>
      <c r="AC39" s="74">
        <v>1543657</v>
      </c>
      <c r="AD39" s="74" t="s">
        <v>291</v>
      </c>
      <c r="AE39" s="74" t="s">
        <v>150</v>
      </c>
      <c r="AF39" s="97">
        <v>46212</v>
      </c>
      <c r="AH39" s="74" t="s">
        <v>47</v>
      </c>
      <c r="AI39" s="74" t="s">
        <v>62</v>
      </c>
      <c r="AJ39" s="74" t="s">
        <v>286</v>
      </c>
      <c r="AK39" s="74">
        <v>3401419</v>
      </c>
      <c r="AL39" s="74" t="s">
        <v>287</v>
      </c>
      <c r="AM39" s="74" t="s">
        <v>153</v>
      </c>
      <c r="AN39" s="74">
        <v>1395470</v>
      </c>
      <c r="AO39" s="74" t="s">
        <v>288</v>
      </c>
      <c r="AP39" s="74" t="s">
        <v>146</v>
      </c>
      <c r="AQ39" s="97">
        <v>46212</v>
      </c>
    </row>
    <row r="40" spans="1:43" x14ac:dyDescent="0.55000000000000004">
      <c r="A40" s="95"/>
      <c r="B40" s="95"/>
      <c r="C40" s="95"/>
      <c r="D40" s="95"/>
      <c r="E40" s="95"/>
      <c r="F40" s="95"/>
      <c r="G40" s="95"/>
      <c r="H40" s="95"/>
      <c r="I40" s="95"/>
      <c r="J40" s="96"/>
      <c r="L40" s="95" t="str">
        <v>IBD 東日本</v>
      </c>
      <c r="M40" s="95" t="str">
        <v>IBD東京2</v>
      </c>
      <c r="N40" s="95" t="str">
        <v>津國 順子</v>
      </c>
      <c r="O40" s="95" t="str">
        <v>003600662</v>
      </c>
      <c r="P40" s="95" t="str">
        <v>日本大学医学部附属板橋病院</v>
      </c>
      <c r="Q40" s="95" t="str">
        <v>A2</v>
      </c>
      <c r="R40" s="95" t="str">
        <v>01543657</v>
      </c>
      <c r="S40" s="95" t="str">
        <v>杵渕　広志</v>
      </c>
      <c r="T40" s="95" t="str">
        <v>T3</v>
      </c>
      <c r="U40" s="96">
        <v>46212</v>
      </c>
      <c r="W40" s="74" t="s">
        <v>57</v>
      </c>
      <c r="X40" s="74" t="s">
        <v>76</v>
      </c>
      <c r="Y40" s="74" t="s">
        <v>292</v>
      </c>
      <c r="Z40" s="74">
        <v>4902930</v>
      </c>
      <c r="AA40" s="74" t="s">
        <v>293</v>
      </c>
      <c r="AB40" s="74" t="s">
        <v>153</v>
      </c>
      <c r="AC40" s="74">
        <v>1592006</v>
      </c>
      <c r="AD40" s="74" t="s">
        <v>294</v>
      </c>
      <c r="AE40" s="74" t="s">
        <v>150</v>
      </c>
      <c r="AF40" s="97">
        <v>46212</v>
      </c>
      <c r="AH40" s="74" t="s">
        <v>47</v>
      </c>
      <c r="AI40" s="74" t="s">
        <v>51</v>
      </c>
      <c r="AJ40" s="74" t="s">
        <v>289</v>
      </c>
      <c r="AK40" s="74">
        <v>3600662</v>
      </c>
      <c r="AL40" s="74" t="s">
        <v>290</v>
      </c>
      <c r="AM40" s="74" t="s">
        <v>153</v>
      </c>
      <c r="AN40" s="74">
        <v>1543657</v>
      </c>
      <c r="AO40" s="74" t="s">
        <v>291</v>
      </c>
      <c r="AP40" s="74" t="s">
        <v>150</v>
      </c>
      <c r="AQ40" s="97">
        <v>46212</v>
      </c>
    </row>
    <row r="41" spans="1:43" x14ac:dyDescent="0.55000000000000004">
      <c r="A41" s="95"/>
      <c r="B41" s="95"/>
      <c r="C41" s="95"/>
      <c r="D41" s="95"/>
      <c r="E41" s="95"/>
      <c r="F41" s="95"/>
      <c r="G41" s="95"/>
      <c r="H41" s="95"/>
      <c r="I41" s="95"/>
      <c r="J41" s="96"/>
      <c r="L41" s="95" t="str">
        <v>IBD 中日本</v>
      </c>
      <c r="M41" s="95" t="str">
        <v>IBD東海1</v>
      </c>
      <c r="N41" s="95" t="str">
        <v>髙山 恵里花</v>
      </c>
      <c r="O41" s="95" t="str">
        <v>004902930</v>
      </c>
      <c r="P41" s="95" t="str">
        <v>陶生病院　公立</v>
      </c>
      <c r="Q41" s="95" t="str">
        <v>A2</v>
      </c>
      <c r="R41" s="95" t="str">
        <v>01592006</v>
      </c>
      <c r="S41" s="95" t="str">
        <v>本郷　香織</v>
      </c>
      <c r="T41" s="95" t="str">
        <v>T3</v>
      </c>
      <c r="U41" s="96">
        <v>46212</v>
      </c>
      <c r="W41" s="74" t="s">
        <v>57</v>
      </c>
      <c r="X41" s="74" t="s">
        <v>70</v>
      </c>
      <c r="Y41" s="74" t="s">
        <v>295</v>
      </c>
      <c r="Z41" s="74">
        <v>5302659</v>
      </c>
      <c r="AA41" s="74" t="s">
        <v>296</v>
      </c>
      <c r="AB41" s="74" t="s">
        <v>157</v>
      </c>
      <c r="AC41" s="74">
        <v>1429291</v>
      </c>
      <c r="AD41" s="74" t="s">
        <v>297</v>
      </c>
      <c r="AE41" s="74" t="s">
        <v>298</v>
      </c>
      <c r="AF41" s="97">
        <v>46212</v>
      </c>
      <c r="AH41" s="74" t="s">
        <v>57</v>
      </c>
      <c r="AI41" s="74" t="s">
        <v>76</v>
      </c>
      <c r="AJ41" s="74" t="s">
        <v>292</v>
      </c>
      <c r="AK41" s="74">
        <v>4902930</v>
      </c>
      <c r="AL41" s="74" t="s">
        <v>293</v>
      </c>
      <c r="AM41" s="74" t="s">
        <v>153</v>
      </c>
      <c r="AN41" s="74">
        <v>1592006</v>
      </c>
      <c r="AO41" s="74" t="s">
        <v>294</v>
      </c>
      <c r="AP41" s="74" t="s">
        <v>150</v>
      </c>
      <c r="AQ41" s="97">
        <v>46212</v>
      </c>
    </row>
    <row r="42" spans="1:43" x14ac:dyDescent="0.55000000000000004">
      <c r="A42" s="95"/>
      <c r="B42" s="95"/>
      <c r="C42" s="95"/>
      <c r="D42" s="95"/>
      <c r="E42" s="95"/>
      <c r="F42" s="95"/>
      <c r="G42" s="95"/>
      <c r="H42" s="95"/>
      <c r="I42" s="95"/>
      <c r="J42" s="96"/>
      <c r="L42" s="95" t="str">
        <v>IBD 西日本</v>
      </c>
      <c r="M42" s="95" t="str">
        <v>IBD兵庫</v>
      </c>
      <c r="N42" s="95" t="str">
        <v>岡 哲雄</v>
      </c>
      <c r="O42" s="95" t="str">
        <v>005504891</v>
      </c>
      <c r="P42" s="95" t="str">
        <v>順心病院　医療</v>
      </c>
      <c r="Q42" s="95" t="str">
        <v>A3</v>
      </c>
      <c r="R42" s="95" t="str">
        <v>01204911</v>
      </c>
      <c r="S42" s="95" t="str">
        <v>橋本　可成</v>
      </c>
      <c r="T42" s="95" t="str">
        <v>T3</v>
      </c>
      <c r="U42" s="96">
        <v>46212</v>
      </c>
      <c r="W42" s="74" t="s">
        <v>49</v>
      </c>
      <c r="X42" s="74" t="s">
        <v>66</v>
      </c>
      <c r="Y42" s="74" t="s">
        <v>299</v>
      </c>
      <c r="Z42" s="74">
        <v>5504891</v>
      </c>
      <c r="AA42" s="74" t="s">
        <v>300</v>
      </c>
      <c r="AB42" s="74" t="s">
        <v>157</v>
      </c>
      <c r="AC42" s="74">
        <v>1204911</v>
      </c>
      <c r="AD42" s="74" t="s">
        <v>301</v>
      </c>
      <c r="AE42" s="74" t="s">
        <v>150</v>
      </c>
      <c r="AF42" s="97">
        <v>46212</v>
      </c>
      <c r="AH42" s="74" t="s">
        <v>49</v>
      </c>
      <c r="AI42" s="74" t="s">
        <v>66</v>
      </c>
      <c r="AJ42" s="74" t="s">
        <v>299</v>
      </c>
      <c r="AK42" s="74">
        <v>5504891</v>
      </c>
      <c r="AL42" s="74" t="s">
        <v>300</v>
      </c>
      <c r="AM42" s="74" t="s">
        <v>157</v>
      </c>
      <c r="AN42" s="74">
        <v>1204911</v>
      </c>
      <c r="AO42" s="74" t="s">
        <v>301</v>
      </c>
      <c r="AP42" s="74" t="s">
        <v>150</v>
      </c>
      <c r="AQ42" s="97">
        <v>46212</v>
      </c>
    </row>
    <row r="43" spans="1:43" x14ac:dyDescent="0.55000000000000004">
      <c r="A43" s="95"/>
      <c r="B43" s="95"/>
      <c r="C43" s="95"/>
      <c r="D43" s="95"/>
      <c r="E43" s="95"/>
      <c r="F43" s="95"/>
      <c r="G43" s="95"/>
      <c r="H43" s="95"/>
      <c r="I43" s="95"/>
      <c r="J43" s="96"/>
      <c r="L43" s="95" t="str">
        <v>IBD 東日本</v>
      </c>
      <c r="M43" s="95" t="str">
        <v>IBD東北</v>
      </c>
      <c r="N43" s="95" t="str">
        <v>前中 崇志</v>
      </c>
      <c r="O43" s="95" t="str">
        <v>002600105</v>
      </c>
      <c r="P43" s="95" t="str">
        <v>福島県立医科大学附属病院</v>
      </c>
      <c r="Q43" s="95" t="str">
        <v>A1</v>
      </c>
      <c r="R43" s="95" t="str">
        <v>01516280</v>
      </c>
      <c r="S43" s="95" t="str">
        <v>佐久間　千陽</v>
      </c>
      <c r="T43" s="95" t="str">
        <v>T1</v>
      </c>
      <c r="U43" s="96">
        <v>46213</v>
      </c>
      <c r="W43" s="74" t="s">
        <v>47</v>
      </c>
      <c r="X43" s="74" t="s">
        <v>74</v>
      </c>
      <c r="Y43" s="74" t="s">
        <v>302</v>
      </c>
      <c r="Z43" s="74">
        <v>2300518</v>
      </c>
      <c r="AA43" s="74" t="s">
        <v>303</v>
      </c>
      <c r="AB43" s="74" t="s">
        <v>140</v>
      </c>
      <c r="AC43" s="74">
        <v>1431568</v>
      </c>
      <c r="AD43" s="74" t="s">
        <v>304</v>
      </c>
      <c r="AE43" s="74" t="s">
        <v>146</v>
      </c>
      <c r="AF43" s="97">
        <v>46213</v>
      </c>
      <c r="AH43" s="74" t="s">
        <v>47</v>
      </c>
      <c r="AI43" s="74" t="s">
        <v>74</v>
      </c>
      <c r="AJ43" s="74" t="s">
        <v>305</v>
      </c>
      <c r="AK43" s="74">
        <v>2600105</v>
      </c>
      <c r="AL43" s="74" t="s">
        <v>306</v>
      </c>
      <c r="AM43" s="74" t="s">
        <v>140</v>
      </c>
      <c r="AN43" s="74">
        <v>1516280</v>
      </c>
      <c r="AO43" s="74" t="s">
        <v>307</v>
      </c>
      <c r="AP43" s="74" t="s">
        <v>142</v>
      </c>
      <c r="AQ43" s="97">
        <v>46213</v>
      </c>
    </row>
    <row r="44" spans="1:43" x14ac:dyDescent="0.55000000000000004">
      <c r="A44" s="95"/>
      <c r="B44" s="95"/>
      <c r="C44" s="95"/>
      <c r="D44" s="95"/>
      <c r="E44" s="95"/>
      <c r="F44" s="95"/>
      <c r="G44" s="95"/>
      <c r="H44" s="95"/>
      <c r="I44" s="95"/>
      <c r="J44" s="96"/>
      <c r="L44" s="95" t="str">
        <v>IBD 東日本</v>
      </c>
      <c r="M44" s="95" t="str">
        <v>IBD東北</v>
      </c>
      <c r="N44" s="95" t="str">
        <v>加藤 隆大</v>
      </c>
      <c r="O44" s="95" t="str">
        <v>002300518</v>
      </c>
      <c r="P44" s="95" t="str">
        <v>東北大学病院</v>
      </c>
      <c r="Q44" s="95" t="str">
        <v>A1</v>
      </c>
      <c r="R44" s="95" t="str">
        <v>01431568</v>
      </c>
      <c r="S44" s="95" t="str">
        <v>諸井　林太郎</v>
      </c>
      <c r="T44" s="95" t="str">
        <v>T2</v>
      </c>
      <c r="U44" s="96">
        <v>46213</v>
      </c>
      <c r="W44" s="74" t="s">
        <v>47</v>
      </c>
      <c r="X44" s="74" t="s">
        <v>56</v>
      </c>
      <c r="Y44" s="74" t="s">
        <v>308</v>
      </c>
      <c r="Z44" s="74">
        <v>3610108</v>
      </c>
      <c r="AA44" s="74" t="s">
        <v>309</v>
      </c>
      <c r="AB44" s="74" t="s">
        <v>140</v>
      </c>
      <c r="AC44" s="74">
        <v>1522923</v>
      </c>
      <c r="AD44" s="74" t="s">
        <v>310</v>
      </c>
      <c r="AE44" s="74" t="s">
        <v>150</v>
      </c>
      <c r="AF44" s="97">
        <v>46213</v>
      </c>
      <c r="AH44" s="74" t="s">
        <v>47</v>
      </c>
      <c r="AI44" s="74" t="s">
        <v>74</v>
      </c>
      <c r="AJ44" s="74" t="s">
        <v>302</v>
      </c>
      <c r="AK44" s="74">
        <v>2300518</v>
      </c>
      <c r="AL44" s="74" t="s">
        <v>303</v>
      </c>
      <c r="AM44" s="74" t="s">
        <v>140</v>
      </c>
      <c r="AN44" s="74">
        <v>1431568</v>
      </c>
      <c r="AO44" s="74" t="s">
        <v>304</v>
      </c>
      <c r="AP44" s="74" t="s">
        <v>146</v>
      </c>
      <c r="AQ44" s="97">
        <v>46213</v>
      </c>
    </row>
    <row r="45" spans="1:43" x14ac:dyDescent="0.55000000000000004">
      <c r="A45" s="95"/>
      <c r="B45" s="95"/>
      <c r="C45" s="95"/>
      <c r="D45" s="95"/>
      <c r="E45" s="95"/>
      <c r="F45" s="95"/>
      <c r="G45" s="95"/>
      <c r="H45" s="95"/>
      <c r="I45" s="95"/>
      <c r="J45" s="96"/>
      <c r="L45" s="95" t="str">
        <v>IBD 東日本</v>
      </c>
      <c r="M45" s="95" t="str">
        <v>IBD東京1</v>
      </c>
      <c r="N45" s="95" t="str">
        <v>西部 享裕</v>
      </c>
      <c r="O45" s="95" t="str">
        <v>003610108</v>
      </c>
      <c r="P45" s="95" t="str">
        <v>東京大学医学部附属病院</v>
      </c>
      <c r="Q45" s="95" t="str">
        <v>A1</v>
      </c>
      <c r="R45" s="95" t="str">
        <v>01522923</v>
      </c>
      <c r="S45" s="95" t="str">
        <v>今井　誠</v>
      </c>
      <c r="T45" s="95" t="str">
        <v>T3</v>
      </c>
      <c r="U45" s="96">
        <v>46213</v>
      </c>
      <c r="W45" s="74" t="s">
        <v>57</v>
      </c>
      <c r="X45" s="74" t="s">
        <v>76</v>
      </c>
      <c r="Y45" s="74" t="s">
        <v>243</v>
      </c>
      <c r="Z45" s="74">
        <v>4907263</v>
      </c>
      <c r="AA45" s="74" t="s">
        <v>311</v>
      </c>
      <c r="AB45" s="74" t="s">
        <v>153</v>
      </c>
      <c r="AC45" s="74">
        <v>1420076</v>
      </c>
      <c r="AD45" s="74" t="s">
        <v>312</v>
      </c>
      <c r="AE45" s="74" t="s">
        <v>150</v>
      </c>
      <c r="AF45" s="97">
        <v>46213</v>
      </c>
      <c r="AH45" s="74" t="s">
        <v>47</v>
      </c>
      <c r="AI45" s="74" t="s">
        <v>56</v>
      </c>
      <c r="AJ45" s="74" t="s">
        <v>308</v>
      </c>
      <c r="AK45" s="74">
        <v>3610108</v>
      </c>
      <c r="AL45" s="74" t="s">
        <v>309</v>
      </c>
      <c r="AM45" s="74" t="s">
        <v>140</v>
      </c>
      <c r="AN45" s="74">
        <v>1522923</v>
      </c>
      <c r="AO45" s="74" t="s">
        <v>310</v>
      </c>
      <c r="AP45" s="74" t="s">
        <v>150</v>
      </c>
      <c r="AQ45" s="97">
        <v>46213</v>
      </c>
    </row>
    <row r="46" spans="1:43" x14ac:dyDescent="0.55000000000000004">
      <c r="A46" s="95"/>
      <c r="B46" s="95"/>
      <c r="C46" s="95"/>
      <c r="D46" s="95"/>
      <c r="E46" s="95"/>
      <c r="F46" s="95"/>
      <c r="G46" s="95"/>
      <c r="H46" s="95"/>
      <c r="I46" s="95"/>
      <c r="J46" s="96"/>
      <c r="L46" s="95" t="str">
        <v>IBD 中日本</v>
      </c>
      <c r="M46" s="95" t="str">
        <v>IBD東海1</v>
      </c>
      <c r="N46" s="95" t="str">
        <v>平谷 友紀</v>
      </c>
      <c r="O46" s="95" t="str">
        <v>004907263</v>
      </c>
      <c r="P46" s="95" t="str">
        <v>一宮西病院　医療</v>
      </c>
      <c r="Q46" s="95" t="str">
        <v>A2</v>
      </c>
      <c r="R46" s="95" t="str">
        <v>01420076</v>
      </c>
      <c r="S46" s="95" t="str">
        <v>林　晋太郎</v>
      </c>
      <c r="T46" s="95" t="str">
        <v>T3</v>
      </c>
      <c r="U46" s="96">
        <v>46213</v>
      </c>
      <c r="W46" s="74" t="s">
        <v>49</v>
      </c>
      <c r="X46" s="74" t="s">
        <v>69</v>
      </c>
      <c r="Y46" s="74" t="s">
        <v>313</v>
      </c>
      <c r="Z46" s="74">
        <v>8102792</v>
      </c>
      <c r="AA46" s="74" t="s">
        <v>314</v>
      </c>
      <c r="AB46" s="74" t="s">
        <v>153</v>
      </c>
      <c r="AC46" s="74">
        <v>1557777</v>
      </c>
      <c r="AD46" s="74" t="s">
        <v>315</v>
      </c>
      <c r="AE46" s="74" t="s">
        <v>150</v>
      </c>
      <c r="AF46" s="97">
        <v>46213</v>
      </c>
      <c r="AH46" s="74" t="s">
        <v>57</v>
      </c>
      <c r="AI46" s="74" t="s">
        <v>76</v>
      </c>
      <c r="AJ46" s="74" t="s">
        <v>243</v>
      </c>
      <c r="AK46" s="74">
        <v>4907263</v>
      </c>
      <c r="AL46" s="74" t="s">
        <v>311</v>
      </c>
      <c r="AM46" s="74" t="s">
        <v>153</v>
      </c>
      <c r="AN46" s="74">
        <v>1420076</v>
      </c>
      <c r="AO46" s="74" t="s">
        <v>312</v>
      </c>
      <c r="AP46" s="74" t="s">
        <v>150</v>
      </c>
      <c r="AQ46" s="97">
        <v>46213</v>
      </c>
    </row>
    <row r="47" spans="1:43" x14ac:dyDescent="0.55000000000000004">
      <c r="A47" s="95"/>
      <c r="B47" s="95"/>
      <c r="C47" s="95"/>
      <c r="D47" s="95"/>
      <c r="E47" s="95"/>
      <c r="F47" s="95"/>
      <c r="G47" s="95"/>
      <c r="H47" s="95"/>
      <c r="I47" s="95"/>
      <c r="J47" s="96"/>
      <c r="L47" s="95" t="str">
        <v>IBD 西日本</v>
      </c>
      <c r="M47" s="95" t="str">
        <v>IBD九州1</v>
      </c>
      <c r="N47" s="95" t="str">
        <v>徳島 恵利香</v>
      </c>
      <c r="O47" s="95" t="str">
        <v>008102792</v>
      </c>
      <c r="P47" s="95" t="str">
        <v>佐田病院　医療</v>
      </c>
      <c r="Q47" s="95" t="str">
        <v>A2</v>
      </c>
      <c r="R47" s="95" t="str">
        <v>01557777</v>
      </c>
      <c r="S47" s="95" t="str">
        <v>加治　久美</v>
      </c>
      <c r="T47" s="95" t="str">
        <v>T3</v>
      </c>
      <c r="U47" s="96">
        <v>46213</v>
      </c>
      <c r="W47" s="74" t="s">
        <v>47</v>
      </c>
      <c r="X47" s="74" t="s">
        <v>48</v>
      </c>
      <c r="Y47" s="74" t="s">
        <v>183</v>
      </c>
      <c r="Z47" s="74">
        <v>3203622</v>
      </c>
      <c r="AA47" s="74" t="s">
        <v>316</v>
      </c>
      <c r="AB47" s="74" t="s">
        <v>157</v>
      </c>
      <c r="AC47" s="74">
        <v>1386844</v>
      </c>
      <c r="AD47" s="74" t="s">
        <v>317</v>
      </c>
      <c r="AE47" s="74" t="s">
        <v>146</v>
      </c>
      <c r="AF47" s="97">
        <v>46214</v>
      </c>
      <c r="AH47" s="74" t="s">
        <v>49</v>
      </c>
      <c r="AI47" s="74" t="s">
        <v>69</v>
      </c>
      <c r="AJ47" s="74" t="s">
        <v>313</v>
      </c>
      <c r="AK47" s="74">
        <v>8102792</v>
      </c>
      <c r="AL47" s="74" t="s">
        <v>314</v>
      </c>
      <c r="AM47" s="74" t="s">
        <v>153</v>
      </c>
      <c r="AN47" s="74">
        <v>1557777</v>
      </c>
      <c r="AO47" s="74" t="s">
        <v>315</v>
      </c>
      <c r="AP47" s="74" t="s">
        <v>150</v>
      </c>
      <c r="AQ47" s="97">
        <v>46213</v>
      </c>
    </row>
    <row r="48" spans="1:43" x14ac:dyDescent="0.55000000000000004">
      <c r="A48" s="95"/>
      <c r="B48" s="95"/>
      <c r="C48" s="95"/>
      <c r="D48" s="95"/>
      <c r="E48" s="95"/>
      <c r="F48" s="95"/>
      <c r="G48" s="95"/>
      <c r="H48" s="95"/>
      <c r="I48" s="95"/>
      <c r="J48" s="96"/>
      <c r="L48" s="95" t="str">
        <v>IBD 西日本</v>
      </c>
      <c r="M48" s="95" t="str">
        <v>IBD九州2</v>
      </c>
      <c r="N48" s="95" t="str">
        <v>飯田 博文</v>
      </c>
      <c r="O48" s="95" t="str">
        <v>008500803</v>
      </c>
      <c r="P48" s="95" t="str">
        <v>大分県厚生連鶴見病院</v>
      </c>
      <c r="Q48" s="95" t="str">
        <v>A2</v>
      </c>
      <c r="R48" s="95" t="str">
        <v>01402430</v>
      </c>
      <c r="S48" s="95" t="str">
        <v>安部　高志</v>
      </c>
      <c r="T48" s="95" t="str">
        <v>T3</v>
      </c>
      <c r="U48" s="96">
        <v>46213</v>
      </c>
      <c r="W48" s="74" t="s">
        <v>57</v>
      </c>
      <c r="X48" s="74" t="s">
        <v>61</v>
      </c>
      <c r="Y48" s="74" t="s">
        <v>318</v>
      </c>
      <c r="Z48" s="74">
        <v>4801449</v>
      </c>
      <c r="AA48" s="74" t="s">
        <v>319</v>
      </c>
      <c r="AB48" s="74" t="s">
        <v>140</v>
      </c>
      <c r="AC48" s="74">
        <v>1390195</v>
      </c>
      <c r="AD48" s="74" t="s">
        <v>320</v>
      </c>
      <c r="AE48" s="74" t="s">
        <v>142</v>
      </c>
      <c r="AF48" s="97">
        <v>46216</v>
      </c>
      <c r="AH48" s="74" t="s">
        <v>49</v>
      </c>
      <c r="AI48" s="74" t="s">
        <v>50</v>
      </c>
      <c r="AJ48" s="74" t="s">
        <v>321</v>
      </c>
      <c r="AK48" s="74">
        <v>8500803</v>
      </c>
      <c r="AL48" s="74" t="s">
        <v>322</v>
      </c>
      <c r="AM48" s="74" t="s">
        <v>153</v>
      </c>
      <c r="AN48" s="74">
        <v>1402430</v>
      </c>
      <c r="AO48" s="74" t="s">
        <v>323</v>
      </c>
      <c r="AP48" s="74" t="s">
        <v>150</v>
      </c>
      <c r="AQ48" s="97">
        <v>46213</v>
      </c>
    </row>
    <row r="49" spans="1:43" x14ac:dyDescent="0.55000000000000004">
      <c r="A49" s="95"/>
      <c r="B49" s="95"/>
      <c r="C49" s="95"/>
      <c r="D49" s="95"/>
      <c r="E49" s="95"/>
      <c r="F49" s="95"/>
      <c r="G49" s="95"/>
      <c r="H49" s="95"/>
      <c r="I49" s="95"/>
      <c r="J49" s="96"/>
      <c r="L49" s="95" t="str">
        <v>IBD 東日本</v>
      </c>
      <c r="M49" s="95" t="str">
        <v>IBD栃木・群馬・新潟</v>
      </c>
      <c r="N49" s="95" t="str">
        <v>境野 惠介</v>
      </c>
      <c r="O49" s="95" t="str">
        <v>003203622</v>
      </c>
      <c r="P49" s="95" t="str">
        <v>ひらしま胃腸・内科　医療</v>
      </c>
      <c r="Q49" s="95" t="str">
        <v>A3</v>
      </c>
      <c r="R49" s="95" t="str">
        <v>01386844</v>
      </c>
      <c r="S49" s="95" t="str">
        <v>平嶋　勇人</v>
      </c>
      <c r="T49" s="95" t="str">
        <v>T2</v>
      </c>
      <c r="U49" s="96">
        <v>46214</v>
      </c>
      <c r="W49" s="74" t="s">
        <v>57</v>
      </c>
      <c r="X49" s="74" t="s">
        <v>78</v>
      </c>
      <c r="Y49" s="74" t="s">
        <v>324</v>
      </c>
      <c r="Z49" s="74">
        <v>4300657</v>
      </c>
      <c r="AA49" s="74" t="s">
        <v>325</v>
      </c>
      <c r="AB49" s="74" t="s">
        <v>157</v>
      </c>
      <c r="AC49" s="74">
        <v>1433367</v>
      </c>
      <c r="AD49" s="74" t="s">
        <v>326</v>
      </c>
      <c r="AE49" s="74" t="s">
        <v>146</v>
      </c>
      <c r="AF49" s="97">
        <v>46216</v>
      </c>
      <c r="AH49" s="74" t="s">
        <v>47</v>
      </c>
      <c r="AI49" s="74" t="s">
        <v>48</v>
      </c>
      <c r="AJ49" s="74" t="s">
        <v>183</v>
      </c>
      <c r="AK49" s="74">
        <v>3203622</v>
      </c>
      <c r="AL49" s="74" t="s">
        <v>316</v>
      </c>
      <c r="AM49" s="74" t="s">
        <v>157</v>
      </c>
      <c r="AN49" s="74">
        <v>1386844</v>
      </c>
      <c r="AO49" s="74" t="s">
        <v>317</v>
      </c>
      <c r="AP49" s="74" t="s">
        <v>146</v>
      </c>
      <c r="AQ49" s="97">
        <v>46214</v>
      </c>
    </row>
    <row r="50" spans="1:43" x14ac:dyDescent="0.55000000000000004">
      <c r="A50" s="95"/>
      <c r="B50" s="95"/>
      <c r="C50" s="95"/>
      <c r="D50" s="95"/>
      <c r="E50" s="95"/>
      <c r="F50" s="95"/>
      <c r="G50" s="95"/>
      <c r="H50" s="95"/>
      <c r="I50" s="95"/>
      <c r="J50" s="96"/>
      <c r="L50" s="95" t="str">
        <v>IBD 中日本</v>
      </c>
      <c r="M50" s="95" t="str">
        <v>IBD長野・山梨・静岡</v>
      </c>
      <c r="N50" s="95" t="str">
        <v>毛利 皓宏</v>
      </c>
      <c r="O50" s="95" t="str">
        <v>004801449</v>
      </c>
      <c r="P50" s="95" t="str">
        <v>藤枝市立総合病院</v>
      </c>
      <c r="Q50" s="95" t="str">
        <v>A1</v>
      </c>
      <c r="R50" s="95" t="str">
        <v>01390195</v>
      </c>
      <c r="S50" s="95" t="str">
        <v>寺井　智宏</v>
      </c>
      <c r="T50" s="95" t="str">
        <v>T1</v>
      </c>
      <c r="U50" s="96">
        <v>46216</v>
      </c>
      <c r="W50" s="74" t="s">
        <v>47</v>
      </c>
      <c r="X50" s="74" t="s">
        <v>82</v>
      </c>
      <c r="Y50" s="74" t="s">
        <v>327</v>
      </c>
      <c r="Z50" s="74">
        <v>3100067</v>
      </c>
      <c r="AA50" s="74" t="s">
        <v>328</v>
      </c>
      <c r="AB50" s="74" t="s">
        <v>153</v>
      </c>
      <c r="AC50" s="74">
        <v>1305486</v>
      </c>
      <c r="AD50" s="74" t="s">
        <v>329</v>
      </c>
      <c r="AE50" s="74" t="s">
        <v>142</v>
      </c>
      <c r="AF50" s="97">
        <v>46217</v>
      </c>
      <c r="AH50" s="74" t="s">
        <v>57</v>
      </c>
      <c r="AI50" s="74" t="s">
        <v>61</v>
      </c>
      <c r="AJ50" s="74" t="s">
        <v>318</v>
      </c>
      <c r="AK50" s="74">
        <v>4801449</v>
      </c>
      <c r="AL50" s="74" t="s">
        <v>319</v>
      </c>
      <c r="AM50" s="74" t="s">
        <v>140</v>
      </c>
      <c r="AN50" s="74">
        <v>1390195</v>
      </c>
      <c r="AO50" s="74" t="s">
        <v>320</v>
      </c>
      <c r="AP50" s="74" t="s">
        <v>142</v>
      </c>
      <c r="AQ50" s="97">
        <v>46216</v>
      </c>
    </row>
    <row r="51" spans="1:43" x14ac:dyDescent="0.55000000000000004">
      <c r="A51" s="95"/>
      <c r="B51" s="95"/>
      <c r="C51" s="95"/>
      <c r="D51" s="95"/>
      <c r="E51" s="95"/>
      <c r="F51" s="95"/>
      <c r="G51" s="95"/>
      <c r="H51" s="95"/>
      <c r="I51" s="95"/>
      <c r="J51" s="96"/>
      <c r="L51" s="95" t="str">
        <v>IBD 中日本</v>
      </c>
      <c r="M51" s="95" t="str">
        <v>IBD北陸・岐阜</v>
      </c>
      <c r="N51" s="95" t="str">
        <v>金岡 利光</v>
      </c>
      <c r="O51" s="95" t="str">
        <v>004300657</v>
      </c>
      <c r="P51" s="95" t="str">
        <v>能登総合病院　公立</v>
      </c>
      <c r="Q51" s="95" t="str">
        <v>A3</v>
      </c>
      <c r="R51" s="95" t="str">
        <v>01433367</v>
      </c>
      <c r="S51" s="95" t="str">
        <v>髙畠　央</v>
      </c>
      <c r="T51" s="95" t="str">
        <v>T2</v>
      </c>
      <c r="U51" s="96">
        <v>46216</v>
      </c>
      <c r="W51" s="74" t="s">
        <v>57</v>
      </c>
      <c r="X51" s="74" t="s">
        <v>86</v>
      </c>
      <c r="Y51" s="74" t="s">
        <v>330</v>
      </c>
      <c r="Z51" s="74">
        <v>4902730</v>
      </c>
      <c r="AA51" s="74" t="s">
        <v>331</v>
      </c>
      <c r="AB51" s="74" t="s">
        <v>140</v>
      </c>
      <c r="AC51" s="74">
        <v>1464704</v>
      </c>
      <c r="AD51" s="74" t="s">
        <v>332</v>
      </c>
      <c r="AE51" s="74" t="s">
        <v>142</v>
      </c>
      <c r="AF51" s="97">
        <v>46217</v>
      </c>
      <c r="AH51" s="74" t="s">
        <v>57</v>
      </c>
      <c r="AI51" s="74" t="s">
        <v>78</v>
      </c>
      <c r="AJ51" s="74" t="s">
        <v>324</v>
      </c>
      <c r="AK51" s="74">
        <v>4300657</v>
      </c>
      <c r="AL51" s="74" t="s">
        <v>325</v>
      </c>
      <c r="AM51" s="74" t="s">
        <v>157</v>
      </c>
      <c r="AN51" s="74">
        <v>1433367</v>
      </c>
      <c r="AO51" s="74" t="s">
        <v>326</v>
      </c>
      <c r="AP51" s="74" t="s">
        <v>146</v>
      </c>
      <c r="AQ51" s="97">
        <v>46216</v>
      </c>
    </row>
    <row r="52" spans="1:43" x14ac:dyDescent="0.55000000000000004">
      <c r="A52" s="95"/>
      <c r="B52" s="95"/>
      <c r="C52" s="95"/>
      <c r="D52" s="95"/>
      <c r="E52" s="95"/>
      <c r="F52" s="95"/>
      <c r="G52" s="95"/>
      <c r="H52" s="95"/>
      <c r="I52" s="95"/>
      <c r="J52" s="96"/>
      <c r="L52" s="95" t="str">
        <v>IBD 東日本</v>
      </c>
      <c r="M52" s="95" t="str">
        <v>IBD千葉・茨城</v>
      </c>
      <c r="N52" s="95" t="str">
        <v>工藤 大志</v>
      </c>
      <c r="O52" s="95" t="str">
        <v>003100067</v>
      </c>
      <c r="P52" s="95" t="str">
        <v>水戸赤十字病院</v>
      </c>
      <c r="Q52" s="95" t="str">
        <v>A2</v>
      </c>
      <c r="R52" s="95" t="str">
        <v>01305486</v>
      </c>
      <c r="S52" s="95" t="str">
        <v>竹内　哲</v>
      </c>
      <c r="T52" s="95" t="str">
        <v>T1</v>
      </c>
      <c r="U52" s="96">
        <v>46217</v>
      </c>
      <c r="W52" s="74" t="s">
        <v>47</v>
      </c>
      <c r="X52" s="74" t="s">
        <v>74</v>
      </c>
      <c r="Y52" s="74" t="s">
        <v>302</v>
      </c>
      <c r="Z52" s="74">
        <v>2300166</v>
      </c>
      <c r="AA52" s="74" t="s">
        <v>333</v>
      </c>
      <c r="AB52" s="74" t="s">
        <v>153</v>
      </c>
      <c r="AC52" s="74">
        <v>1542189</v>
      </c>
      <c r="AD52" s="74" t="s">
        <v>334</v>
      </c>
      <c r="AE52" s="74" t="s">
        <v>150</v>
      </c>
      <c r="AF52" s="97">
        <v>46218</v>
      </c>
      <c r="AH52" s="74" t="s">
        <v>47</v>
      </c>
      <c r="AI52" s="74" t="s">
        <v>82</v>
      </c>
      <c r="AJ52" s="74" t="s">
        <v>327</v>
      </c>
      <c r="AK52" s="74">
        <v>3100067</v>
      </c>
      <c r="AL52" s="74" t="s">
        <v>328</v>
      </c>
      <c r="AM52" s="74" t="s">
        <v>153</v>
      </c>
      <c r="AN52" s="74">
        <v>1305486</v>
      </c>
      <c r="AO52" s="74" t="s">
        <v>329</v>
      </c>
      <c r="AP52" s="74" t="s">
        <v>142</v>
      </c>
      <c r="AQ52" s="97">
        <v>46217</v>
      </c>
    </row>
    <row r="53" spans="1:43" x14ac:dyDescent="0.55000000000000004">
      <c r="A53" s="95"/>
      <c r="B53" s="95"/>
      <c r="C53" s="95"/>
      <c r="D53" s="95"/>
      <c r="E53" s="95"/>
      <c r="F53" s="95"/>
      <c r="G53" s="95"/>
      <c r="H53" s="95"/>
      <c r="I53" s="95"/>
      <c r="J53" s="96"/>
      <c r="L53" s="95" t="str">
        <v>IBD 中日本</v>
      </c>
      <c r="M53" s="95" t="str">
        <v>IBD東海2</v>
      </c>
      <c r="N53" s="95" t="str">
        <v>髙橋 憲子</v>
      </c>
      <c r="O53" s="95" t="str">
        <v>004902730</v>
      </c>
      <c r="P53" s="95" t="str">
        <v>刈谷豊田総合病院　医療</v>
      </c>
      <c r="Q53" s="95" t="str">
        <v>A1</v>
      </c>
      <c r="R53" s="95" t="str">
        <v>01464704</v>
      </c>
      <c r="S53" s="95" t="str">
        <v>久野　剛史</v>
      </c>
      <c r="T53" s="95" t="str">
        <v>T1</v>
      </c>
      <c r="U53" s="96">
        <v>46217</v>
      </c>
      <c r="W53" s="74" t="s">
        <v>57</v>
      </c>
      <c r="X53" s="74" t="s">
        <v>76</v>
      </c>
      <c r="Y53" s="74" t="s">
        <v>243</v>
      </c>
      <c r="Z53" s="74">
        <v>4903614</v>
      </c>
      <c r="AA53" s="74" t="s">
        <v>335</v>
      </c>
      <c r="AB53" s="74" t="s">
        <v>157</v>
      </c>
      <c r="AC53" s="74">
        <v>1267870</v>
      </c>
      <c r="AD53" s="74" t="s">
        <v>336</v>
      </c>
      <c r="AE53" s="74" t="s">
        <v>146</v>
      </c>
      <c r="AF53" s="97">
        <v>46218</v>
      </c>
      <c r="AH53" s="74" t="s">
        <v>57</v>
      </c>
      <c r="AI53" s="74" t="s">
        <v>86</v>
      </c>
      <c r="AJ53" s="74" t="s">
        <v>330</v>
      </c>
      <c r="AK53" s="74">
        <v>4902730</v>
      </c>
      <c r="AL53" s="74" t="s">
        <v>331</v>
      </c>
      <c r="AM53" s="74" t="s">
        <v>140</v>
      </c>
      <c r="AN53" s="74">
        <v>1464704</v>
      </c>
      <c r="AO53" s="74" t="s">
        <v>332</v>
      </c>
      <c r="AP53" s="74" t="s">
        <v>142</v>
      </c>
      <c r="AQ53" s="97">
        <v>46217</v>
      </c>
    </row>
    <row r="54" spans="1:43" x14ac:dyDescent="0.55000000000000004">
      <c r="A54" s="95"/>
      <c r="B54" s="95"/>
      <c r="C54" s="95"/>
      <c r="D54" s="95"/>
      <c r="E54" s="95"/>
      <c r="F54" s="95"/>
      <c r="G54" s="95"/>
      <c r="H54" s="95"/>
      <c r="I54" s="95"/>
      <c r="J54" s="96"/>
      <c r="L54" s="95" t="str">
        <v>IBD 西日本</v>
      </c>
      <c r="M54" s="95" t="str">
        <v>IBD大阪2</v>
      </c>
      <c r="N54" s="95" t="str">
        <v>野中 勝</v>
      </c>
      <c r="O54" s="95" t="str">
        <v>005601921</v>
      </c>
      <c r="P54" s="95" t="str">
        <v>江川内科消化器科医院　医療</v>
      </c>
      <c r="Q54" s="95" t="str">
        <v>A3</v>
      </c>
      <c r="R54" s="95" t="str">
        <v>01213607</v>
      </c>
      <c r="S54" s="95" t="str">
        <v>江川　信一</v>
      </c>
      <c r="T54" s="95" t="str">
        <v>T2</v>
      </c>
      <c r="U54" s="96">
        <v>46217</v>
      </c>
      <c r="W54" s="74" t="s">
        <v>47</v>
      </c>
      <c r="X54" s="74" t="s">
        <v>74</v>
      </c>
      <c r="Y54" s="74" t="s">
        <v>337</v>
      </c>
      <c r="Z54" s="74">
        <v>2100345</v>
      </c>
      <c r="AA54" s="74" t="s">
        <v>338</v>
      </c>
      <c r="AB54" s="74" t="s">
        <v>157</v>
      </c>
      <c r="AC54" s="74">
        <v>1493262</v>
      </c>
      <c r="AD54" s="74" t="s">
        <v>339</v>
      </c>
      <c r="AE54" s="74" t="s">
        <v>146</v>
      </c>
      <c r="AF54" s="97">
        <v>46219</v>
      </c>
      <c r="AH54" s="74" t="s">
        <v>49</v>
      </c>
      <c r="AI54" s="74" t="s">
        <v>55</v>
      </c>
      <c r="AJ54" s="74" t="s">
        <v>340</v>
      </c>
      <c r="AK54" s="74">
        <v>5601921</v>
      </c>
      <c r="AL54" s="74" t="s">
        <v>341</v>
      </c>
      <c r="AM54" s="74" t="s">
        <v>157</v>
      </c>
      <c r="AN54" s="74">
        <v>1213607</v>
      </c>
      <c r="AO54" s="74" t="s">
        <v>342</v>
      </c>
      <c r="AP54" s="74" t="s">
        <v>146</v>
      </c>
      <c r="AQ54" s="97">
        <v>46217</v>
      </c>
    </row>
    <row r="55" spans="1:43" x14ac:dyDescent="0.55000000000000004">
      <c r="A55" s="95"/>
      <c r="B55" s="95"/>
      <c r="C55" s="95"/>
      <c r="D55" s="95"/>
      <c r="E55" s="95"/>
      <c r="F55" s="95"/>
      <c r="G55" s="95"/>
      <c r="H55" s="95"/>
      <c r="I55" s="95"/>
      <c r="J55" s="96"/>
      <c r="L55" s="95" t="str">
        <v>IBD 東日本</v>
      </c>
      <c r="M55" s="95" t="str">
        <v>IBD東北</v>
      </c>
      <c r="N55" s="95" t="str">
        <v>加藤 隆大</v>
      </c>
      <c r="O55" s="95" t="str">
        <v>002300166</v>
      </c>
      <c r="P55" s="95" t="str">
        <v>仙台オープン病院　財団</v>
      </c>
      <c r="Q55" s="95" t="str">
        <v>A2</v>
      </c>
      <c r="R55" s="95" t="str">
        <v>01542189</v>
      </c>
      <c r="S55" s="95" t="str">
        <v>佐藤　宏樹</v>
      </c>
      <c r="T55" s="95" t="str">
        <v>T3</v>
      </c>
      <c r="U55" s="96">
        <v>46218</v>
      </c>
      <c r="W55" s="74" t="s">
        <v>57</v>
      </c>
      <c r="X55" s="74" t="s">
        <v>61</v>
      </c>
      <c r="Y55" s="74" t="s">
        <v>343</v>
      </c>
      <c r="Z55" s="74">
        <v>4802242</v>
      </c>
      <c r="AA55" s="74" t="s">
        <v>344</v>
      </c>
      <c r="AB55" s="74" t="s">
        <v>140</v>
      </c>
      <c r="AC55" s="74">
        <v>1468517</v>
      </c>
      <c r="AD55" s="74" t="s">
        <v>345</v>
      </c>
      <c r="AE55" s="74" t="s">
        <v>150</v>
      </c>
      <c r="AF55" s="97">
        <v>46219</v>
      </c>
      <c r="AH55" s="74" t="s">
        <v>47</v>
      </c>
      <c r="AI55" s="74" t="s">
        <v>74</v>
      </c>
      <c r="AJ55" s="74" t="s">
        <v>302</v>
      </c>
      <c r="AK55" s="74">
        <v>2300166</v>
      </c>
      <c r="AL55" s="74" t="s">
        <v>333</v>
      </c>
      <c r="AM55" s="74" t="s">
        <v>153</v>
      </c>
      <c r="AN55" s="74">
        <v>1542189</v>
      </c>
      <c r="AO55" s="74" t="s">
        <v>334</v>
      </c>
      <c r="AP55" s="74" t="s">
        <v>150</v>
      </c>
      <c r="AQ55" s="97">
        <v>46218</v>
      </c>
    </row>
    <row r="56" spans="1:43" x14ac:dyDescent="0.55000000000000004">
      <c r="A56" s="95"/>
      <c r="B56" s="95"/>
      <c r="C56" s="95"/>
      <c r="D56" s="95"/>
      <c r="E56" s="95"/>
      <c r="F56" s="95"/>
      <c r="G56" s="95"/>
      <c r="H56" s="95"/>
      <c r="I56" s="95"/>
      <c r="J56" s="96"/>
      <c r="L56" s="95" t="str">
        <v>IBD 中日本</v>
      </c>
      <c r="M56" s="95" t="str">
        <v>IBD東海1</v>
      </c>
      <c r="N56" s="95" t="str">
        <v>平谷 友紀</v>
      </c>
      <c r="O56" s="95" t="str">
        <v>004903614</v>
      </c>
      <c r="P56" s="95" t="str">
        <v>泰玄会病院　医療</v>
      </c>
      <c r="Q56" s="95" t="str">
        <v>A3</v>
      </c>
      <c r="R56" s="95" t="str">
        <v>01267870</v>
      </c>
      <c r="S56" s="95" t="str">
        <v>金　義宣</v>
      </c>
      <c r="T56" s="95" t="str">
        <v>T2</v>
      </c>
      <c r="U56" s="96">
        <v>46218</v>
      </c>
      <c r="W56" s="74" t="s">
        <v>57</v>
      </c>
      <c r="X56" s="74" t="s">
        <v>61</v>
      </c>
      <c r="Y56" s="74" t="s">
        <v>343</v>
      </c>
      <c r="Z56" s="74">
        <v>4807840</v>
      </c>
      <c r="AA56" s="74" t="s">
        <v>346</v>
      </c>
      <c r="AB56" s="74" t="s">
        <v>157</v>
      </c>
      <c r="AC56" s="74">
        <v>1379821</v>
      </c>
      <c r="AD56" s="74" t="s">
        <v>347</v>
      </c>
      <c r="AE56" s="74" t="s">
        <v>150</v>
      </c>
      <c r="AF56" s="97">
        <v>46219</v>
      </c>
      <c r="AH56" s="74" t="s">
        <v>57</v>
      </c>
      <c r="AI56" s="74" t="s">
        <v>76</v>
      </c>
      <c r="AJ56" s="74" t="s">
        <v>243</v>
      </c>
      <c r="AK56" s="74">
        <v>4903614</v>
      </c>
      <c r="AL56" s="74" t="s">
        <v>335</v>
      </c>
      <c r="AM56" s="74" t="s">
        <v>157</v>
      </c>
      <c r="AN56" s="74">
        <v>1267870</v>
      </c>
      <c r="AO56" s="74" t="s">
        <v>336</v>
      </c>
      <c r="AP56" s="74" t="s">
        <v>146</v>
      </c>
      <c r="AQ56" s="97">
        <v>46218</v>
      </c>
    </row>
    <row r="57" spans="1:43" x14ac:dyDescent="0.55000000000000004">
      <c r="A57" s="95"/>
      <c r="B57" s="95"/>
      <c r="C57" s="95"/>
      <c r="D57" s="95"/>
      <c r="E57" s="95"/>
      <c r="F57" s="95"/>
      <c r="G57" s="95"/>
      <c r="H57" s="95"/>
      <c r="I57" s="95"/>
      <c r="J57" s="96"/>
      <c r="L57" s="95" t="str">
        <v>IBD 東日本</v>
      </c>
      <c r="M57" s="95" t="str">
        <v>IBD東北</v>
      </c>
      <c r="N57" s="95" t="str">
        <v>小林 誠</v>
      </c>
      <c r="O57" s="95" t="str">
        <v>002100345</v>
      </c>
      <c r="P57" s="95" t="str">
        <v>十和田市立中央病院</v>
      </c>
      <c r="Q57" s="95" t="str">
        <v>A3</v>
      </c>
      <c r="R57" s="95" t="str">
        <v>01493262</v>
      </c>
      <c r="S57" s="95" t="str">
        <v>鈴木　郁</v>
      </c>
      <c r="T57" s="95" t="str">
        <v>T2</v>
      </c>
      <c r="U57" s="96">
        <v>46219</v>
      </c>
      <c r="W57" s="74" t="s">
        <v>57</v>
      </c>
      <c r="X57" s="74" t="s">
        <v>61</v>
      </c>
      <c r="Y57" s="74" t="s">
        <v>318</v>
      </c>
      <c r="Z57" s="74">
        <v>4802697</v>
      </c>
      <c r="AA57" s="74" t="s">
        <v>348</v>
      </c>
      <c r="AB57" s="74" t="s">
        <v>140</v>
      </c>
      <c r="AC57" s="74">
        <v>1199059</v>
      </c>
      <c r="AD57" s="74" t="s">
        <v>349</v>
      </c>
      <c r="AE57" s="74" t="s">
        <v>146</v>
      </c>
      <c r="AF57" s="97">
        <v>46219</v>
      </c>
      <c r="AH57" s="74" t="s">
        <v>47</v>
      </c>
      <c r="AI57" s="74" t="s">
        <v>74</v>
      </c>
      <c r="AJ57" s="74" t="s">
        <v>337</v>
      </c>
      <c r="AK57" s="74">
        <v>2100345</v>
      </c>
      <c r="AL57" s="74" t="s">
        <v>338</v>
      </c>
      <c r="AM57" s="74" t="s">
        <v>157</v>
      </c>
      <c r="AN57" s="74">
        <v>1493262</v>
      </c>
      <c r="AO57" s="74" t="s">
        <v>339</v>
      </c>
      <c r="AP57" s="74" t="s">
        <v>146</v>
      </c>
      <c r="AQ57" s="97">
        <v>46219</v>
      </c>
    </row>
    <row r="58" spans="1:43" x14ac:dyDescent="0.55000000000000004">
      <c r="A58" s="95"/>
      <c r="B58" s="95"/>
      <c r="C58" s="95"/>
      <c r="D58" s="95"/>
      <c r="E58" s="95"/>
      <c r="F58" s="95"/>
      <c r="G58" s="95"/>
      <c r="H58" s="95"/>
      <c r="I58" s="95"/>
      <c r="J58" s="96"/>
      <c r="L58" s="95" t="str">
        <v>IBD 東日本</v>
      </c>
      <c r="M58" s="95" t="str">
        <v>IBD東京1</v>
      </c>
      <c r="N58" s="95" t="str">
        <v>草野 七彩</v>
      </c>
      <c r="O58" s="95" t="str">
        <v>003624196</v>
      </c>
      <c r="P58" s="95" t="str">
        <v>国際医療福祉大学三田病院</v>
      </c>
      <c r="Q58" s="95" t="str">
        <v>A2</v>
      </c>
      <c r="R58" s="95" t="str">
        <v>01369596</v>
      </c>
      <c r="S58" s="95" t="str">
        <v>片岡　幹統</v>
      </c>
      <c r="T58" s="95" t="str">
        <v>T2</v>
      </c>
      <c r="U58" s="96">
        <v>46219</v>
      </c>
      <c r="W58" s="74" t="s">
        <v>57</v>
      </c>
      <c r="X58" s="74" t="s">
        <v>76</v>
      </c>
      <c r="Y58" s="74" t="s">
        <v>350</v>
      </c>
      <c r="Z58" s="74">
        <v>4901513</v>
      </c>
      <c r="AA58" s="74" t="s">
        <v>351</v>
      </c>
      <c r="AB58" s="74" t="s">
        <v>140</v>
      </c>
      <c r="AC58" s="74">
        <v>1477983</v>
      </c>
      <c r="AD58" s="74" t="s">
        <v>352</v>
      </c>
      <c r="AE58" s="74" t="s">
        <v>146</v>
      </c>
      <c r="AF58" s="97">
        <v>46219</v>
      </c>
      <c r="AH58" s="74" t="s">
        <v>47</v>
      </c>
      <c r="AI58" s="74" t="s">
        <v>56</v>
      </c>
      <c r="AJ58" s="74" t="s">
        <v>353</v>
      </c>
      <c r="AK58" s="74">
        <v>3624196</v>
      </c>
      <c r="AL58" s="74" t="s">
        <v>354</v>
      </c>
      <c r="AM58" s="74" t="s">
        <v>153</v>
      </c>
      <c r="AN58" s="74">
        <v>1369596</v>
      </c>
      <c r="AO58" s="74" t="s">
        <v>355</v>
      </c>
      <c r="AP58" s="74" t="s">
        <v>146</v>
      </c>
      <c r="AQ58" s="97">
        <v>46219</v>
      </c>
    </row>
    <row r="59" spans="1:43" x14ac:dyDescent="0.55000000000000004">
      <c r="A59" s="95"/>
      <c r="B59" s="95"/>
      <c r="C59" s="95"/>
      <c r="D59" s="95"/>
      <c r="E59" s="95"/>
      <c r="F59" s="95"/>
      <c r="G59" s="95"/>
      <c r="H59" s="95"/>
      <c r="I59" s="95"/>
      <c r="J59" s="96"/>
      <c r="L59" s="95" t="str">
        <v>IBD 中日本</v>
      </c>
      <c r="M59" s="95" t="str">
        <v>IBD長野・山梨・静岡</v>
      </c>
      <c r="N59" s="95" t="str">
        <v>丸山 恵里</v>
      </c>
      <c r="O59" s="95" t="str">
        <v>004601090</v>
      </c>
      <c r="P59" s="95" t="str">
        <v>まつもと医療センター　独法</v>
      </c>
      <c r="Q59" s="95" t="str">
        <v>A3</v>
      </c>
      <c r="R59" s="95" t="str">
        <v>01467180</v>
      </c>
      <c r="S59" s="95" t="str">
        <v>三井　健太</v>
      </c>
      <c r="T59" s="95" t="str">
        <v>T2</v>
      </c>
      <c r="U59" s="96">
        <v>46219</v>
      </c>
      <c r="W59" s="74" t="s">
        <v>57</v>
      </c>
      <c r="X59" s="74" t="s">
        <v>78</v>
      </c>
      <c r="Y59" s="74" t="s">
        <v>259</v>
      </c>
      <c r="Z59" s="74">
        <v>4400197</v>
      </c>
      <c r="AA59" s="74" t="s">
        <v>356</v>
      </c>
      <c r="AB59" s="74" t="s">
        <v>153</v>
      </c>
      <c r="AC59" s="74">
        <v>1563385</v>
      </c>
      <c r="AD59" s="74" t="s">
        <v>357</v>
      </c>
      <c r="AE59" s="74" t="s">
        <v>150</v>
      </c>
      <c r="AF59" s="97">
        <v>46219</v>
      </c>
      <c r="AH59" s="74" t="s">
        <v>57</v>
      </c>
      <c r="AI59" s="74" t="s">
        <v>61</v>
      </c>
      <c r="AJ59" s="74" t="s">
        <v>174</v>
      </c>
      <c r="AK59" s="74">
        <v>4601090</v>
      </c>
      <c r="AL59" s="74" t="s">
        <v>358</v>
      </c>
      <c r="AM59" s="74" t="s">
        <v>157</v>
      </c>
      <c r="AN59" s="74">
        <v>1467180</v>
      </c>
      <c r="AO59" s="74" t="s">
        <v>359</v>
      </c>
      <c r="AP59" s="74" t="s">
        <v>146</v>
      </c>
      <c r="AQ59" s="97">
        <v>46219</v>
      </c>
    </row>
    <row r="60" spans="1:43" x14ac:dyDescent="0.55000000000000004">
      <c r="A60" s="95"/>
      <c r="B60" s="95"/>
      <c r="C60" s="95"/>
      <c r="D60" s="95"/>
      <c r="E60" s="95"/>
      <c r="F60" s="95"/>
      <c r="G60" s="95"/>
      <c r="H60" s="95"/>
      <c r="I60" s="95"/>
      <c r="J60" s="96"/>
      <c r="L60" s="95" t="str">
        <v>IBD 中日本</v>
      </c>
      <c r="M60" s="95" t="str">
        <v>IBD長野・山梨・静岡</v>
      </c>
      <c r="N60" s="95" t="str">
        <v>山下 寛太</v>
      </c>
      <c r="O60" s="95" t="str">
        <v>004802242</v>
      </c>
      <c r="P60" s="95" t="str">
        <v>順天堂大学静岡病院</v>
      </c>
      <c r="Q60" s="95" t="str">
        <v>A1</v>
      </c>
      <c r="R60" s="95" t="str">
        <v>01468517</v>
      </c>
      <c r="S60" s="95" t="str">
        <v>川島　亜貴世</v>
      </c>
      <c r="T60" s="95" t="str">
        <v>T3</v>
      </c>
      <c r="U60" s="96">
        <v>46219</v>
      </c>
      <c r="W60" s="74" t="s">
        <v>47</v>
      </c>
      <c r="X60" s="74" t="s">
        <v>74</v>
      </c>
      <c r="Y60" s="74" t="s">
        <v>337</v>
      </c>
      <c r="Z60" s="74">
        <v>2100345</v>
      </c>
      <c r="AA60" s="74" t="s">
        <v>338</v>
      </c>
      <c r="AB60" s="74" t="s">
        <v>157</v>
      </c>
      <c r="AC60" s="74">
        <v>1538074</v>
      </c>
      <c r="AD60" s="74" t="s">
        <v>360</v>
      </c>
      <c r="AE60" s="74" t="s">
        <v>146</v>
      </c>
      <c r="AF60" s="97">
        <v>46220</v>
      </c>
      <c r="AH60" s="74" t="s">
        <v>57</v>
      </c>
      <c r="AI60" s="74" t="s">
        <v>61</v>
      </c>
      <c r="AJ60" s="74" t="s">
        <v>343</v>
      </c>
      <c r="AK60" s="74">
        <v>4802242</v>
      </c>
      <c r="AL60" s="74" t="s">
        <v>344</v>
      </c>
      <c r="AM60" s="74" t="s">
        <v>140</v>
      </c>
      <c r="AN60" s="74">
        <v>1468517</v>
      </c>
      <c r="AO60" s="74" t="s">
        <v>345</v>
      </c>
      <c r="AP60" s="74" t="s">
        <v>150</v>
      </c>
      <c r="AQ60" s="97">
        <v>46219</v>
      </c>
    </row>
    <row r="61" spans="1:43" x14ac:dyDescent="0.55000000000000004">
      <c r="A61" s="95"/>
      <c r="B61" s="95"/>
      <c r="C61" s="95"/>
      <c r="D61" s="95"/>
      <c r="E61" s="95"/>
      <c r="F61" s="95"/>
      <c r="G61" s="95"/>
      <c r="H61" s="95"/>
      <c r="I61" s="95"/>
      <c r="J61" s="96"/>
      <c r="L61" s="95" t="str">
        <v>IBD 中日本</v>
      </c>
      <c r="M61" s="95" t="str">
        <v>IBD長野・山梨・静岡</v>
      </c>
      <c r="N61" s="95" t="str">
        <v>山下 寛太</v>
      </c>
      <c r="O61" s="95" t="str">
        <v>004807840</v>
      </c>
      <c r="P61" s="95" t="str">
        <v>Ｔｏｍｏｈｉｋｏクリニック</v>
      </c>
      <c r="Q61" s="95" t="str">
        <v>A3</v>
      </c>
      <c r="R61" s="95" t="str">
        <v>01379821</v>
      </c>
      <c r="S61" s="95" t="str">
        <v>瀬戸口　智彦</v>
      </c>
      <c r="T61" s="95" t="str">
        <v>T3</v>
      </c>
      <c r="U61" s="96">
        <v>46219</v>
      </c>
      <c r="W61" s="74" t="s">
        <v>57</v>
      </c>
      <c r="X61" s="74" t="s">
        <v>86</v>
      </c>
      <c r="Y61" s="74" t="s">
        <v>361</v>
      </c>
      <c r="Z61" s="74">
        <v>4902892</v>
      </c>
      <c r="AA61" s="74" t="s">
        <v>362</v>
      </c>
      <c r="AB61" s="74" t="s">
        <v>157</v>
      </c>
      <c r="AC61" s="74">
        <v>1422181</v>
      </c>
      <c r="AD61" s="74" t="s">
        <v>363</v>
      </c>
      <c r="AE61" s="74" t="s">
        <v>146</v>
      </c>
      <c r="AF61" s="97">
        <v>46220</v>
      </c>
      <c r="AH61" s="74" t="s">
        <v>57</v>
      </c>
      <c r="AI61" s="74" t="s">
        <v>61</v>
      </c>
      <c r="AJ61" s="74" t="s">
        <v>343</v>
      </c>
      <c r="AK61" s="74">
        <v>4807840</v>
      </c>
      <c r="AL61" s="74" t="s">
        <v>346</v>
      </c>
      <c r="AM61" s="74" t="s">
        <v>157</v>
      </c>
      <c r="AN61" s="74">
        <v>1379821</v>
      </c>
      <c r="AO61" s="74" t="s">
        <v>347</v>
      </c>
      <c r="AP61" s="74" t="s">
        <v>150</v>
      </c>
      <c r="AQ61" s="97">
        <v>46219</v>
      </c>
    </row>
    <row r="62" spans="1:43" x14ac:dyDescent="0.55000000000000004">
      <c r="A62" s="95"/>
      <c r="B62" s="95"/>
      <c r="C62" s="95"/>
      <c r="D62" s="95"/>
      <c r="E62" s="95"/>
      <c r="F62" s="95"/>
      <c r="G62" s="95"/>
      <c r="H62" s="95"/>
      <c r="I62" s="95"/>
      <c r="J62" s="96"/>
      <c r="L62" s="95" t="str">
        <v>IBD 中日本</v>
      </c>
      <c r="M62" s="95" t="str">
        <v>IBD長野・山梨・静岡</v>
      </c>
      <c r="N62" s="95" t="str">
        <v>毛利 皓宏</v>
      </c>
      <c r="O62" s="95" t="str">
        <v>004802697</v>
      </c>
      <c r="P62" s="95" t="str">
        <v>松田病院　医療</v>
      </c>
      <c r="Q62" s="95" t="str">
        <v>A1</v>
      </c>
      <c r="R62" s="95" t="str">
        <v>01199059</v>
      </c>
      <c r="S62" s="95" t="str">
        <v>川上　和彦</v>
      </c>
      <c r="T62" s="95" t="str">
        <v>T2</v>
      </c>
      <c r="U62" s="96">
        <v>46219</v>
      </c>
      <c r="W62" s="74" t="s">
        <v>47</v>
      </c>
      <c r="X62" s="74" t="s">
        <v>48</v>
      </c>
      <c r="Y62" s="74" t="s">
        <v>183</v>
      </c>
      <c r="Z62" s="74">
        <v>3200138</v>
      </c>
      <c r="AA62" s="74" t="s">
        <v>364</v>
      </c>
      <c r="AB62" s="74" t="s">
        <v>157</v>
      </c>
      <c r="AC62" s="74">
        <v>1398152</v>
      </c>
      <c r="AD62" s="74" t="s">
        <v>365</v>
      </c>
      <c r="AE62" s="74" t="s">
        <v>150</v>
      </c>
      <c r="AF62" s="97">
        <v>46221</v>
      </c>
      <c r="AH62" s="74" t="s">
        <v>57</v>
      </c>
      <c r="AI62" s="74" t="s">
        <v>61</v>
      </c>
      <c r="AJ62" s="74" t="s">
        <v>318</v>
      </c>
      <c r="AK62" s="74">
        <v>4802697</v>
      </c>
      <c r="AL62" s="74" t="s">
        <v>348</v>
      </c>
      <c r="AM62" s="74" t="s">
        <v>140</v>
      </c>
      <c r="AN62" s="74">
        <v>1199059</v>
      </c>
      <c r="AO62" s="74" t="s">
        <v>349</v>
      </c>
      <c r="AP62" s="74" t="s">
        <v>146</v>
      </c>
      <c r="AQ62" s="97">
        <v>46219</v>
      </c>
    </row>
    <row r="63" spans="1:43" x14ac:dyDescent="0.55000000000000004">
      <c r="A63" s="95"/>
      <c r="B63" s="95"/>
      <c r="C63" s="95"/>
      <c r="D63" s="95"/>
      <c r="E63" s="95"/>
      <c r="F63" s="95"/>
      <c r="G63" s="95"/>
      <c r="H63" s="95"/>
      <c r="I63" s="95"/>
      <c r="J63" s="96"/>
      <c r="L63" s="95" t="str">
        <v>IBD 中日本</v>
      </c>
      <c r="M63" s="95" t="str">
        <v>IBD東海1</v>
      </c>
      <c r="N63" s="95" t="str">
        <v>宮﨑 静香</v>
      </c>
      <c r="O63" s="95" t="str">
        <v>004901513</v>
      </c>
      <c r="P63" s="95" t="str">
        <v>名古屋市立大学病院</v>
      </c>
      <c r="Q63" s="95" t="str">
        <v>A1</v>
      </c>
      <c r="R63" s="95" t="str">
        <v>01477983</v>
      </c>
      <c r="S63" s="95" t="str">
        <v>丸谷　祐香</v>
      </c>
      <c r="T63" s="95" t="str">
        <v>T2</v>
      </c>
      <c r="U63" s="96">
        <v>46219</v>
      </c>
      <c r="AH63" s="74" t="s">
        <v>57</v>
      </c>
      <c r="AI63" s="74" t="s">
        <v>76</v>
      </c>
      <c r="AJ63" s="74" t="s">
        <v>350</v>
      </c>
      <c r="AK63" s="74">
        <v>4901513</v>
      </c>
      <c r="AL63" s="74" t="s">
        <v>351</v>
      </c>
      <c r="AM63" s="74" t="s">
        <v>140</v>
      </c>
      <c r="AN63" s="74">
        <v>1477983</v>
      </c>
      <c r="AO63" s="74" t="s">
        <v>352</v>
      </c>
      <c r="AP63" s="74" t="s">
        <v>146</v>
      </c>
      <c r="AQ63" s="97">
        <v>46219</v>
      </c>
    </row>
    <row r="64" spans="1:43" x14ac:dyDescent="0.55000000000000004">
      <c r="A64" s="95"/>
      <c r="B64" s="95"/>
      <c r="C64" s="95"/>
      <c r="D64" s="95"/>
      <c r="E64" s="95"/>
      <c r="F64" s="95"/>
      <c r="G64" s="95"/>
      <c r="H64" s="95"/>
      <c r="I64" s="95"/>
      <c r="J64" s="96"/>
      <c r="L64" s="95" t="str">
        <v>IBD 中日本</v>
      </c>
      <c r="M64" s="95" t="str">
        <v>IBD北陸・岐阜</v>
      </c>
      <c r="N64" s="95" t="str">
        <v>福井 由和</v>
      </c>
      <c r="O64" s="95" t="str">
        <v>004400197</v>
      </c>
      <c r="P64" s="95" t="str">
        <v>福井県立病院</v>
      </c>
      <c r="Q64" s="95" t="str">
        <v>A2</v>
      </c>
      <c r="R64" s="95" t="str">
        <v>01563385</v>
      </c>
      <c r="S64" s="95" t="str">
        <v>竹内　勇太</v>
      </c>
      <c r="T64" s="95" t="str">
        <v>T3</v>
      </c>
      <c r="U64" s="96">
        <v>46219</v>
      </c>
      <c r="AH64" s="74" t="s">
        <v>57</v>
      </c>
      <c r="AI64" s="74" t="s">
        <v>78</v>
      </c>
      <c r="AJ64" s="74" t="s">
        <v>259</v>
      </c>
      <c r="AK64" s="74">
        <v>4400197</v>
      </c>
      <c r="AL64" s="74" t="s">
        <v>356</v>
      </c>
      <c r="AM64" s="74" t="s">
        <v>153</v>
      </c>
      <c r="AN64" s="74">
        <v>1563385</v>
      </c>
      <c r="AO64" s="74" t="s">
        <v>357</v>
      </c>
      <c r="AP64" s="74" t="s">
        <v>150</v>
      </c>
      <c r="AQ64" s="97">
        <v>46219</v>
      </c>
    </row>
    <row r="65" spans="1:43" x14ac:dyDescent="0.55000000000000004">
      <c r="A65" s="95"/>
      <c r="B65" s="95"/>
      <c r="C65" s="95"/>
      <c r="D65" s="95"/>
      <c r="E65" s="95"/>
      <c r="F65" s="95"/>
      <c r="G65" s="95"/>
      <c r="H65" s="95"/>
      <c r="I65" s="95"/>
      <c r="J65" s="96"/>
      <c r="L65" s="95" t="str">
        <v>IBD 東日本</v>
      </c>
      <c r="M65" s="95" t="str">
        <v>IBD北海道</v>
      </c>
      <c r="N65" s="95" t="str">
        <v>鳴海 陽子</v>
      </c>
      <c r="O65" s="95" t="str">
        <v>001100994</v>
      </c>
      <c r="P65" s="95" t="str">
        <v>千歳市民病院</v>
      </c>
      <c r="Q65" s="95" t="str">
        <v>A3</v>
      </c>
      <c r="R65" s="95" t="str">
        <v>01541361</v>
      </c>
      <c r="S65" s="95" t="str">
        <v>三浦　克予志</v>
      </c>
      <c r="T65" s="95" t="str">
        <v>T3</v>
      </c>
      <c r="U65" s="96">
        <v>46220</v>
      </c>
      <c r="AH65" s="74" t="s">
        <v>47</v>
      </c>
      <c r="AI65" s="74" t="s">
        <v>65</v>
      </c>
      <c r="AJ65" s="74" t="s">
        <v>262</v>
      </c>
      <c r="AK65" s="74">
        <v>1100994</v>
      </c>
      <c r="AL65" s="74" t="s">
        <v>263</v>
      </c>
      <c r="AM65" s="74" t="s">
        <v>157</v>
      </c>
      <c r="AN65" s="74">
        <v>1541361</v>
      </c>
      <c r="AO65" s="74" t="s">
        <v>366</v>
      </c>
      <c r="AP65" s="74" t="s">
        <v>150</v>
      </c>
      <c r="AQ65" s="97">
        <v>46220</v>
      </c>
    </row>
    <row r="66" spans="1:43" x14ac:dyDescent="0.55000000000000004">
      <c r="A66" s="95"/>
      <c r="B66" s="95"/>
      <c r="C66" s="95"/>
      <c r="D66" s="95"/>
      <c r="E66" s="95"/>
      <c r="F66" s="95"/>
      <c r="G66" s="95"/>
      <c r="H66" s="95"/>
      <c r="I66" s="95"/>
      <c r="J66" s="96"/>
      <c r="L66" s="95" t="str">
        <v>IBD 東日本</v>
      </c>
      <c r="M66" s="95" t="str">
        <v>IBD東北</v>
      </c>
      <c r="N66" s="95" t="str">
        <v>小林 誠</v>
      </c>
      <c r="O66" s="95" t="str">
        <v>002100345</v>
      </c>
      <c r="P66" s="95" t="str">
        <v>十和田市立中央病院</v>
      </c>
      <c r="Q66" s="95" t="str">
        <v>A3</v>
      </c>
      <c r="R66" s="95" t="str">
        <v>01538074</v>
      </c>
      <c r="S66" s="95" t="str">
        <v>澤橋　基</v>
      </c>
      <c r="T66" s="95" t="str">
        <v>T2</v>
      </c>
      <c r="U66" s="96">
        <v>46220</v>
      </c>
      <c r="AH66" s="74" t="s">
        <v>47</v>
      </c>
      <c r="AI66" s="74" t="s">
        <v>74</v>
      </c>
      <c r="AJ66" s="74" t="s">
        <v>337</v>
      </c>
      <c r="AK66" s="74">
        <v>2100345</v>
      </c>
      <c r="AL66" s="74" t="s">
        <v>338</v>
      </c>
      <c r="AM66" s="74" t="s">
        <v>157</v>
      </c>
      <c r="AN66" s="74">
        <v>1538074</v>
      </c>
      <c r="AO66" s="74" t="s">
        <v>360</v>
      </c>
      <c r="AP66" s="74" t="s">
        <v>146</v>
      </c>
      <c r="AQ66" s="97">
        <v>46220</v>
      </c>
    </row>
    <row r="67" spans="1:43" x14ac:dyDescent="0.55000000000000004">
      <c r="A67" s="95"/>
      <c r="B67" s="95"/>
      <c r="C67" s="95"/>
      <c r="D67" s="95"/>
      <c r="E67" s="95"/>
      <c r="F67" s="95"/>
      <c r="G67" s="95"/>
      <c r="H67" s="95"/>
      <c r="I67" s="95"/>
      <c r="J67" s="96"/>
      <c r="L67" s="95" t="str">
        <v>IBD 中日本</v>
      </c>
      <c r="M67" s="95" t="str">
        <v>IBD東海2</v>
      </c>
      <c r="N67" s="95" t="str">
        <v>榊原 隆之</v>
      </c>
      <c r="O67" s="95" t="str">
        <v>004902892</v>
      </c>
      <c r="P67" s="95" t="str">
        <v>新城市民病院</v>
      </c>
      <c r="Q67" s="95" t="str">
        <v>A3</v>
      </c>
      <c r="R67" s="95" t="str">
        <v>01422181</v>
      </c>
      <c r="S67" s="95" t="str">
        <v>中村　一平</v>
      </c>
      <c r="T67" s="95" t="str">
        <v>T2</v>
      </c>
      <c r="U67" s="96">
        <v>46220</v>
      </c>
      <c r="AH67" s="74" t="s">
        <v>57</v>
      </c>
      <c r="AI67" s="74" t="s">
        <v>86</v>
      </c>
      <c r="AJ67" s="74" t="s">
        <v>361</v>
      </c>
      <c r="AK67" s="74">
        <v>4902892</v>
      </c>
      <c r="AL67" s="74" t="s">
        <v>362</v>
      </c>
      <c r="AM67" s="74" t="s">
        <v>157</v>
      </c>
      <c r="AN67" s="74">
        <v>1422181</v>
      </c>
      <c r="AO67" s="74" t="s">
        <v>363</v>
      </c>
      <c r="AP67" s="74" t="s">
        <v>146</v>
      </c>
      <c r="AQ67" s="97">
        <v>46220</v>
      </c>
    </row>
    <row r="68" spans="1:43" x14ac:dyDescent="0.55000000000000004">
      <c r="A68" s="95"/>
      <c r="B68" s="95"/>
      <c r="C68" s="95"/>
      <c r="D68" s="95"/>
      <c r="E68" s="95"/>
      <c r="F68" s="95"/>
      <c r="G68" s="95"/>
      <c r="H68" s="95"/>
      <c r="I68" s="95"/>
      <c r="J68" s="96"/>
      <c r="L68" s="95" t="str">
        <v>IBD 中日本</v>
      </c>
      <c r="M68" s="95" t="str">
        <v>IBD北陸・岐阜</v>
      </c>
      <c r="N68" s="95" t="str">
        <v>金岡 利光</v>
      </c>
      <c r="O68" s="95" t="str">
        <v>004300654</v>
      </c>
      <c r="P68" s="95" t="str">
        <v>恵寿総合病院　医療</v>
      </c>
      <c r="Q68" s="95" t="str">
        <v>A2</v>
      </c>
      <c r="R68" s="95" t="str">
        <v>01450445</v>
      </c>
      <c r="S68" s="95" t="str">
        <v>藤原　秀</v>
      </c>
      <c r="T68" s="95" t="str">
        <v>T3</v>
      </c>
      <c r="U68" s="96">
        <v>46220</v>
      </c>
      <c r="AH68" s="74" t="s">
        <v>57</v>
      </c>
      <c r="AI68" s="74" t="s">
        <v>78</v>
      </c>
      <c r="AJ68" s="74" t="s">
        <v>324</v>
      </c>
      <c r="AK68" s="74">
        <v>4300654</v>
      </c>
      <c r="AL68" s="74" t="s">
        <v>367</v>
      </c>
      <c r="AM68" s="74" t="s">
        <v>153</v>
      </c>
      <c r="AN68" s="74">
        <v>1450445</v>
      </c>
      <c r="AO68" s="74" t="s">
        <v>368</v>
      </c>
      <c r="AP68" s="74" t="s">
        <v>150</v>
      </c>
      <c r="AQ68" s="97">
        <v>46220</v>
      </c>
    </row>
    <row r="69" spans="1:43" x14ac:dyDescent="0.55000000000000004">
      <c r="A69" s="95"/>
      <c r="B69" s="95"/>
      <c r="C69" s="95"/>
      <c r="D69" s="95"/>
      <c r="E69" s="95"/>
      <c r="F69" s="95"/>
      <c r="G69" s="95"/>
      <c r="H69" s="95"/>
      <c r="I69" s="95"/>
      <c r="J69" s="96"/>
      <c r="L69" s="95" t="str">
        <v>IBD 中日本</v>
      </c>
      <c r="M69" s="95" t="str">
        <v>IBD京滋</v>
      </c>
      <c r="N69" s="95" t="str">
        <v>岩切 秀治</v>
      </c>
      <c r="O69" s="95" t="str">
        <v>005303558</v>
      </c>
      <c r="P69" s="95" t="str">
        <v>福知山市民病院</v>
      </c>
      <c r="Q69" s="95" t="str">
        <v>A2</v>
      </c>
      <c r="R69" s="95" t="str">
        <v>01533290</v>
      </c>
      <c r="S69" s="95" t="str">
        <v>向井　啓起</v>
      </c>
      <c r="T69" s="95" t="str">
        <v>T3</v>
      </c>
      <c r="U69" s="96">
        <v>46220</v>
      </c>
      <c r="AH69" s="74" t="s">
        <v>57</v>
      </c>
      <c r="AI69" s="74" t="s">
        <v>70</v>
      </c>
      <c r="AJ69" s="74" t="s">
        <v>186</v>
      </c>
      <c r="AK69" s="74">
        <v>5303558</v>
      </c>
      <c r="AL69" s="74" t="s">
        <v>187</v>
      </c>
      <c r="AM69" s="74" t="s">
        <v>153</v>
      </c>
      <c r="AN69" s="74">
        <v>1533290</v>
      </c>
      <c r="AO69" s="74" t="s">
        <v>369</v>
      </c>
      <c r="AP69" s="74" t="s">
        <v>150</v>
      </c>
      <c r="AQ69" s="97">
        <v>46220</v>
      </c>
    </row>
    <row r="70" spans="1:43" x14ac:dyDescent="0.55000000000000004">
      <c r="A70" s="95"/>
      <c r="B70" s="95"/>
      <c r="C70" s="95"/>
      <c r="D70" s="95"/>
      <c r="E70" s="95"/>
      <c r="F70" s="95"/>
      <c r="G70" s="95"/>
      <c r="H70" s="95"/>
      <c r="I70" s="95"/>
      <c r="J70" s="96"/>
      <c r="L70" s="95" t="str">
        <v>IBD 西日本</v>
      </c>
      <c r="M70" s="95" t="str">
        <v>IBD中四国2</v>
      </c>
      <c r="N70" s="95" t="str">
        <v>古賀 みのり</v>
      </c>
      <c r="O70" s="95" t="str">
        <v>006400606</v>
      </c>
      <c r="P70" s="95" t="str">
        <v>福山市民病院</v>
      </c>
      <c r="Q70" s="95" t="str">
        <v>A2</v>
      </c>
      <c r="R70" s="95" t="str">
        <v>01563222</v>
      </c>
      <c r="S70" s="95" t="str">
        <v>島田　佳祐</v>
      </c>
      <c r="T70" s="95" t="str">
        <v>T3</v>
      </c>
      <c r="U70" s="96">
        <v>46220</v>
      </c>
      <c r="AH70" s="74" t="s">
        <v>49</v>
      </c>
      <c r="AI70" s="74" t="s">
        <v>84</v>
      </c>
      <c r="AJ70" s="74" t="s">
        <v>221</v>
      </c>
      <c r="AK70" s="74">
        <v>6400606</v>
      </c>
      <c r="AL70" s="74" t="s">
        <v>222</v>
      </c>
      <c r="AM70" s="74" t="s">
        <v>153</v>
      </c>
      <c r="AN70" s="74">
        <v>1563222</v>
      </c>
      <c r="AO70" s="74" t="s">
        <v>370</v>
      </c>
      <c r="AP70" s="74" t="s">
        <v>150</v>
      </c>
      <c r="AQ70" s="97">
        <v>46220</v>
      </c>
    </row>
    <row r="71" spans="1:43" x14ac:dyDescent="0.55000000000000004">
      <c r="A71" s="95"/>
      <c r="B71" s="95"/>
      <c r="C71" s="95"/>
      <c r="D71" s="95"/>
      <c r="E71" s="95"/>
      <c r="F71" s="95"/>
      <c r="G71" s="95"/>
      <c r="H71" s="95"/>
      <c r="I71" s="95"/>
      <c r="J71" s="96"/>
      <c r="L71" s="95" t="str">
        <v>IBD 西日本</v>
      </c>
      <c r="M71" s="95" t="str">
        <v>IBD九州2</v>
      </c>
      <c r="N71" s="95" t="str">
        <v>小川 陽</v>
      </c>
      <c r="O71" s="95" t="str">
        <v>008600441</v>
      </c>
      <c r="P71" s="95" t="str">
        <v>延岡病院　県立</v>
      </c>
      <c r="Q71" s="95" t="str">
        <v>A3</v>
      </c>
      <c r="R71" s="95" t="str">
        <v>01578824</v>
      </c>
      <c r="S71" s="95" t="str">
        <v>田中　映璃</v>
      </c>
      <c r="T71" s="95" t="str">
        <v>T3</v>
      </c>
      <c r="U71" s="96">
        <v>46220</v>
      </c>
      <c r="AH71" s="74" t="s">
        <v>49</v>
      </c>
      <c r="AI71" s="74" t="s">
        <v>50</v>
      </c>
      <c r="AJ71" s="74" t="s">
        <v>198</v>
      </c>
      <c r="AK71" s="74">
        <v>8600441</v>
      </c>
      <c r="AL71" s="74" t="s">
        <v>371</v>
      </c>
      <c r="AM71" s="74" t="s">
        <v>157</v>
      </c>
      <c r="AN71" s="74">
        <v>1578824</v>
      </c>
      <c r="AO71" s="74" t="s">
        <v>372</v>
      </c>
      <c r="AP71" s="74" t="s">
        <v>150</v>
      </c>
      <c r="AQ71" s="97">
        <v>46220</v>
      </c>
    </row>
    <row r="72" spans="1:43" x14ac:dyDescent="0.55000000000000004">
      <c r="A72" s="95"/>
      <c r="B72" s="95"/>
      <c r="C72" s="95"/>
      <c r="D72" s="95"/>
      <c r="E72" s="95"/>
      <c r="F72" s="95"/>
      <c r="G72" s="95"/>
      <c r="H72" s="95"/>
      <c r="I72" s="95"/>
      <c r="J72" s="96"/>
      <c r="L72" s="95" t="str">
        <v>IBD 東日本</v>
      </c>
      <c r="M72" s="95" t="str">
        <v>IBD栃木・群馬・新潟</v>
      </c>
      <c r="N72" s="95" t="str">
        <v>境野 惠介</v>
      </c>
      <c r="O72" s="95" t="str">
        <v>003200138</v>
      </c>
      <c r="P72" s="95" t="str">
        <v>宇都宮肛門胃腸クリニック　医療</v>
      </c>
      <c r="Q72" s="95" t="str">
        <v>A3</v>
      </c>
      <c r="R72" s="95" t="str">
        <v>01398152</v>
      </c>
      <c r="S72" s="95" t="str">
        <v>有田　宗史</v>
      </c>
      <c r="T72" s="95" t="str">
        <v>T3</v>
      </c>
      <c r="U72" s="96">
        <v>46221</v>
      </c>
      <c r="AH72" s="74" t="s">
        <v>47</v>
      </c>
      <c r="AI72" s="74" t="s">
        <v>48</v>
      </c>
      <c r="AJ72" s="74" t="s">
        <v>183</v>
      </c>
      <c r="AK72" s="74">
        <v>3200138</v>
      </c>
      <c r="AL72" s="74" t="s">
        <v>364</v>
      </c>
      <c r="AM72" s="74" t="s">
        <v>157</v>
      </c>
      <c r="AN72" s="74">
        <v>1398152</v>
      </c>
      <c r="AO72" s="74" t="s">
        <v>365</v>
      </c>
      <c r="AP72" s="74" t="s">
        <v>150</v>
      </c>
      <c r="AQ72" s="97">
        <v>46221</v>
      </c>
    </row>
    <row r="73" spans="1:43" x14ac:dyDescent="0.55000000000000004">
      <c r="A73" s="95"/>
      <c r="B73" s="95"/>
      <c r="C73" s="95"/>
      <c r="D73" s="95"/>
      <c r="E73" s="95"/>
      <c r="F73" s="95"/>
      <c r="G73" s="95"/>
      <c r="H73" s="95"/>
      <c r="I73" s="95"/>
      <c r="J73" s="96"/>
      <c r="L73" s="95" t="str">
        <v>IBD 東日本</v>
      </c>
      <c r="M73" s="95" t="str">
        <v>IBD東京1</v>
      </c>
      <c r="N73" s="95" t="str">
        <v>吉田 丈裕</v>
      </c>
      <c r="O73" s="95" t="str">
        <v>003606670</v>
      </c>
      <c r="P73" s="95" t="str">
        <v>久我山病院　社福</v>
      </c>
      <c r="Q73" s="95" t="str">
        <v>A3</v>
      </c>
      <c r="R73" s="95" t="str">
        <v>01396757</v>
      </c>
      <c r="S73" s="95" t="str">
        <v>張本　滉智</v>
      </c>
      <c r="T73" s="95" t="str">
        <v>T3</v>
      </c>
      <c r="U73" s="96">
        <v>46221</v>
      </c>
      <c r="AH73" s="74" t="s">
        <v>47</v>
      </c>
      <c r="AI73" s="74" t="s">
        <v>56</v>
      </c>
      <c r="AJ73" s="74" t="s">
        <v>218</v>
      </c>
      <c r="AK73" s="74">
        <v>3606670</v>
      </c>
      <c r="AL73" s="74" t="s">
        <v>373</v>
      </c>
      <c r="AM73" s="74" t="s">
        <v>157</v>
      </c>
      <c r="AN73" s="74">
        <v>1396757</v>
      </c>
      <c r="AO73" s="74" t="s">
        <v>374</v>
      </c>
      <c r="AP73" s="74" t="s">
        <v>150</v>
      </c>
      <c r="AQ73" s="97">
        <v>46221</v>
      </c>
    </row>
    <row r="74" spans="1:43" x14ac:dyDescent="0.55000000000000004">
      <c r="A74" s="95"/>
      <c r="B74" s="95"/>
      <c r="C74" s="95"/>
      <c r="D74" s="95"/>
      <c r="E74" s="95"/>
      <c r="F74" s="95"/>
      <c r="G74" s="95"/>
      <c r="H74" s="95"/>
      <c r="I74" s="95"/>
      <c r="J74" s="96"/>
      <c r="L74" s="95" t="str">
        <v>IBD 東日本</v>
      </c>
      <c r="M74" s="95" t="str">
        <v>IBD東京1</v>
      </c>
      <c r="N74" s="95" t="str">
        <v>草野 七彩</v>
      </c>
      <c r="O74" s="95" t="str">
        <v>003610232</v>
      </c>
      <c r="P74" s="95" t="str">
        <v>山王病院　医療</v>
      </c>
      <c r="Q74" s="95" t="str">
        <v>A2</v>
      </c>
      <c r="R74" s="95" t="str">
        <v>01397238</v>
      </c>
      <c r="S74" s="95" t="str">
        <v>大久保　政雄</v>
      </c>
      <c r="T74" s="95" t="str">
        <v>T2</v>
      </c>
      <c r="U74" s="96">
        <v>46221</v>
      </c>
      <c r="AH74" s="74" t="s">
        <v>47</v>
      </c>
      <c r="AI74" s="74" t="s">
        <v>56</v>
      </c>
      <c r="AJ74" s="74" t="s">
        <v>353</v>
      </c>
      <c r="AK74" s="74">
        <v>3610232</v>
      </c>
      <c r="AL74" s="74" t="s">
        <v>375</v>
      </c>
      <c r="AM74" s="74" t="s">
        <v>153</v>
      </c>
      <c r="AN74" s="74">
        <v>1397238</v>
      </c>
      <c r="AO74" s="74" t="s">
        <v>376</v>
      </c>
      <c r="AP74" s="74" t="s">
        <v>146</v>
      </c>
      <c r="AQ74" s="97">
        <v>46221</v>
      </c>
    </row>
    <row r="75" spans="1:43" x14ac:dyDescent="0.55000000000000004">
      <c r="A75" s="95"/>
      <c r="B75" s="95"/>
      <c r="C75" s="95"/>
      <c r="D75" s="95"/>
      <c r="E75" s="95"/>
      <c r="F75" s="95"/>
      <c r="G75" s="95"/>
      <c r="H75" s="95"/>
      <c r="I75" s="95"/>
      <c r="J75" s="96"/>
      <c r="L75" s="95" t="str">
        <v>IBD 東日本</v>
      </c>
      <c r="M75" s="95" t="str">
        <v>IBD千葉・茨城</v>
      </c>
      <c r="N75" s="95" t="str">
        <v>徳永 一真</v>
      </c>
      <c r="O75" s="95" t="str">
        <v>003101438</v>
      </c>
      <c r="P75" s="95" t="str">
        <v>筑波記念病院　医療</v>
      </c>
      <c r="Q75" s="95" t="str">
        <v>A2</v>
      </c>
      <c r="R75" s="95" t="str">
        <v>01377037</v>
      </c>
      <c r="S75" s="95" t="str">
        <v>添田　敦子</v>
      </c>
      <c r="T75" s="95" t="str">
        <v>T2</v>
      </c>
      <c r="U75" s="96">
        <v>46222</v>
      </c>
      <c r="AH75" s="74" t="s">
        <v>47</v>
      </c>
      <c r="AI75" s="74" t="s">
        <v>82</v>
      </c>
      <c r="AJ75" s="74" t="s">
        <v>377</v>
      </c>
      <c r="AK75" s="74">
        <v>3101438</v>
      </c>
      <c r="AL75" s="74" t="s">
        <v>378</v>
      </c>
      <c r="AM75" s="74" t="s">
        <v>153</v>
      </c>
      <c r="AN75" s="74">
        <v>1377037</v>
      </c>
      <c r="AO75" s="74" t="s">
        <v>379</v>
      </c>
      <c r="AP75" s="74" t="s">
        <v>146</v>
      </c>
      <c r="AQ75" s="97">
        <v>46222</v>
      </c>
    </row>
    <row r="76" spans="1:43" x14ac:dyDescent="0.55000000000000004">
      <c r="A76" s="95"/>
      <c r="B76" s="95"/>
      <c r="C76" s="95"/>
      <c r="D76" s="95"/>
      <c r="E76" s="95"/>
      <c r="F76" s="95"/>
      <c r="G76" s="95"/>
      <c r="H76" s="95"/>
      <c r="I76" s="95"/>
      <c r="J76" s="96"/>
      <c r="L76" s="95" t="str">
        <v>IBD 東日本</v>
      </c>
      <c r="M76" s="95" t="str">
        <v>IBD栃木・群馬・新潟</v>
      </c>
      <c r="N76" s="95" t="str">
        <v>川髙 浩</v>
      </c>
      <c r="O76" s="95" t="str">
        <v>003200835</v>
      </c>
      <c r="P76" s="95" t="str">
        <v>芳賀赤十字病院</v>
      </c>
      <c r="Q76" s="95" t="str">
        <v>A3</v>
      </c>
      <c r="R76" s="95" t="str">
        <v>01521297</v>
      </c>
      <c r="S76" s="95" t="str">
        <v>如水　慶嗣</v>
      </c>
      <c r="T76" s="95" t="str">
        <v>T3</v>
      </c>
      <c r="U76" s="96">
        <v>46224</v>
      </c>
      <c r="AH76" s="74" t="s">
        <v>47</v>
      </c>
      <c r="AI76" s="74" t="s">
        <v>48</v>
      </c>
      <c r="AJ76" s="74" t="s">
        <v>189</v>
      </c>
      <c r="AK76" s="74">
        <v>3200835</v>
      </c>
      <c r="AL76" s="74" t="s">
        <v>380</v>
      </c>
      <c r="AM76" s="74" t="s">
        <v>157</v>
      </c>
      <c r="AN76" s="74">
        <v>1521297</v>
      </c>
      <c r="AO76" s="74" t="s">
        <v>381</v>
      </c>
      <c r="AP76" s="74" t="s">
        <v>150</v>
      </c>
      <c r="AQ76" s="97">
        <v>46224</v>
      </c>
    </row>
    <row r="77" spans="1:43" x14ac:dyDescent="0.55000000000000004">
      <c r="A77" s="95"/>
      <c r="B77" s="95"/>
      <c r="C77" s="95"/>
      <c r="D77" s="95"/>
      <c r="E77" s="95"/>
      <c r="F77" s="95"/>
      <c r="G77" s="95"/>
      <c r="H77" s="95"/>
      <c r="I77" s="95"/>
      <c r="J77" s="96"/>
      <c r="L77" s="95" t="str">
        <v>IBD 東日本</v>
      </c>
      <c r="M77" s="95" t="str">
        <v>IBD東京1</v>
      </c>
      <c r="N77" s="95" t="str">
        <v>生駒 久裕</v>
      </c>
      <c r="O77" s="95" t="str">
        <v>003610624</v>
      </c>
      <c r="P77" s="95" t="str">
        <v>東京慈恵会医科大学附属病院</v>
      </c>
      <c r="Q77" s="95" t="str">
        <v>A1</v>
      </c>
      <c r="R77" s="95" t="str">
        <v>01547413</v>
      </c>
      <c r="S77" s="95" t="str">
        <v>田中　美帆</v>
      </c>
      <c r="T77" s="95" t="str">
        <v>T2</v>
      </c>
      <c r="U77" s="96">
        <v>46224</v>
      </c>
      <c r="AH77" s="74" t="s">
        <v>47</v>
      </c>
      <c r="AI77" s="74" t="s">
        <v>56</v>
      </c>
      <c r="AJ77" s="74" t="s">
        <v>382</v>
      </c>
      <c r="AK77" s="74">
        <v>3610624</v>
      </c>
      <c r="AL77" s="74" t="s">
        <v>383</v>
      </c>
      <c r="AM77" s="74" t="s">
        <v>140</v>
      </c>
      <c r="AN77" s="74">
        <v>1547413</v>
      </c>
      <c r="AO77" s="74" t="s">
        <v>384</v>
      </c>
      <c r="AP77" s="74" t="s">
        <v>146</v>
      </c>
      <c r="AQ77" s="97">
        <v>46224</v>
      </c>
    </row>
    <row r="78" spans="1:43" x14ac:dyDescent="0.55000000000000004">
      <c r="A78" s="95"/>
      <c r="B78" s="95"/>
      <c r="C78" s="95"/>
      <c r="D78" s="95"/>
      <c r="E78" s="95"/>
      <c r="F78" s="95"/>
      <c r="G78" s="95"/>
      <c r="H78" s="95"/>
      <c r="I78" s="95"/>
      <c r="J78" s="96"/>
      <c r="L78" s="95" t="str">
        <v>IBD 中日本</v>
      </c>
      <c r="M78" s="95" t="str">
        <v>IBD北陸・岐阜</v>
      </c>
      <c r="N78" s="95" t="str">
        <v>川又 嘉晋</v>
      </c>
      <c r="O78" s="95" t="str">
        <v>004701110</v>
      </c>
      <c r="P78" s="95" t="str">
        <v>伊佐治医院　医療</v>
      </c>
      <c r="Q78" s="95">
        <v>0</v>
      </c>
      <c r="R78" s="95" t="str">
        <v>01422878</v>
      </c>
      <c r="S78" s="95" t="str">
        <v>伊佐治　亮平</v>
      </c>
      <c r="T78" s="95" t="str">
        <v>T3</v>
      </c>
      <c r="U78" s="96">
        <v>46224</v>
      </c>
      <c r="AH78" s="74" t="s">
        <v>57</v>
      </c>
      <c r="AI78" s="74" t="s">
        <v>78</v>
      </c>
      <c r="AJ78" s="74" t="s">
        <v>385</v>
      </c>
      <c r="AK78" s="74">
        <v>4701110</v>
      </c>
      <c r="AL78" s="74" t="s">
        <v>386</v>
      </c>
      <c r="AM78" s="74">
        <v>0</v>
      </c>
      <c r="AN78" s="74">
        <v>1422878</v>
      </c>
      <c r="AO78" s="74" t="s">
        <v>387</v>
      </c>
      <c r="AP78" s="74" t="s">
        <v>150</v>
      </c>
      <c r="AQ78" s="97">
        <v>46224</v>
      </c>
    </row>
    <row r="79" spans="1:43" x14ac:dyDescent="0.55000000000000004">
      <c r="A79" s="95"/>
      <c r="B79" s="95"/>
      <c r="C79" s="95"/>
      <c r="D79" s="95"/>
      <c r="E79" s="95"/>
      <c r="F79" s="95"/>
      <c r="G79" s="95"/>
      <c r="H79" s="95"/>
      <c r="I79" s="95"/>
      <c r="J79" s="96"/>
      <c r="L79" s="95" t="str">
        <v>IBD 中日本</v>
      </c>
      <c r="M79" s="95" t="str">
        <v>IBD京滋</v>
      </c>
      <c r="N79" s="95" t="str">
        <v>岩切 秀治</v>
      </c>
      <c r="O79" s="95" t="str">
        <v>005302266</v>
      </c>
      <c r="P79" s="95" t="str">
        <v>京都ルネス病院　医療</v>
      </c>
      <c r="Q79" s="95" t="str">
        <v>A3</v>
      </c>
      <c r="R79" s="95" t="str">
        <v>01310331</v>
      </c>
      <c r="S79" s="95" t="str">
        <v>宇治川　浩子</v>
      </c>
      <c r="T79" s="95" t="str">
        <v>T3</v>
      </c>
      <c r="U79" s="96">
        <v>46224</v>
      </c>
      <c r="AH79" s="74" t="s">
        <v>57</v>
      </c>
      <c r="AI79" s="74" t="s">
        <v>70</v>
      </c>
      <c r="AJ79" s="74" t="s">
        <v>186</v>
      </c>
      <c r="AK79" s="74">
        <v>5302266</v>
      </c>
      <c r="AL79" s="74" t="s">
        <v>388</v>
      </c>
      <c r="AM79" s="74" t="s">
        <v>157</v>
      </c>
      <c r="AN79" s="74">
        <v>1310331</v>
      </c>
      <c r="AO79" s="74" t="s">
        <v>389</v>
      </c>
      <c r="AP79" s="74" t="s">
        <v>150</v>
      </c>
      <c r="AQ79" s="97">
        <v>46224</v>
      </c>
    </row>
    <row r="80" spans="1:43" x14ac:dyDescent="0.55000000000000004">
      <c r="A80" s="95"/>
      <c r="B80" s="95"/>
      <c r="C80" s="95"/>
      <c r="D80" s="95"/>
      <c r="E80" s="95"/>
      <c r="F80" s="95"/>
      <c r="G80" s="95"/>
      <c r="H80" s="95"/>
      <c r="I80" s="95"/>
      <c r="J80" s="96"/>
      <c r="L80" s="95" t="str">
        <v>IBD 西日本</v>
      </c>
      <c r="M80" s="95" t="str">
        <v>IBD大阪2</v>
      </c>
      <c r="N80" s="95" t="str">
        <v>山中 愛莉</v>
      </c>
      <c r="O80" s="95" t="str">
        <v>005421719</v>
      </c>
      <c r="P80" s="95" t="str">
        <v>むらやま大腸肛門クリニック</v>
      </c>
      <c r="Q80" s="95" t="str">
        <v>A3</v>
      </c>
      <c r="R80" s="95" t="str">
        <v>01399424</v>
      </c>
      <c r="S80" s="95" t="str">
        <v>村山　浩之</v>
      </c>
      <c r="T80" s="95" t="str">
        <v>T3</v>
      </c>
      <c r="U80" s="96">
        <v>46224</v>
      </c>
      <c r="AH80" s="74" t="s">
        <v>49</v>
      </c>
      <c r="AI80" s="74" t="s">
        <v>55</v>
      </c>
      <c r="AJ80" s="74" t="s">
        <v>390</v>
      </c>
      <c r="AK80" s="74">
        <v>5421719</v>
      </c>
      <c r="AL80" s="74" t="s">
        <v>391</v>
      </c>
      <c r="AM80" s="74" t="s">
        <v>157</v>
      </c>
      <c r="AN80" s="74">
        <v>1399424</v>
      </c>
      <c r="AO80" s="74" t="s">
        <v>392</v>
      </c>
      <c r="AP80" s="74" t="s">
        <v>150</v>
      </c>
      <c r="AQ80" s="97">
        <v>46224</v>
      </c>
    </row>
    <row r="81" spans="1:43" x14ac:dyDescent="0.55000000000000004">
      <c r="A81" s="95"/>
      <c r="B81" s="95"/>
      <c r="C81" s="95"/>
      <c r="D81" s="95"/>
      <c r="E81" s="95"/>
      <c r="F81" s="95"/>
      <c r="G81" s="95"/>
      <c r="H81" s="95"/>
      <c r="I81" s="95"/>
      <c r="J81" s="96"/>
      <c r="L81" s="95" t="str">
        <v>IBD 西日本</v>
      </c>
      <c r="M81" s="95" t="str">
        <v>IBD兵庫</v>
      </c>
      <c r="N81" s="95" t="str">
        <v>川名 真理子</v>
      </c>
      <c r="O81" s="95" t="str">
        <v>005501359</v>
      </c>
      <c r="P81" s="95" t="str">
        <v>中山クリニック　医療</v>
      </c>
      <c r="Q81" s="95" t="str">
        <v>A2</v>
      </c>
      <c r="R81" s="95" t="str">
        <v>01408879</v>
      </c>
      <c r="S81" s="95" t="str">
        <v>上小鶴　孝二</v>
      </c>
      <c r="T81" s="95" t="str">
        <v>T1</v>
      </c>
      <c r="U81" s="96">
        <v>46224</v>
      </c>
      <c r="AH81" s="74" t="s">
        <v>49</v>
      </c>
      <c r="AI81" s="74" t="s">
        <v>66</v>
      </c>
      <c r="AJ81" s="74" t="s">
        <v>393</v>
      </c>
      <c r="AK81" s="74">
        <v>5501359</v>
      </c>
      <c r="AL81" s="74" t="s">
        <v>394</v>
      </c>
      <c r="AM81" s="74" t="s">
        <v>153</v>
      </c>
      <c r="AN81" s="74">
        <v>1408879</v>
      </c>
      <c r="AO81" s="74" t="s">
        <v>395</v>
      </c>
      <c r="AP81" s="74" t="s">
        <v>142</v>
      </c>
      <c r="AQ81" s="97">
        <v>46224</v>
      </c>
    </row>
    <row r="82" spans="1:43" x14ac:dyDescent="0.55000000000000004">
      <c r="A82" s="95"/>
      <c r="B82" s="95"/>
      <c r="C82" s="95"/>
      <c r="D82" s="95"/>
      <c r="E82" s="95"/>
      <c r="F82" s="95"/>
      <c r="G82" s="95"/>
      <c r="H82" s="95"/>
      <c r="I82" s="95"/>
      <c r="J82" s="96"/>
      <c r="L82" s="95" t="str">
        <v>IBD 西日本</v>
      </c>
      <c r="M82" s="95" t="str">
        <v>IBD中四国1</v>
      </c>
      <c r="N82" s="95" t="str">
        <v>山田 勝之</v>
      </c>
      <c r="O82" s="95" t="str">
        <v>006300476</v>
      </c>
      <c r="P82" s="95" t="str">
        <v>岡山赤十字病院</v>
      </c>
      <c r="Q82" s="95" t="str">
        <v>A2</v>
      </c>
      <c r="R82" s="95" t="str">
        <v>01585171</v>
      </c>
      <c r="S82" s="95" t="str">
        <v>松尾　知明</v>
      </c>
      <c r="T82" s="95" t="str">
        <v>T3</v>
      </c>
      <c r="U82" s="96">
        <v>46224</v>
      </c>
      <c r="AH82" s="74" t="s">
        <v>49</v>
      </c>
      <c r="AI82" s="74" t="s">
        <v>52</v>
      </c>
      <c r="AJ82" s="74" t="s">
        <v>396</v>
      </c>
      <c r="AK82" s="74">
        <v>6300476</v>
      </c>
      <c r="AL82" s="74" t="s">
        <v>397</v>
      </c>
      <c r="AM82" s="74" t="s">
        <v>153</v>
      </c>
      <c r="AN82" s="74">
        <v>1585171</v>
      </c>
      <c r="AO82" s="74" t="s">
        <v>398</v>
      </c>
      <c r="AP82" s="74" t="s">
        <v>150</v>
      </c>
      <c r="AQ82" s="97">
        <v>46224</v>
      </c>
    </row>
    <row r="83" spans="1:43" x14ac:dyDescent="0.55000000000000004">
      <c r="A83" s="95"/>
      <c r="B83" s="95"/>
      <c r="C83" s="95"/>
      <c r="D83" s="95"/>
      <c r="E83" s="95"/>
      <c r="F83" s="95"/>
      <c r="G83" s="95"/>
      <c r="H83" s="95"/>
      <c r="I83" s="95"/>
      <c r="J83" s="96"/>
      <c r="L83" s="95" t="str">
        <v>IBD 東日本</v>
      </c>
      <c r="M83" s="95" t="str">
        <v>IBD栃木・群馬・新潟</v>
      </c>
      <c r="N83" s="95" t="str">
        <v>小島 宏剛</v>
      </c>
      <c r="O83" s="95" t="str">
        <v>003200518</v>
      </c>
      <c r="P83" s="95" t="str">
        <v>那須赤十字病院</v>
      </c>
      <c r="Q83" s="95" t="str">
        <v>A2</v>
      </c>
      <c r="R83" s="95" t="str">
        <v>01395877</v>
      </c>
      <c r="S83" s="95" t="str">
        <v>新井　由季</v>
      </c>
      <c r="T83" s="95" t="str">
        <v>T2</v>
      </c>
      <c r="U83" s="96">
        <v>46225</v>
      </c>
      <c r="AH83" s="74" t="s">
        <v>47</v>
      </c>
      <c r="AI83" s="74" t="s">
        <v>48</v>
      </c>
      <c r="AJ83" s="74" t="s">
        <v>399</v>
      </c>
      <c r="AK83" s="74">
        <v>3200518</v>
      </c>
      <c r="AL83" s="74" t="s">
        <v>400</v>
      </c>
      <c r="AM83" s="74" t="s">
        <v>153</v>
      </c>
      <c r="AN83" s="74">
        <v>1395877</v>
      </c>
      <c r="AO83" s="74" t="s">
        <v>401</v>
      </c>
      <c r="AP83" s="74" t="s">
        <v>146</v>
      </c>
      <c r="AQ83" s="97">
        <v>46225</v>
      </c>
    </row>
    <row r="84" spans="1:43" x14ac:dyDescent="0.55000000000000004">
      <c r="A84" s="95"/>
      <c r="B84" s="95"/>
      <c r="C84" s="95"/>
      <c r="D84" s="95"/>
      <c r="E84" s="95"/>
      <c r="F84" s="95"/>
      <c r="G84" s="95"/>
      <c r="H84" s="95"/>
      <c r="I84" s="95"/>
      <c r="J84" s="96"/>
      <c r="L84" s="95" t="str">
        <v>IBD 東日本</v>
      </c>
      <c r="M84" s="95" t="str">
        <v>IBD東京1</v>
      </c>
      <c r="N84" s="95" t="str">
        <v>辻 佑輔</v>
      </c>
      <c r="O84" s="95" t="str">
        <v>003603569</v>
      </c>
      <c r="P84" s="95" t="str">
        <v>ＮＴＴ東日本関東病院</v>
      </c>
      <c r="Q84" s="95" t="str">
        <v>A2</v>
      </c>
      <c r="R84" s="95" t="str">
        <v>01555729</v>
      </c>
      <c r="S84" s="95" t="str">
        <v>佐藤　雄</v>
      </c>
      <c r="T84" s="95" t="str">
        <v>T3</v>
      </c>
      <c r="U84" s="96">
        <v>46225</v>
      </c>
      <c r="AH84" s="74" t="s">
        <v>47</v>
      </c>
      <c r="AI84" s="74" t="s">
        <v>56</v>
      </c>
      <c r="AJ84" s="74" t="s">
        <v>402</v>
      </c>
      <c r="AK84" s="74">
        <v>3603569</v>
      </c>
      <c r="AL84" s="74" t="s">
        <v>403</v>
      </c>
      <c r="AM84" s="74" t="s">
        <v>153</v>
      </c>
      <c r="AN84" s="74">
        <v>1555729</v>
      </c>
      <c r="AO84" s="74" t="s">
        <v>404</v>
      </c>
      <c r="AP84" s="74" t="s">
        <v>150</v>
      </c>
      <c r="AQ84" s="97">
        <v>46225</v>
      </c>
    </row>
    <row r="85" spans="1:43" x14ac:dyDescent="0.55000000000000004">
      <c r="A85" s="95"/>
      <c r="B85" s="95"/>
      <c r="C85" s="95"/>
      <c r="D85" s="95"/>
      <c r="E85" s="95"/>
      <c r="F85" s="95"/>
      <c r="G85" s="95"/>
      <c r="H85" s="95"/>
      <c r="I85" s="95"/>
      <c r="J85" s="96"/>
      <c r="L85" s="95" t="str">
        <v>IBD 中日本</v>
      </c>
      <c r="M85" s="95" t="str">
        <v>IBD北陸・岐阜</v>
      </c>
      <c r="N85" s="95" t="str">
        <v>若松 祐典</v>
      </c>
      <c r="O85" s="95" t="str">
        <v>004200650</v>
      </c>
      <c r="P85" s="95" t="str">
        <v>砺波総合病院　市立</v>
      </c>
      <c r="Q85" s="95" t="str">
        <v>A2</v>
      </c>
      <c r="R85" s="95" t="str">
        <v>01554096</v>
      </c>
      <c r="S85" s="95" t="str">
        <v>古山　駿太郎</v>
      </c>
      <c r="T85" s="95" t="str">
        <v>T3</v>
      </c>
      <c r="U85" s="96">
        <v>46225</v>
      </c>
      <c r="AH85" s="74" t="s">
        <v>57</v>
      </c>
      <c r="AI85" s="74" t="s">
        <v>78</v>
      </c>
      <c r="AJ85" s="74" t="s">
        <v>405</v>
      </c>
      <c r="AK85" s="74">
        <v>4200650</v>
      </c>
      <c r="AL85" s="74" t="s">
        <v>406</v>
      </c>
      <c r="AM85" s="74" t="s">
        <v>153</v>
      </c>
      <c r="AN85" s="74">
        <v>1554096</v>
      </c>
      <c r="AO85" s="74" t="s">
        <v>407</v>
      </c>
      <c r="AP85" s="74" t="s">
        <v>150</v>
      </c>
      <c r="AQ85" s="97">
        <v>46225</v>
      </c>
    </row>
    <row r="86" spans="1:43" x14ac:dyDescent="0.55000000000000004">
      <c r="A86" s="95"/>
      <c r="B86" s="95"/>
      <c r="C86" s="95"/>
      <c r="D86" s="95"/>
      <c r="E86" s="95"/>
      <c r="F86" s="95"/>
      <c r="G86" s="95"/>
      <c r="H86" s="95"/>
      <c r="I86" s="95"/>
      <c r="J86" s="96"/>
      <c r="L86" s="95" t="str">
        <v>IBD 西日本</v>
      </c>
      <c r="M86" s="95" t="str">
        <v>IBD大阪1</v>
      </c>
      <c r="N86" s="95" t="str">
        <v>近藤 雅史</v>
      </c>
      <c r="O86" s="95" t="str">
        <v>005417380</v>
      </c>
      <c r="P86" s="95" t="str">
        <v>関西医科大学香里病院</v>
      </c>
      <c r="Q86" s="95" t="str">
        <v>A3</v>
      </c>
      <c r="R86" s="95" t="str">
        <v>01382435</v>
      </c>
      <c r="S86" s="95" t="str">
        <v>深田　憲将</v>
      </c>
      <c r="T86" s="95" t="str">
        <v>T3</v>
      </c>
      <c r="U86" s="96">
        <v>46225</v>
      </c>
      <c r="AH86" s="74" t="s">
        <v>49</v>
      </c>
      <c r="AI86" s="74" t="s">
        <v>75</v>
      </c>
      <c r="AJ86" s="74" t="s">
        <v>165</v>
      </c>
      <c r="AK86" s="74">
        <v>5417380</v>
      </c>
      <c r="AL86" s="74" t="s">
        <v>408</v>
      </c>
      <c r="AM86" s="74" t="s">
        <v>157</v>
      </c>
      <c r="AN86" s="74">
        <v>1382435</v>
      </c>
      <c r="AO86" s="74" t="s">
        <v>409</v>
      </c>
      <c r="AP86" s="74" t="s">
        <v>150</v>
      </c>
      <c r="AQ86" s="97">
        <v>46225</v>
      </c>
    </row>
    <row r="87" spans="1:43" x14ac:dyDescent="0.55000000000000004">
      <c r="A87" s="95"/>
      <c r="B87" s="95"/>
      <c r="C87" s="95"/>
      <c r="D87" s="95"/>
      <c r="E87" s="95"/>
      <c r="F87" s="95"/>
      <c r="G87" s="95"/>
      <c r="H87" s="95"/>
      <c r="I87" s="95"/>
      <c r="J87" s="96"/>
      <c r="L87" s="95" t="str">
        <v>IBD 西日本</v>
      </c>
      <c r="M87" s="95" t="str">
        <v>IBD兵庫</v>
      </c>
      <c r="N87" s="95" t="str">
        <v>三上 あさひ</v>
      </c>
      <c r="O87" s="95" t="str">
        <v>005503578</v>
      </c>
      <c r="P87" s="95" t="str">
        <v>姫路赤十字病院</v>
      </c>
      <c r="Q87" s="95" t="str">
        <v>A1</v>
      </c>
      <c r="R87" s="95" t="str">
        <v>01588104</v>
      </c>
      <c r="S87" s="95" t="str">
        <v>吴　昊霖</v>
      </c>
      <c r="T87" s="95" t="str">
        <v>T3</v>
      </c>
      <c r="U87" s="96">
        <v>46225</v>
      </c>
      <c r="AH87" s="74" t="s">
        <v>49</v>
      </c>
      <c r="AI87" s="74" t="s">
        <v>66</v>
      </c>
      <c r="AJ87" s="74" t="s">
        <v>410</v>
      </c>
      <c r="AK87" s="74">
        <v>5503578</v>
      </c>
      <c r="AL87" s="74" t="s">
        <v>411</v>
      </c>
      <c r="AM87" s="74" t="s">
        <v>140</v>
      </c>
      <c r="AN87" s="74">
        <v>1588104</v>
      </c>
      <c r="AO87" s="74" t="s">
        <v>412</v>
      </c>
      <c r="AP87" s="74" t="s">
        <v>150</v>
      </c>
      <c r="AQ87" s="97">
        <v>46225</v>
      </c>
    </row>
    <row r="88" spans="1:43" x14ac:dyDescent="0.55000000000000004">
      <c r="A88" s="95"/>
      <c r="B88" s="95"/>
      <c r="C88" s="95"/>
      <c r="D88" s="95"/>
      <c r="E88" s="95"/>
      <c r="F88" s="95"/>
      <c r="G88" s="95"/>
      <c r="H88" s="95"/>
      <c r="I88" s="95"/>
      <c r="J88" s="96"/>
      <c r="L88" s="95" t="str">
        <v>IBD 西日本</v>
      </c>
      <c r="M88" s="95" t="str">
        <v>IBD九州1</v>
      </c>
      <c r="N88" s="95" t="str">
        <v>坂元 彩</v>
      </c>
      <c r="O88" s="95" t="str">
        <v>008200381</v>
      </c>
      <c r="P88" s="95" t="str">
        <v>唐津赤十字病院</v>
      </c>
      <c r="Q88" s="95" t="str">
        <v>A2</v>
      </c>
      <c r="R88" s="95" t="str">
        <v>01418492</v>
      </c>
      <c r="S88" s="95" t="str">
        <v>宮原　貢一</v>
      </c>
      <c r="T88" s="95" t="str">
        <v>T2</v>
      </c>
      <c r="U88" s="96">
        <v>46225</v>
      </c>
      <c r="AH88" s="74" t="s">
        <v>49</v>
      </c>
      <c r="AI88" s="74" t="s">
        <v>69</v>
      </c>
      <c r="AJ88" s="74" t="s">
        <v>413</v>
      </c>
      <c r="AK88" s="74">
        <v>8200381</v>
      </c>
      <c r="AL88" s="74" t="s">
        <v>414</v>
      </c>
      <c r="AM88" s="74" t="s">
        <v>153</v>
      </c>
      <c r="AN88" s="74">
        <v>1418492</v>
      </c>
      <c r="AO88" s="74" t="s">
        <v>415</v>
      </c>
      <c r="AP88" s="74" t="s">
        <v>146</v>
      </c>
      <c r="AQ88" s="97">
        <v>46225</v>
      </c>
    </row>
    <row r="89" spans="1:43" x14ac:dyDescent="0.55000000000000004">
      <c r="A89" s="95"/>
      <c r="B89" s="95"/>
      <c r="C89" s="95"/>
      <c r="D89" s="95"/>
      <c r="E89" s="95"/>
      <c r="F89" s="95"/>
      <c r="G89" s="95"/>
      <c r="H89" s="95"/>
      <c r="I89" s="95"/>
      <c r="J89" s="96"/>
      <c r="L89" s="95" t="str">
        <v>IBD 西日本</v>
      </c>
      <c r="M89" s="95" t="str">
        <v>IBD九州2</v>
      </c>
      <c r="N89" s="95" t="str">
        <v>飯田 博文</v>
      </c>
      <c r="O89" s="95" t="str">
        <v>008500652</v>
      </c>
      <c r="P89" s="95" t="str">
        <v>日田中央病院　医療</v>
      </c>
      <c r="Q89" s="95" t="str">
        <v>A3</v>
      </c>
      <c r="R89" s="95" t="str">
        <v>01226518</v>
      </c>
      <c r="S89" s="95" t="str">
        <v>井上　哲也</v>
      </c>
      <c r="T89" s="95" t="str">
        <v>T3</v>
      </c>
      <c r="U89" s="96">
        <v>46225</v>
      </c>
      <c r="AH89" s="74" t="s">
        <v>49</v>
      </c>
      <c r="AI89" s="74" t="s">
        <v>50</v>
      </c>
      <c r="AJ89" s="74" t="s">
        <v>321</v>
      </c>
      <c r="AK89" s="74">
        <v>8500652</v>
      </c>
      <c r="AL89" s="74" t="s">
        <v>416</v>
      </c>
      <c r="AM89" s="74" t="s">
        <v>157</v>
      </c>
      <c r="AN89" s="74">
        <v>1226518</v>
      </c>
      <c r="AO89" s="74" t="s">
        <v>417</v>
      </c>
      <c r="AP89" s="74" t="s">
        <v>150</v>
      </c>
      <c r="AQ89" s="97">
        <v>46225</v>
      </c>
    </row>
    <row r="90" spans="1:43" x14ac:dyDescent="0.55000000000000004">
      <c r="A90" s="95"/>
      <c r="B90" s="95"/>
      <c r="C90" s="95"/>
      <c r="D90" s="95"/>
      <c r="E90" s="95"/>
      <c r="F90" s="95"/>
      <c r="G90" s="95"/>
      <c r="H90" s="95"/>
      <c r="I90" s="95"/>
      <c r="J90" s="96"/>
      <c r="L90" s="95" t="str">
        <v>IBD 東日本</v>
      </c>
      <c r="M90" s="95" t="str">
        <v>IBD北海道</v>
      </c>
      <c r="N90" s="95" t="str">
        <v>井上 雄太郎</v>
      </c>
      <c r="O90" s="95" t="str">
        <v>001100017</v>
      </c>
      <c r="P90" s="95" t="str">
        <v>旭川医科大学病院</v>
      </c>
      <c r="Q90" s="95" t="str">
        <v>A3</v>
      </c>
      <c r="R90" s="95" t="str">
        <v>01496516</v>
      </c>
      <c r="S90" s="95" t="str">
        <v>村上　雄紀</v>
      </c>
      <c r="T90" s="95" t="str">
        <v>T3</v>
      </c>
      <c r="U90" s="96">
        <v>46226</v>
      </c>
      <c r="AH90" s="74" t="s">
        <v>47</v>
      </c>
      <c r="AI90" s="74" t="s">
        <v>65</v>
      </c>
      <c r="AJ90" s="74" t="s">
        <v>418</v>
      </c>
      <c r="AK90" s="74">
        <v>1100017</v>
      </c>
      <c r="AL90" s="74" t="s">
        <v>419</v>
      </c>
      <c r="AM90" s="74" t="s">
        <v>157</v>
      </c>
      <c r="AN90" s="74">
        <v>1496516</v>
      </c>
      <c r="AO90" s="74" t="s">
        <v>420</v>
      </c>
      <c r="AP90" s="74" t="s">
        <v>150</v>
      </c>
      <c r="AQ90" s="97">
        <v>46226</v>
      </c>
    </row>
    <row r="91" spans="1:43" x14ac:dyDescent="0.55000000000000004">
      <c r="A91" s="95"/>
      <c r="B91" s="95"/>
      <c r="C91" s="95"/>
      <c r="D91" s="95"/>
      <c r="E91" s="95"/>
      <c r="F91" s="95"/>
      <c r="G91" s="95"/>
      <c r="H91" s="95"/>
      <c r="I91" s="95"/>
      <c r="J91" s="96"/>
      <c r="L91" s="95" t="str">
        <v>IBD 東日本</v>
      </c>
      <c r="M91" s="95" t="str">
        <v>IBD埼玉</v>
      </c>
      <c r="N91" s="95" t="str">
        <v>上田 聖美</v>
      </c>
      <c r="O91" s="95" t="str">
        <v>003401419</v>
      </c>
      <c r="P91" s="95" t="str">
        <v>越谷市立病院</v>
      </c>
      <c r="Q91" s="95" t="str">
        <v>A2</v>
      </c>
      <c r="R91" s="95" t="str">
        <v>01540528</v>
      </c>
      <c r="S91" s="95" t="str">
        <v>小田倉　里奈</v>
      </c>
      <c r="T91" s="95" t="str">
        <v>T3</v>
      </c>
      <c r="U91" s="96">
        <v>46226</v>
      </c>
      <c r="AH91" s="74" t="s">
        <v>47</v>
      </c>
      <c r="AI91" s="74" t="s">
        <v>62</v>
      </c>
      <c r="AJ91" s="74" t="s">
        <v>286</v>
      </c>
      <c r="AK91" s="74">
        <v>3401419</v>
      </c>
      <c r="AL91" s="74" t="s">
        <v>287</v>
      </c>
      <c r="AM91" s="74" t="s">
        <v>153</v>
      </c>
      <c r="AN91" s="74">
        <v>1540528</v>
      </c>
      <c r="AO91" s="74" t="s">
        <v>421</v>
      </c>
      <c r="AP91" s="74" t="s">
        <v>150</v>
      </c>
      <c r="AQ91" s="97">
        <v>46226</v>
      </c>
    </row>
    <row r="92" spans="1:43" x14ac:dyDescent="0.55000000000000004">
      <c r="A92" s="95"/>
      <c r="B92" s="95"/>
      <c r="C92" s="95"/>
      <c r="D92" s="95"/>
      <c r="E92" s="95"/>
      <c r="F92" s="95"/>
      <c r="G92" s="95"/>
      <c r="H92" s="95"/>
      <c r="I92" s="95"/>
      <c r="J92" s="96"/>
      <c r="L92" s="95" t="str">
        <v>IBD 東日本</v>
      </c>
      <c r="M92" s="95" t="str">
        <v>IBD埼玉</v>
      </c>
      <c r="N92" s="95" t="str">
        <v>篠原 遥</v>
      </c>
      <c r="O92" s="95" t="str">
        <v>003402407</v>
      </c>
      <c r="P92" s="95" t="str">
        <v>みずほ台病院　医療</v>
      </c>
      <c r="Q92" s="95" t="str">
        <v>A3</v>
      </c>
      <c r="R92" s="95" t="str">
        <v>01282908</v>
      </c>
      <c r="S92" s="95" t="str">
        <v>井坂　直秀</v>
      </c>
      <c r="T92" s="95" t="str">
        <v>T2</v>
      </c>
      <c r="U92" s="96">
        <v>46226</v>
      </c>
      <c r="AH92" s="74" t="s">
        <v>47</v>
      </c>
      <c r="AI92" s="74" t="s">
        <v>62</v>
      </c>
      <c r="AJ92" s="74" t="s">
        <v>195</v>
      </c>
      <c r="AK92" s="74">
        <v>3402407</v>
      </c>
      <c r="AL92" s="74" t="s">
        <v>422</v>
      </c>
      <c r="AM92" s="74" t="s">
        <v>157</v>
      </c>
      <c r="AN92" s="74">
        <v>1282908</v>
      </c>
      <c r="AO92" s="74" t="s">
        <v>423</v>
      </c>
      <c r="AP92" s="74" t="s">
        <v>146</v>
      </c>
      <c r="AQ92" s="97">
        <v>46226</v>
      </c>
    </row>
    <row r="93" spans="1:43" x14ac:dyDescent="0.55000000000000004">
      <c r="A93" s="95"/>
      <c r="B93" s="95"/>
      <c r="C93" s="95"/>
      <c r="D93" s="95"/>
      <c r="E93" s="95"/>
      <c r="F93" s="95"/>
      <c r="G93" s="95"/>
      <c r="H93" s="95"/>
      <c r="I93" s="95"/>
      <c r="J93" s="96"/>
      <c r="L93" s="95" t="str">
        <v>IBD 東日本</v>
      </c>
      <c r="M93" s="95" t="str">
        <v>IBD東京1</v>
      </c>
      <c r="N93" s="95" t="str">
        <v>大澤 真凜</v>
      </c>
      <c r="O93" s="95" t="str">
        <v>003624258</v>
      </c>
      <c r="P93" s="95" t="str">
        <v>清澄白河ファミリークリニック</v>
      </c>
      <c r="Q93" s="95" t="str">
        <v>A3</v>
      </c>
      <c r="R93" s="95" t="str">
        <v>01497850</v>
      </c>
      <c r="S93" s="95" t="str">
        <v>越智　正憲</v>
      </c>
      <c r="T93" s="95" t="str">
        <v>T3</v>
      </c>
      <c r="U93" s="96">
        <v>46226</v>
      </c>
      <c r="AH93" s="74" t="s">
        <v>47</v>
      </c>
      <c r="AI93" s="74" t="s">
        <v>56</v>
      </c>
      <c r="AJ93" s="74" t="s">
        <v>424</v>
      </c>
      <c r="AK93" s="74">
        <v>3624258</v>
      </c>
      <c r="AL93" s="74" t="s">
        <v>425</v>
      </c>
      <c r="AM93" s="74" t="s">
        <v>157</v>
      </c>
      <c r="AN93" s="74">
        <v>1497850</v>
      </c>
      <c r="AO93" s="74" t="s">
        <v>426</v>
      </c>
      <c r="AP93" s="74" t="s">
        <v>150</v>
      </c>
      <c r="AQ93" s="97">
        <v>46226</v>
      </c>
    </row>
    <row r="94" spans="1:43" x14ac:dyDescent="0.55000000000000004">
      <c r="A94" s="95"/>
      <c r="B94" s="95"/>
      <c r="C94" s="95"/>
      <c r="D94" s="95"/>
      <c r="E94" s="95"/>
      <c r="F94" s="95"/>
      <c r="G94" s="95"/>
      <c r="H94" s="95"/>
      <c r="I94" s="95"/>
      <c r="J94" s="96"/>
      <c r="L94" s="95" t="str">
        <v>IBD 東日本</v>
      </c>
      <c r="M94" s="95" t="str">
        <v>IBD東京1</v>
      </c>
      <c r="N94" s="95" t="str">
        <v>染谷 慶壮</v>
      </c>
      <c r="O94" s="95" t="str">
        <v>003622169</v>
      </c>
      <c r="P94" s="95" t="str">
        <v>井の頭通りこう門科胃腸科　医療</v>
      </c>
      <c r="Q94" s="95" t="str">
        <v>A2</v>
      </c>
      <c r="R94" s="95" t="str">
        <v>01235990</v>
      </c>
      <c r="S94" s="95" t="str">
        <v>大堀　晃裕</v>
      </c>
      <c r="T94" s="95" t="str">
        <v>T2</v>
      </c>
      <c r="U94" s="96">
        <v>46226</v>
      </c>
      <c r="AH94" s="74" t="s">
        <v>47</v>
      </c>
      <c r="AI94" s="74" t="s">
        <v>56</v>
      </c>
      <c r="AJ94" s="74" t="s">
        <v>427</v>
      </c>
      <c r="AK94" s="74">
        <v>3622169</v>
      </c>
      <c r="AL94" s="74" t="s">
        <v>428</v>
      </c>
      <c r="AM94" s="74" t="s">
        <v>153</v>
      </c>
      <c r="AN94" s="74">
        <v>1235990</v>
      </c>
      <c r="AO94" s="74" t="s">
        <v>429</v>
      </c>
      <c r="AP94" s="74" t="s">
        <v>146</v>
      </c>
      <c r="AQ94" s="97">
        <v>46226</v>
      </c>
    </row>
    <row r="95" spans="1:43" x14ac:dyDescent="0.55000000000000004">
      <c r="A95" s="95"/>
      <c r="B95" s="95"/>
      <c r="C95" s="95"/>
      <c r="D95" s="95"/>
      <c r="E95" s="95"/>
      <c r="F95" s="95"/>
      <c r="G95" s="95"/>
      <c r="H95" s="95"/>
      <c r="I95" s="95"/>
      <c r="J95" s="96"/>
      <c r="L95" s="95" t="str">
        <v>IBD 西日本</v>
      </c>
      <c r="M95" s="95" t="str">
        <v>IBD大阪1</v>
      </c>
      <c r="N95" s="95" t="str">
        <v>早川 実奈</v>
      </c>
      <c r="O95" s="95" t="str">
        <v>005406002</v>
      </c>
      <c r="P95" s="95" t="str">
        <v>豊中病院　市立</v>
      </c>
      <c r="Q95" s="95" t="str">
        <v>A2</v>
      </c>
      <c r="R95" s="95" t="str">
        <v>01488576</v>
      </c>
      <c r="S95" s="95" t="str">
        <v>大杉　直人</v>
      </c>
      <c r="T95" s="95" t="str">
        <v>T1</v>
      </c>
      <c r="U95" s="96">
        <v>46226</v>
      </c>
      <c r="AH95" s="74" t="s">
        <v>49</v>
      </c>
      <c r="AI95" s="74" t="s">
        <v>75</v>
      </c>
      <c r="AJ95" s="74" t="s">
        <v>229</v>
      </c>
      <c r="AK95" s="74">
        <v>5406002</v>
      </c>
      <c r="AL95" s="74" t="s">
        <v>430</v>
      </c>
      <c r="AM95" s="74" t="s">
        <v>153</v>
      </c>
      <c r="AN95" s="74">
        <v>1488576</v>
      </c>
      <c r="AO95" s="74" t="s">
        <v>431</v>
      </c>
      <c r="AP95" s="74" t="s">
        <v>142</v>
      </c>
      <c r="AQ95" s="97">
        <v>46226</v>
      </c>
    </row>
    <row r="96" spans="1:43" x14ac:dyDescent="0.55000000000000004">
      <c r="A96" s="95"/>
      <c r="B96" s="95"/>
      <c r="C96" s="95"/>
      <c r="D96" s="95"/>
      <c r="E96" s="95"/>
      <c r="F96" s="95"/>
      <c r="G96" s="95"/>
      <c r="H96" s="95"/>
      <c r="I96" s="95"/>
      <c r="J96" s="96"/>
      <c r="L96" s="95" t="str">
        <v>IBD 東日本</v>
      </c>
      <c r="M96" s="95" t="str">
        <v>IBD北海道</v>
      </c>
      <c r="N96" s="95" t="str">
        <v>松原 加奈</v>
      </c>
      <c r="O96" s="95" t="str">
        <v>001102629</v>
      </c>
      <c r="P96" s="95" t="str">
        <v>北海道医療センター　独法</v>
      </c>
      <c r="Q96" s="95" t="str">
        <v>A3</v>
      </c>
      <c r="R96" s="95" t="str">
        <v>01530180</v>
      </c>
      <c r="S96" s="95" t="str">
        <v>野村　朝子</v>
      </c>
      <c r="T96" s="95" t="str">
        <v>T3</v>
      </c>
      <c r="U96" s="96">
        <v>46227</v>
      </c>
      <c r="AH96" s="74" t="s">
        <v>47</v>
      </c>
      <c r="AI96" s="74" t="s">
        <v>65</v>
      </c>
      <c r="AJ96" s="74" t="s">
        <v>432</v>
      </c>
      <c r="AK96" s="74">
        <v>1102629</v>
      </c>
      <c r="AL96" s="74" t="s">
        <v>433</v>
      </c>
      <c r="AM96" s="74" t="s">
        <v>157</v>
      </c>
      <c r="AN96" s="74">
        <v>1530180</v>
      </c>
      <c r="AO96" s="74" t="s">
        <v>434</v>
      </c>
      <c r="AP96" s="74" t="s">
        <v>150</v>
      </c>
      <c r="AQ96" s="97">
        <v>46227</v>
      </c>
    </row>
    <row r="97" spans="1:43" x14ac:dyDescent="0.55000000000000004">
      <c r="A97" s="95"/>
      <c r="B97" s="95"/>
      <c r="C97" s="95"/>
      <c r="D97" s="95"/>
      <c r="E97" s="95"/>
      <c r="F97" s="95"/>
      <c r="G97" s="95"/>
      <c r="H97" s="95"/>
      <c r="I97" s="95"/>
      <c r="J97" s="96"/>
      <c r="L97" s="95" t="str">
        <v>IBD 東日本</v>
      </c>
      <c r="M97" s="95" t="str">
        <v>IBD栃木・群馬・新潟</v>
      </c>
      <c r="N97" s="95" t="str">
        <v>川髙 浩</v>
      </c>
      <c r="O97" s="95" t="str">
        <v>003200962</v>
      </c>
      <c r="P97" s="95" t="str">
        <v>自治医科大学附属病院</v>
      </c>
      <c r="Q97" s="95" t="str">
        <v>A1</v>
      </c>
      <c r="R97" s="95" t="str">
        <v>01498073</v>
      </c>
      <c r="S97" s="95" t="str">
        <v>藤倉　佐和子</v>
      </c>
      <c r="T97" s="95" t="str">
        <v>T2</v>
      </c>
      <c r="U97" s="96">
        <v>46227</v>
      </c>
      <c r="AH97" s="74" t="s">
        <v>47</v>
      </c>
      <c r="AI97" s="74" t="s">
        <v>48</v>
      </c>
      <c r="AJ97" s="74" t="s">
        <v>189</v>
      </c>
      <c r="AK97" s="74">
        <v>3200962</v>
      </c>
      <c r="AL97" s="74" t="s">
        <v>190</v>
      </c>
      <c r="AM97" s="74" t="s">
        <v>140</v>
      </c>
      <c r="AN97" s="74">
        <v>1498073</v>
      </c>
      <c r="AO97" s="74" t="s">
        <v>435</v>
      </c>
      <c r="AP97" s="74" t="s">
        <v>146</v>
      </c>
      <c r="AQ97" s="97">
        <v>46227</v>
      </c>
    </row>
    <row r="98" spans="1:43" x14ac:dyDescent="0.55000000000000004">
      <c r="A98" s="95"/>
      <c r="B98" s="95"/>
      <c r="C98" s="95"/>
      <c r="D98" s="95"/>
      <c r="E98" s="95"/>
      <c r="F98" s="95"/>
      <c r="G98" s="95"/>
      <c r="H98" s="95"/>
      <c r="I98" s="95"/>
      <c r="J98" s="96"/>
      <c r="L98" s="95" t="str">
        <v>IBD 東日本</v>
      </c>
      <c r="M98" s="95" t="str">
        <v>IBD埼玉</v>
      </c>
      <c r="N98" s="95" t="str">
        <v>篠原 遥</v>
      </c>
      <c r="O98" s="95" t="str">
        <v>003400389</v>
      </c>
      <c r="P98" s="95" t="str">
        <v>ＴＭＧあさか医療センター　医療</v>
      </c>
      <c r="Q98" s="95" t="str">
        <v>A2</v>
      </c>
      <c r="R98" s="95" t="str">
        <v>01421005</v>
      </c>
      <c r="S98" s="95" t="str">
        <v>可児　和仁</v>
      </c>
      <c r="T98" s="95" t="str">
        <v>T2</v>
      </c>
      <c r="U98" s="96">
        <v>46227</v>
      </c>
      <c r="AH98" s="74" t="s">
        <v>47</v>
      </c>
      <c r="AI98" s="74" t="s">
        <v>62</v>
      </c>
      <c r="AJ98" s="74" t="s">
        <v>195</v>
      </c>
      <c r="AK98" s="74">
        <v>3400389</v>
      </c>
      <c r="AL98" s="74" t="s">
        <v>436</v>
      </c>
      <c r="AM98" s="74" t="s">
        <v>153</v>
      </c>
      <c r="AN98" s="74">
        <v>1421005</v>
      </c>
      <c r="AO98" s="74" t="s">
        <v>437</v>
      </c>
      <c r="AP98" s="74" t="s">
        <v>146</v>
      </c>
      <c r="AQ98" s="97">
        <v>46227</v>
      </c>
    </row>
    <row r="99" spans="1:43" x14ac:dyDescent="0.55000000000000004">
      <c r="A99" s="95"/>
      <c r="B99" s="95"/>
      <c r="C99" s="95"/>
      <c r="D99" s="95"/>
      <c r="E99" s="95"/>
      <c r="F99" s="95"/>
      <c r="G99" s="95"/>
      <c r="H99" s="95"/>
      <c r="I99" s="95"/>
      <c r="J99" s="96"/>
      <c r="L99" s="95" t="str">
        <v>IBD 中日本</v>
      </c>
      <c r="M99" s="95" t="str">
        <v>IBD神奈川</v>
      </c>
      <c r="N99" s="95" t="str">
        <v>中村 麻衣子</v>
      </c>
      <c r="O99" s="95" t="str">
        <v>003704297</v>
      </c>
      <c r="P99" s="95" t="str">
        <v>帝京大学医学部附属溝口病院</v>
      </c>
      <c r="Q99" s="95" t="str">
        <v>A3</v>
      </c>
      <c r="R99" s="95" t="str">
        <v>01557528</v>
      </c>
      <c r="S99" s="95" t="str">
        <v>苗村　佑太</v>
      </c>
      <c r="T99" s="95" t="str">
        <v>T3</v>
      </c>
      <c r="U99" s="96">
        <v>46227</v>
      </c>
      <c r="AH99" s="74" t="s">
        <v>57</v>
      </c>
      <c r="AI99" s="74" t="s">
        <v>58</v>
      </c>
      <c r="AJ99" s="74" t="s">
        <v>438</v>
      </c>
      <c r="AK99" s="74">
        <v>3704297</v>
      </c>
      <c r="AL99" s="74" t="s">
        <v>439</v>
      </c>
      <c r="AM99" s="74" t="s">
        <v>157</v>
      </c>
      <c r="AN99" s="74">
        <v>1557528</v>
      </c>
      <c r="AO99" s="74" t="s">
        <v>440</v>
      </c>
      <c r="AP99" s="74" t="s">
        <v>150</v>
      </c>
      <c r="AQ99" s="97">
        <v>46227</v>
      </c>
    </row>
    <row r="100" spans="1:43" x14ac:dyDescent="0.55000000000000004">
      <c r="A100" s="95"/>
      <c r="B100" s="95"/>
      <c r="C100" s="95"/>
      <c r="D100" s="95"/>
      <c r="E100" s="95"/>
      <c r="F100" s="95"/>
      <c r="G100" s="95"/>
      <c r="H100" s="95"/>
      <c r="I100" s="95"/>
      <c r="J100" s="96"/>
      <c r="L100" s="95" t="str">
        <v>IBD 中日本</v>
      </c>
      <c r="M100" s="95" t="str">
        <v>IBD神奈川</v>
      </c>
      <c r="N100" s="95" t="str">
        <v>神谷 章裕</v>
      </c>
      <c r="O100" s="95" t="str">
        <v>003709163</v>
      </c>
      <c r="P100" s="95" t="str">
        <v>厚木市立病院</v>
      </c>
      <c r="Q100" s="95" t="str">
        <v>A3</v>
      </c>
      <c r="R100" s="95" t="str">
        <v>01516196</v>
      </c>
      <c r="S100" s="95" t="str">
        <v>橋本　泰輔</v>
      </c>
      <c r="T100" s="95" t="str">
        <v>T3</v>
      </c>
      <c r="U100" s="96">
        <v>46227</v>
      </c>
      <c r="AH100" s="74" t="s">
        <v>57</v>
      </c>
      <c r="AI100" s="74" t="s">
        <v>58</v>
      </c>
      <c r="AJ100" s="74" t="s">
        <v>441</v>
      </c>
      <c r="AK100" s="74">
        <v>3709163</v>
      </c>
      <c r="AL100" s="74" t="s">
        <v>442</v>
      </c>
      <c r="AM100" s="74" t="s">
        <v>157</v>
      </c>
      <c r="AN100" s="74">
        <v>1516196</v>
      </c>
      <c r="AO100" s="74" t="s">
        <v>443</v>
      </c>
      <c r="AP100" s="74" t="s">
        <v>150</v>
      </c>
      <c r="AQ100" s="97">
        <v>46227</v>
      </c>
    </row>
    <row r="101" spans="1:43" x14ac:dyDescent="0.55000000000000004">
      <c r="A101" s="95"/>
      <c r="B101" s="95"/>
      <c r="C101" s="95"/>
      <c r="D101" s="95"/>
      <c r="E101" s="95"/>
      <c r="F101" s="95"/>
      <c r="G101" s="95"/>
      <c r="H101" s="95"/>
      <c r="I101" s="95"/>
      <c r="J101" s="96"/>
      <c r="L101" s="95" t="str">
        <v>IBD 中日本</v>
      </c>
      <c r="M101" s="95" t="str">
        <v>IBD北陸・岐阜</v>
      </c>
      <c r="N101" s="95" t="str">
        <v>綾木 秀和</v>
      </c>
      <c r="O101" s="95" t="str">
        <v>004300211</v>
      </c>
      <c r="P101" s="95" t="str">
        <v>金沢大学附属病院</v>
      </c>
      <c r="Q101" s="95" t="str">
        <v>A1</v>
      </c>
      <c r="R101" s="95" t="str">
        <v>01445272</v>
      </c>
      <c r="S101" s="95" t="str">
        <v>岡藤　啓史</v>
      </c>
      <c r="T101" s="95" t="str">
        <v>T2</v>
      </c>
      <c r="U101" s="96">
        <v>46227</v>
      </c>
      <c r="AH101" s="74" t="s">
        <v>57</v>
      </c>
      <c r="AI101" s="74" t="s">
        <v>78</v>
      </c>
      <c r="AJ101" s="74" t="s">
        <v>215</v>
      </c>
      <c r="AK101" s="74">
        <v>4300211</v>
      </c>
      <c r="AL101" s="74" t="s">
        <v>444</v>
      </c>
      <c r="AM101" s="74" t="s">
        <v>140</v>
      </c>
      <c r="AN101" s="74">
        <v>1445272</v>
      </c>
      <c r="AO101" s="74" t="s">
        <v>445</v>
      </c>
      <c r="AP101" s="74" t="s">
        <v>146</v>
      </c>
      <c r="AQ101" s="97">
        <v>46227</v>
      </c>
    </row>
    <row r="102" spans="1:43" x14ac:dyDescent="0.55000000000000004">
      <c r="A102" s="95"/>
      <c r="B102" s="95"/>
      <c r="C102" s="95"/>
      <c r="D102" s="95"/>
      <c r="E102" s="95"/>
      <c r="F102" s="95"/>
      <c r="G102" s="95"/>
      <c r="H102" s="95"/>
      <c r="I102" s="95"/>
      <c r="J102" s="96"/>
      <c r="L102" s="95" t="str">
        <v>IBD 東日本</v>
      </c>
      <c r="M102" s="95" t="str">
        <v>IBD東京1</v>
      </c>
      <c r="N102" s="95" t="str">
        <v>吉田 丈裕</v>
      </c>
      <c r="O102" s="95" t="str">
        <v>003610840</v>
      </c>
      <c r="P102" s="95" t="str">
        <v>東邦大学医療センター大橋病院</v>
      </c>
      <c r="Q102" s="95" t="str">
        <v>A2</v>
      </c>
      <c r="R102" s="95" t="str">
        <v>01538403</v>
      </c>
      <c r="S102" s="95" t="str">
        <v>岸　洋佑</v>
      </c>
      <c r="T102" s="95" t="str">
        <v>T3</v>
      </c>
      <c r="U102" s="96">
        <v>46228</v>
      </c>
      <c r="AH102" s="74" t="s">
        <v>47</v>
      </c>
      <c r="AI102" s="74" t="s">
        <v>56</v>
      </c>
      <c r="AJ102" s="74" t="s">
        <v>218</v>
      </c>
      <c r="AK102" s="74">
        <v>3610840</v>
      </c>
      <c r="AL102" s="74" t="s">
        <v>446</v>
      </c>
      <c r="AM102" s="74" t="s">
        <v>153</v>
      </c>
      <c r="AN102" s="74">
        <v>1538403</v>
      </c>
      <c r="AO102" s="74" t="s">
        <v>447</v>
      </c>
      <c r="AP102" s="74" t="s">
        <v>150</v>
      </c>
      <c r="AQ102" s="97">
        <v>46228</v>
      </c>
    </row>
    <row r="103" spans="1:43" x14ac:dyDescent="0.55000000000000004">
      <c r="A103" s="95"/>
      <c r="B103" s="95"/>
      <c r="C103" s="95"/>
      <c r="D103" s="95"/>
      <c r="E103" s="95"/>
      <c r="F103" s="95"/>
      <c r="G103" s="95"/>
      <c r="H103" s="95"/>
      <c r="I103" s="95"/>
      <c r="J103" s="96"/>
      <c r="L103" s="95" t="str">
        <v>IBD 西日本</v>
      </c>
      <c r="M103" s="95" t="str">
        <v>IBD兵庫</v>
      </c>
      <c r="N103" s="95" t="str">
        <v>碓永 智彦</v>
      </c>
      <c r="O103" s="95" t="str">
        <v>005514609</v>
      </c>
      <c r="P103" s="95" t="str">
        <v>神戸三宮きのした内科消化器ＣＬ</v>
      </c>
      <c r="Q103" s="95">
        <v>0</v>
      </c>
      <c r="R103" s="95" t="str">
        <v>01504445</v>
      </c>
      <c r="S103" s="95" t="str">
        <v>木下　恵介</v>
      </c>
      <c r="T103" s="95" t="str">
        <v>T3</v>
      </c>
      <c r="U103" s="96">
        <v>46229</v>
      </c>
      <c r="AH103" s="74" t="s">
        <v>49</v>
      </c>
      <c r="AI103" s="74" t="s">
        <v>66</v>
      </c>
      <c r="AJ103" s="74" t="s">
        <v>155</v>
      </c>
      <c r="AK103" s="74">
        <v>5514609</v>
      </c>
      <c r="AL103" s="74" t="s">
        <v>448</v>
      </c>
      <c r="AM103" s="74">
        <v>0</v>
      </c>
      <c r="AN103" s="74">
        <v>1504445</v>
      </c>
      <c r="AO103" s="74" t="s">
        <v>449</v>
      </c>
      <c r="AP103" s="74" t="s">
        <v>150</v>
      </c>
      <c r="AQ103" s="97">
        <v>46229</v>
      </c>
    </row>
    <row r="104" spans="1:43" x14ac:dyDescent="0.55000000000000004">
      <c r="A104" s="95"/>
      <c r="B104" s="95"/>
      <c r="C104" s="95"/>
      <c r="D104" s="95"/>
      <c r="E104" s="95"/>
      <c r="F104" s="95"/>
      <c r="G104" s="95"/>
      <c r="H104" s="95"/>
      <c r="I104" s="95"/>
      <c r="J104" s="96"/>
      <c r="L104" s="95" t="str">
        <v>IBD 東日本</v>
      </c>
      <c r="M104" s="95" t="str">
        <v>IBD北海道</v>
      </c>
      <c r="N104" s="95" t="str">
        <v>宮本 拓</v>
      </c>
      <c r="O104" s="95" t="str">
        <v>001100279</v>
      </c>
      <c r="P104" s="95" t="str">
        <v>網走厚生病院　厚生連</v>
      </c>
      <c r="Q104" s="95" t="str">
        <v>A3</v>
      </c>
      <c r="R104" s="95" t="str">
        <v>01411903</v>
      </c>
      <c r="S104" s="95" t="str">
        <v>阿部　暢彦</v>
      </c>
      <c r="T104" s="95" t="str">
        <v>T2</v>
      </c>
      <c r="U104" s="96">
        <v>46230</v>
      </c>
      <c r="AH104" s="74" t="s">
        <v>47</v>
      </c>
      <c r="AI104" s="74" t="s">
        <v>65</v>
      </c>
      <c r="AJ104" s="74" t="s">
        <v>162</v>
      </c>
      <c r="AK104" s="74">
        <v>1100279</v>
      </c>
      <c r="AL104" s="74" t="s">
        <v>450</v>
      </c>
      <c r="AM104" s="74" t="s">
        <v>157</v>
      </c>
      <c r="AN104" s="74">
        <v>1411903</v>
      </c>
      <c r="AO104" s="74" t="s">
        <v>451</v>
      </c>
      <c r="AP104" s="74" t="s">
        <v>146</v>
      </c>
      <c r="AQ104" s="97">
        <v>46230</v>
      </c>
    </row>
    <row r="105" spans="1:43" x14ac:dyDescent="0.55000000000000004">
      <c r="A105" s="95"/>
      <c r="B105" s="95"/>
      <c r="C105" s="95"/>
      <c r="D105" s="95"/>
      <c r="E105" s="95"/>
      <c r="F105" s="95"/>
      <c r="G105" s="95"/>
      <c r="H105" s="95"/>
      <c r="I105" s="95"/>
      <c r="J105" s="96"/>
      <c r="L105" s="95" t="str">
        <v>IBD 東日本</v>
      </c>
      <c r="M105" s="95" t="str">
        <v>IBD栃木・群馬・新潟</v>
      </c>
      <c r="N105" s="95" t="str">
        <v>古谷 政久</v>
      </c>
      <c r="O105" s="95" t="str">
        <v>003301599</v>
      </c>
      <c r="P105" s="95" t="str">
        <v>石井病院　医療</v>
      </c>
      <c r="Q105" s="95">
        <v>0</v>
      </c>
      <c r="R105" s="95" t="str">
        <v>01485550</v>
      </c>
      <c r="S105" s="95" t="str">
        <v>橋本　悠</v>
      </c>
      <c r="T105" s="95" t="str">
        <v>T3</v>
      </c>
      <c r="U105" s="96">
        <v>46230</v>
      </c>
      <c r="AH105" s="74" t="s">
        <v>47</v>
      </c>
      <c r="AI105" s="74" t="s">
        <v>48</v>
      </c>
      <c r="AJ105" s="74" t="s">
        <v>452</v>
      </c>
      <c r="AK105" s="74">
        <v>3301599</v>
      </c>
      <c r="AL105" s="74" t="s">
        <v>453</v>
      </c>
      <c r="AM105" s="74">
        <v>0</v>
      </c>
      <c r="AN105" s="74">
        <v>1485550</v>
      </c>
      <c r="AO105" s="74" t="s">
        <v>454</v>
      </c>
      <c r="AP105" s="74" t="s">
        <v>150</v>
      </c>
      <c r="AQ105" s="97">
        <v>46230</v>
      </c>
    </row>
    <row r="106" spans="1:43" x14ac:dyDescent="0.55000000000000004">
      <c r="A106" s="95"/>
      <c r="B106" s="95"/>
      <c r="C106" s="95"/>
      <c r="D106" s="95"/>
      <c r="E106" s="95"/>
      <c r="F106" s="95"/>
      <c r="G106" s="95"/>
      <c r="H106" s="95"/>
      <c r="I106" s="95"/>
      <c r="J106" s="96"/>
      <c r="L106" s="95" t="str">
        <v>IBD 東日本</v>
      </c>
      <c r="M106" s="95" t="str">
        <v>IBD埼玉</v>
      </c>
      <c r="N106" s="95" t="str">
        <v>小又 惟礼</v>
      </c>
      <c r="O106" s="95" t="str">
        <v>003406805</v>
      </c>
      <c r="P106" s="95" t="str">
        <v>大森敏秀胃腸科クリニック　医療</v>
      </c>
      <c r="Q106" s="95" t="str">
        <v>A2</v>
      </c>
      <c r="R106" s="95" t="str">
        <v>01285811</v>
      </c>
      <c r="S106" s="95" t="str">
        <v>大森　敏秀</v>
      </c>
      <c r="T106" s="95" t="str">
        <v>T1</v>
      </c>
      <c r="U106" s="96">
        <v>46230</v>
      </c>
      <c r="AH106" s="74" t="s">
        <v>47</v>
      </c>
      <c r="AI106" s="74" t="s">
        <v>62</v>
      </c>
      <c r="AJ106" s="74" t="s">
        <v>455</v>
      </c>
      <c r="AK106" s="74">
        <v>3406805</v>
      </c>
      <c r="AL106" s="74" t="s">
        <v>456</v>
      </c>
      <c r="AM106" s="74" t="s">
        <v>153</v>
      </c>
      <c r="AN106" s="74">
        <v>1285811</v>
      </c>
      <c r="AO106" s="74" t="s">
        <v>457</v>
      </c>
      <c r="AP106" s="74" t="s">
        <v>142</v>
      </c>
      <c r="AQ106" s="97">
        <v>46230</v>
      </c>
    </row>
    <row r="107" spans="1:43" x14ac:dyDescent="0.55000000000000004">
      <c r="A107" s="95"/>
      <c r="B107" s="95"/>
      <c r="C107" s="95"/>
      <c r="D107" s="95"/>
      <c r="E107" s="95"/>
      <c r="F107" s="95"/>
      <c r="G107" s="95"/>
      <c r="H107" s="95"/>
      <c r="I107" s="95"/>
      <c r="J107" s="96"/>
      <c r="L107" s="95" t="str">
        <v>IBD 中日本</v>
      </c>
      <c r="M107" s="95" t="str">
        <v>IBD長野・山梨・静岡</v>
      </c>
      <c r="N107" s="95" t="str">
        <v>丸山 恵里</v>
      </c>
      <c r="O107" s="95" t="str">
        <v>004600220</v>
      </c>
      <c r="P107" s="95" t="str">
        <v>長野赤十字病院</v>
      </c>
      <c r="Q107" s="95" t="str">
        <v>A2</v>
      </c>
      <c r="R107" s="95" t="str">
        <v>01306392</v>
      </c>
      <c r="S107" s="95" t="str">
        <v>藤澤　亨</v>
      </c>
      <c r="T107" s="95" t="str">
        <v>T1</v>
      </c>
      <c r="U107" s="96">
        <v>46230</v>
      </c>
      <c r="AH107" s="74" t="s">
        <v>57</v>
      </c>
      <c r="AI107" s="74" t="s">
        <v>61</v>
      </c>
      <c r="AJ107" s="74" t="s">
        <v>174</v>
      </c>
      <c r="AK107" s="74">
        <v>4600220</v>
      </c>
      <c r="AL107" s="74" t="s">
        <v>458</v>
      </c>
      <c r="AM107" s="74" t="s">
        <v>153</v>
      </c>
      <c r="AN107" s="74">
        <v>1306392</v>
      </c>
      <c r="AO107" s="74" t="s">
        <v>459</v>
      </c>
      <c r="AP107" s="74" t="s">
        <v>142</v>
      </c>
      <c r="AQ107" s="97">
        <v>46230</v>
      </c>
    </row>
    <row r="108" spans="1:43" x14ac:dyDescent="0.55000000000000004">
      <c r="A108" s="95"/>
      <c r="B108" s="95"/>
      <c r="C108" s="95"/>
      <c r="D108" s="95"/>
      <c r="E108" s="95"/>
      <c r="F108" s="95"/>
      <c r="G108" s="95"/>
      <c r="H108" s="95"/>
      <c r="I108" s="95"/>
      <c r="J108" s="96"/>
      <c r="L108" s="95" t="str">
        <v>IBD 西日本</v>
      </c>
      <c r="M108" s="95" t="str">
        <v>IBD中四国2</v>
      </c>
      <c r="N108" s="95" t="str">
        <v>古賀 みのり</v>
      </c>
      <c r="O108" s="95" t="str">
        <v>006400106</v>
      </c>
      <c r="P108" s="95" t="str">
        <v>尾道総合病院　厚生連</v>
      </c>
      <c r="Q108" s="95" t="str">
        <v>A2</v>
      </c>
      <c r="R108" s="95" t="str">
        <v>01513282</v>
      </c>
      <c r="S108" s="95" t="str">
        <v>谷野　文昭</v>
      </c>
      <c r="T108" s="95" t="str">
        <v>T3</v>
      </c>
      <c r="U108" s="96">
        <v>46230</v>
      </c>
      <c r="AH108" s="74" t="s">
        <v>49</v>
      </c>
      <c r="AI108" s="74" t="s">
        <v>84</v>
      </c>
      <c r="AJ108" s="74" t="s">
        <v>221</v>
      </c>
      <c r="AK108" s="74">
        <v>6400106</v>
      </c>
      <c r="AL108" s="74" t="s">
        <v>460</v>
      </c>
      <c r="AM108" s="74" t="s">
        <v>153</v>
      </c>
      <c r="AN108" s="74">
        <v>1513282</v>
      </c>
      <c r="AO108" s="74" t="s">
        <v>461</v>
      </c>
      <c r="AP108" s="74" t="s">
        <v>150</v>
      </c>
      <c r="AQ108" s="97">
        <v>46230</v>
      </c>
    </row>
    <row r="109" spans="1:43" x14ac:dyDescent="0.55000000000000004">
      <c r="A109" s="95"/>
      <c r="B109" s="95"/>
      <c r="C109" s="95"/>
      <c r="D109" s="95"/>
      <c r="E109" s="95"/>
      <c r="F109" s="95"/>
      <c r="G109" s="95"/>
      <c r="H109" s="95"/>
      <c r="I109" s="95"/>
      <c r="J109" s="96"/>
      <c r="L109" s="95" t="str">
        <v>IBD 西日本</v>
      </c>
      <c r="M109" s="95" t="str">
        <v>IBD中四国2</v>
      </c>
      <c r="N109" s="95" t="str">
        <v>川西 誠</v>
      </c>
      <c r="O109" s="95" t="str">
        <v>006401145</v>
      </c>
      <c r="P109" s="95" t="str">
        <v>広島市立北部医療Ｃ安佐市民病院</v>
      </c>
      <c r="Q109" s="95" t="str">
        <v>A2</v>
      </c>
      <c r="R109" s="95" t="str">
        <v>01443742</v>
      </c>
      <c r="S109" s="95" t="str">
        <v>鴫田　賢次郎</v>
      </c>
      <c r="T109" s="95" t="str">
        <v>T2</v>
      </c>
      <c r="U109" s="96">
        <v>46230</v>
      </c>
      <c r="AH109" s="74" t="s">
        <v>49</v>
      </c>
      <c r="AI109" s="74" t="s">
        <v>84</v>
      </c>
      <c r="AJ109" s="74" t="s">
        <v>462</v>
      </c>
      <c r="AK109" s="74">
        <v>6401145</v>
      </c>
      <c r="AL109" s="74" t="s">
        <v>463</v>
      </c>
      <c r="AM109" s="74" t="s">
        <v>153</v>
      </c>
      <c r="AN109" s="74">
        <v>1443742</v>
      </c>
      <c r="AO109" s="74" t="s">
        <v>464</v>
      </c>
      <c r="AP109" s="74" t="s">
        <v>146</v>
      </c>
      <c r="AQ109" s="97">
        <v>46230</v>
      </c>
    </row>
    <row r="110" spans="1:43" x14ac:dyDescent="0.55000000000000004">
      <c r="A110" s="95"/>
      <c r="B110" s="95"/>
      <c r="C110" s="95"/>
      <c r="D110" s="95"/>
      <c r="E110" s="95"/>
      <c r="F110" s="95"/>
      <c r="G110" s="95"/>
      <c r="H110" s="95"/>
      <c r="I110" s="95"/>
      <c r="J110" s="96"/>
      <c r="L110" s="95" t="str">
        <v>IBD 西日本</v>
      </c>
      <c r="M110" s="95" t="str">
        <v>IBD中四国2</v>
      </c>
      <c r="N110" s="95" t="str">
        <v>服部 清克</v>
      </c>
      <c r="O110" s="95" t="str">
        <v>007400171</v>
      </c>
      <c r="P110" s="95" t="str">
        <v>高知赤十字病院</v>
      </c>
      <c r="Q110" s="95" t="str">
        <v>A2</v>
      </c>
      <c r="R110" s="95" t="str">
        <v>01561748</v>
      </c>
      <c r="S110" s="95" t="str">
        <v>金澤　俊介</v>
      </c>
      <c r="T110" s="95" t="str">
        <v>T3</v>
      </c>
      <c r="U110" s="96">
        <v>46230</v>
      </c>
      <c r="AH110" s="74" t="s">
        <v>49</v>
      </c>
      <c r="AI110" s="74" t="s">
        <v>84</v>
      </c>
      <c r="AJ110" s="74" t="s">
        <v>465</v>
      </c>
      <c r="AK110" s="74">
        <v>7400171</v>
      </c>
      <c r="AL110" s="74" t="s">
        <v>466</v>
      </c>
      <c r="AM110" s="74" t="s">
        <v>153</v>
      </c>
      <c r="AN110" s="74">
        <v>1561748</v>
      </c>
      <c r="AO110" s="74" t="s">
        <v>467</v>
      </c>
      <c r="AP110" s="74" t="s">
        <v>150</v>
      </c>
      <c r="AQ110" s="97">
        <v>46230</v>
      </c>
    </row>
    <row r="111" spans="1:43" x14ac:dyDescent="0.55000000000000004">
      <c r="A111" s="95"/>
      <c r="B111" s="95"/>
      <c r="C111" s="95"/>
      <c r="D111" s="95"/>
      <c r="E111" s="95"/>
      <c r="F111" s="95"/>
      <c r="G111" s="95"/>
      <c r="H111" s="95"/>
      <c r="I111" s="95"/>
      <c r="J111" s="96"/>
      <c r="L111" s="95" t="str">
        <v>IBD 東日本</v>
      </c>
      <c r="M111" s="95" t="str">
        <v>IBD埼玉</v>
      </c>
      <c r="N111" s="95" t="str">
        <v>五十川 卓</v>
      </c>
      <c r="O111" s="95" t="str">
        <v>003401684</v>
      </c>
      <c r="P111" s="95" t="str">
        <v>防衛医科大学校病院</v>
      </c>
      <c r="Q111" s="95" t="str">
        <v>A1</v>
      </c>
      <c r="R111" s="95" t="str">
        <v>01580324</v>
      </c>
      <c r="S111" s="95" t="str">
        <v>杉浦　拓海</v>
      </c>
      <c r="T111" s="95" t="str">
        <v>T3</v>
      </c>
      <c r="U111" s="96">
        <v>46231</v>
      </c>
      <c r="AH111" s="74" t="s">
        <v>47</v>
      </c>
      <c r="AI111" s="74" t="s">
        <v>62</v>
      </c>
      <c r="AJ111" s="74" t="s">
        <v>468</v>
      </c>
      <c r="AK111" s="74">
        <v>3401684</v>
      </c>
      <c r="AL111" s="74" t="s">
        <v>469</v>
      </c>
      <c r="AM111" s="74" t="s">
        <v>140</v>
      </c>
      <c r="AN111" s="74">
        <v>1580324</v>
      </c>
      <c r="AO111" s="74" t="s">
        <v>470</v>
      </c>
      <c r="AP111" s="74" t="s">
        <v>150</v>
      </c>
      <c r="AQ111" s="97">
        <v>46231</v>
      </c>
    </row>
    <row r="112" spans="1:43" x14ac:dyDescent="0.55000000000000004">
      <c r="A112" s="95"/>
      <c r="B112" s="95"/>
      <c r="C112" s="95"/>
      <c r="D112" s="95"/>
      <c r="E112" s="95"/>
      <c r="F112" s="95"/>
      <c r="G112" s="95"/>
      <c r="H112" s="95"/>
      <c r="I112" s="95"/>
      <c r="J112" s="96"/>
      <c r="L112" s="95" t="str">
        <v>IBD 東日本</v>
      </c>
      <c r="M112" s="95" t="str">
        <v>IBD東京1</v>
      </c>
      <c r="N112" s="95" t="str">
        <v>佐藤 翔太</v>
      </c>
      <c r="O112" s="95" t="str">
        <v>003608111</v>
      </c>
      <c r="P112" s="95" t="str">
        <v>東京逓信病院</v>
      </c>
      <c r="Q112" s="95" t="str">
        <v>A2</v>
      </c>
      <c r="R112" s="95" t="str">
        <v>01284374</v>
      </c>
      <c r="S112" s="95" t="str">
        <v>関川　憲一郎</v>
      </c>
      <c r="T112" s="95" t="str">
        <v>T2</v>
      </c>
      <c r="U112" s="96">
        <v>46231</v>
      </c>
      <c r="AH112" s="74" t="s">
        <v>47</v>
      </c>
      <c r="AI112" s="74" t="s">
        <v>56</v>
      </c>
      <c r="AJ112" s="74" t="s">
        <v>151</v>
      </c>
      <c r="AK112" s="74">
        <v>3608111</v>
      </c>
      <c r="AL112" s="74" t="s">
        <v>471</v>
      </c>
      <c r="AM112" s="74" t="s">
        <v>153</v>
      </c>
      <c r="AN112" s="74">
        <v>1284374</v>
      </c>
      <c r="AO112" s="74" t="s">
        <v>472</v>
      </c>
      <c r="AP112" s="74" t="s">
        <v>146</v>
      </c>
      <c r="AQ112" s="97">
        <v>46231</v>
      </c>
    </row>
    <row r="113" spans="1:43" x14ac:dyDescent="0.55000000000000004">
      <c r="A113" s="95"/>
      <c r="B113" s="95"/>
      <c r="C113" s="95"/>
      <c r="D113" s="95"/>
      <c r="E113" s="95"/>
      <c r="F113" s="95"/>
      <c r="G113" s="95"/>
      <c r="H113" s="95"/>
      <c r="I113" s="95"/>
      <c r="J113" s="96"/>
      <c r="L113" s="95" t="str">
        <v>IBD 東日本</v>
      </c>
      <c r="M113" s="95" t="str">
        <v>IBD東京2</v>
      </c>
      <c r="N113" s="95" t="str">
        <v>倉本 春菜</v>
      </c>
      <c r="O113" s="95" t="str">
        <v>003612186</v>
      </c>
      <c r="P113" s="95" t="str">
        <v>東京医科大学八王子医療センター</v>
      </c>
      <c r="Q113" s="95" t="str">
        <v>A2</v>
      </c>
      <c r="R113" s="95" t="str">
        <v>01463085</v>
      </c>
      <c r="S113" s="95" t="str">
        <v>堤　範音</v>
      </c>
      <c r="T113" s="95" t="str">
        <v>T3</v>
      </c>
      <c r="U113" s="96">
        <v>46231</v>
      </c>
      <c r="AH113" s="74" t="s">
        <v>47</v>
      </c>
      <c r="AI113" s="74" t="s">
        <v>51</v>
      </c>
      <c r="AJ113" s="74" t="s">
        <v>209</v>
      </c>
      <c r="AK113" s="74">
        <v>3612186</v>
      </c>
      <c r="AL113" s="74" t="s">
        <v>224</v>
      </c>
      <c r="AM113" s="74" t="s">
        <v>153</v>
      </c>
      <c r="AN113" s="74">
        <v>1463085</v>
      </c>
      <c r="AO113" s="74" t="s">
        <v>473</v>
      </c>
      <c r="AP113" s="74" t="s">
        <v>150</v>
      </c>
      <c r="AQ113" s="97">
        <v>46231</v>
      </c>
    </row>
    <row r="114" spans="1:43" x14ac:dyDescent="0.55000000000000004">
      <c r="A114" s="95"/>
      <c r="B114" s="95"/>
      <c r="C114" s="95"/>
      <c r="D114" s="95"/>
      <c r="E114" s="95"/>
      <c r="F114" s="95"/>
      <c r="G114" s="95"/>
      <c r="H114" s="95"/>
      <c r="I114" s="95"/>
      <c r="J114" s="96"/>
      <c r="L114" s="95" t="str">
        <v>IBD 中日本</v>
      </c>
      <c r="M114" s="95" t="str">
        <v>IBD東海2</v>
      </c>
      <c r="N114" s="95" t="str">
        <v>榊原 隆之</v>
      </c>
      <c r="O114" s="95" t="str">
        <v>004903248</v>
      </c>
      <c r="P114" s="95" t="str">
        <v>光生会病院　医療</v>
      </c>
      <c r="Q114" s="95" t="str">
        <v>A3</v>
      </c>
      <c r="R114" s="95" t="str">
        <v>01399247</v>
      </c>
      <c r="S114" s="95" t="str">
        <v>赤澤　知行</v>
      </c>
      <c r="T114" s="95" t="str">
        <v>T3</v>
      </c>
      <c r="U114" s="96">
        <v>46231</v>
      </c>
      <c r="AH114" s="74" t="s">
        <v>57</v>
      </c>
      <c r="AI114" s="74" t="s">
        <v>86</v>
      </c>
      <c r="AJ114" s="74" t="s">
        <v>361</v>
      </c>
      <c r="AK114" s="74">
        <v>4903248</v>
      </c>
      <c r="AL114" s="74" t="s">
        <v>474</v>
      </c>
      <c r="AM114" s="74" t="s">
        <v>157</v>
      </c>
      <c r="AN114" s="74">
        <v>1399247</v>
      </c>
      <c r="AO114" s="74" t="s">
        <v>475</v>
      </c>
      <c r="AP114" s="74" t="s">
        <v>150</v>
      </c>
      <c r="AQ114" s="97">
        <v>46231</v>
      </c>
    </row>
    <row r="115" spans="1:43" x14ac:dyDescent="0.55000000000000004">
      <c r="A115" s="95"/>
      <c r="B115" s="95"/>
      <c r="C115" s="95"/>
      <c r="D115" s="95"/>
      <c r="E115" s="95"/>
      <c r="F115" s="95"/>
      <c r="G115" s="95"/>
      <c r="H115" s="95"/>
      <c r="I115" s="95"/>
      <c r="J115" s="96"/>
      <c r="L115" s="95" t="str">
        <v>IBD 西日本</v>
      </c>
      <c r="M115" s="95" t="str">
        <v>IBD大阪1</v>
      </c>
      <c r="N115" s="95" t="str">
        <v>尾本 光司</v>
      </c>
      <c r="O115" s="95" t="str">
        <v>005423337</v>
      </c>
      <c r="P115" s="95" t="str">
        <v>兵庫医大梅田健康医学クリニック</v>
      </c>
      <c r="Q115" s="95" t="str">
        <v>A2</v>
      </c>
      <c r="R115" s="95" t="str">
        <v>01391723</v>
      </c>
      <c r="S115" s="95" t="str">
        <v>横山　陽子</v>
      </c>
      <c r="T115" s="95" t="str">
        <v>T3</v>
      </c>
      <c r="U115" s="96">
        <v>46231</v>
      </c>
      <c r="AH115" s="74" t="s">
        <v>49</v>
      </c>
      <c r="AI115" s="74" t="s">
        <v>75</v>
      </c>
      <c r="AJ115" s="74" t="s">
        <v>476</v>
      </c>
      <c r="AK115" s="74">
        <v>5423337</v>
      </c>
      <c r="AL115" s="74" t="s">
        <v>477</v>
      </c>
      <c r="AM115" s="74" t="s">
        <v>153</v>
      </c>
      <c r="AN115" s="74">
        <v>1391723</v>
      </c>
      <c r="AO115" s="74" t="s">
        <v>478</v>
      </c>
      <c r="AP115" s="74" t="s">
        <v>150</v>
      </c>
      <c r="AQ115" s="97">
        <v>46231</v>
      </c>
    </row>
    <row r="116" spans="1:43" x14ac:dyDescent="0.55000000000000004">
      <c r="A116" s="95"/>
      <c r="B116" s="95"/>
      <c r="C116" s="95"/>
      <c r="D116" s="95"/>
      <c r="E116" s="95"/>
      <c r="F116" s="95"/>
      <c r="G116" s="95"/>
      <c r="H116" s="95"/>
      <c r="I116" s="95"/>
      <c r="J116" s="96"/>
      <c r="L116" s="95" t="str">
        <v>IBD 西日本</v>
      </c>
      <c r="M116" s="95" t="str">
        <v>IBD大阪1</v>
      </c>
      <c r="N116" s="95" t="str">
        <v>山田 欣史</v>
      </c>
      <c r="O116" s="95" t="str">
        <v>005405515</v>
      </c>
      <c r="P116" s="95" t="str">
        <v>吹田市民病院</v>
      </c>
      <c r="Q116" s="95" t="str">
        <v>A2</v>
      </c>
      <c r="R116" s="95" t="str">
        <v>01371985</v>
      </c>
      <c r="S116" s="95" t="str">
        <v>長生　幸司</v>
      </c>
      <c r="T116" s="95" t="str">
        <v>T3</v>
      </c>
      <c r="U116" s="96">
        <v>46231</v>
      </c>
      <c r="AH116" s="74" t="s">
        <v>49</v>
      </c>
      <c r="AI116" s="74" t="s">
        <v>75</v>
      </c>
      <c r="AJ116" s="74" t="s">
        <v>479</v>
      </c>
      <c r="AK116" s="74">
        <v>5405515</v>
      </c>
      <c r="AL116" s="74" t="s">
        <v>480</v>
      </c>
      <c r="AM116" s="74" t="s">
        <v>153</v>
      </c>
      <c r="AN116" s="74">
        <v>1371985</v>
      </c>
      <c r="AO116" s="74" t="s">
        <v>481</v>
      </c>
      <c r="AP116" s="74" t="s">
        <v>150</v>
      </c>
      <c r="AQ116" s="97">
        <v>46231</v>
      </c>
    </row>
    <row r="117" spans="1:43" x14ac:dyDescent="0.55000000000000004">
      <c r="A117" s="95"/>
      <c r="B117" s="95"/>
      <c r="C117" s="95"/>
      <c r="D117" s="95"/>
      <c r="E117" s="95"/>
      <c r="F117" s="95"/>
      <c r="G117" s="95"/>
      <c r="H117" s="95"/>
      <c r="I117" s="95"/>
      <c r="J117" s="96"/>
      <c r="L117" s="95" t="str">
        <v>IBD 西日本</v>
      </c>
      <c r="M117" s="95" t="str">
        <v>IBD九州1</v>
      </c>
      <c r="N117" s="95" t="str">
        <v>服部 章</v>
      </c>
      <c r="O117" s="95" t="str">
        <v>008101145</v>
      </c>
      <c r="P117" s="95" t="str">
        <v>九州労災病院　独法労</v>
      </c>
      <c r="Q117" s="95" t="str">
        <v>A2</v>
      </c>
      <c r="R117" s="95" t="str">
        <v>01342798</v>
      </c>
      <c r="S117" s="95" t="str">
        <v>板場　壮一</v>
      </c>
      <c r="T117" s="95" t="str">
        <v>T2</v>
      </c>
      <c r="U117" s="96">
        <v>46231</v>
      </c>
      <c r="AH117" s="74" t="s">
        <v>49</v>
      </c>
      <c r="AI117" s="74" t="s">
        <v>69</v>
      </c>
      <c r="AJ117" s="74" t="s">
        <v>482</v>
      </c>
      <c r="AK117" s="74">
        <v>8101145</v>
      </c>
      <c r="AL117" s="74" t="s">
        <v>483</v>
      </c>
      <c r="AM117" s="74" t="s">
        <v>153</v>
      </c>
      <c r="AN117" s="74">
        <v>1342798</v>
      </c>
      <c r="AO117" s="74" t="s">
        <v>484</v>
      </c>
      <c r="AP117" s="74" t="s">
        <v>146</v>
      </c>
      <c r="AQ117" s="97">
        <v>46231</v>
      </c>
    </row>
    <row r="118" spans="1:43" x14ac:dyDescent="0.55000000000000004">
      <c r="A118" s="95"/>
      <c r="B118" s="95"/>
      <c r="C118" s="95"/>
      <c r="D118" s="95"/>
      <c r="E118" s="95"/>
      <c r="F118" s="95"/>
      <c r="G118" s="95"/>
      <c r="H118" s="95"/>
      <c r="I118" s="95"/>
      <c r="J118" s="96"/>
      <c r="L118" s="95" t="str">
        <v>IBD 東日本</v>
      </c>
      <c r="M118" s="95" t="str">
        <v>IBD北海道</v>
      </c>
      <c r="N118" s="95" t="str">
        <v>宮本 拓</v>
      </c>
      <c r="O118" s="95" t="str">
        <v>001102100</v>
      </c>
      <c r="P118" s="95" t="str">
        <v>札幌病院　市立</v>
      </c>
      <c r="Q118" s="95" t="str">
        <v>A2</v>
      </c>
      <c r="R118" s="95" t="str">
        <v>01520336</v>
      </c>
      <c r="S118" s="95" t="str">
        <v>青山　慶哉</v>
      </c>
      <c r="T118" s="95" t="str">
        <v>T2</v>
      </c>
      <c r="U118" s="96">
        <v>46232</v>
      </c>
      <c r="AH118" s="74" t="s">
        <v>47</v>
      </c>
      <c r="AI118" s="74" t="s">
        <v>65</v>
      </c>
      <c r="AJ118" s="74" t="s">
        <v>162</v>
      </c>
      <c r="AK118" s="74">
        <v>1102100</v>
      </c>
      <c r="AL118" s="74" t="s">
        <v>485</v>
      </c>
      <c r="AM118" s="74" t="s">
        <v>153</v>
      </c>
      <c r="AN118" s="74">
        <v>1520336</v>
      </c>
      <c r="AO118" s="74" t="s">
        <v>486</v>
      </c>
      <c r="AP118" s="74" t="s">
        <v>146</v>
      </c>
      <c r="AQ118" s="97">
        <v>46232</v>
      </c>
    </row>
    <row r="119" spans="1:43" x14ac:dyDescent="0.55000000000000004">
      <c r="A119" s="95"/>
      <c r="B119" s="95"/>
      <c r="C119" s="95"/>
      <c r="D119" s="95"/>
      <c r="E119" s="95"/>
      <c r="F119" s="95"/>
      <c r="G119" s="95"/>
      <c r="H119" s="95"/>
      <c r="I119" s="95"/>
      <c r="J119" s="96"/>
      <c r="L119" s="95" t="str">
        <v>IBD 東日本</v>
      </c>
      <c r="M119" s="95" t="str">
        <v>IBD東京2</v>
      </c>
      <c r="N119" s="95" t="str">
        <v>林 宏明</v>
      </c>
      <c r="O119" s="95" t="str">
        <v>003604686</v>
      </c>
      <c r="P119" s="95" t="str">
        <v>新宿三井ビルクリニック　医療</v>
      </c>
      <c r="Q119" s="95" t="str">
        <v>A3</v>
      </c>
      <c r="R119" s="95" t="str">
        <v>01197444</v>
      </c>
      <c r="S119" s="95" t="str">
        <v>飯塚　文瑛</v>
      </c>
      <c r="T119" s="95" t="str">
        <v>T3</v>
      </c>
      <c r="U119" s="96">
        <v>46232</v>
      </c>
      <c r="AH119" s="74" t="s">
        <v>47</v>
      </c>
      <c r="AI119" s="74" t="s">
        <v>51</v>
      </c>
      <c r="AJ119" s="74" t="s">
        <v>487</v>
      </c>
      <c r="AK119" s="74">
        <v>3604686</v>
      </c>
      <c r="AL119" s="74" t="s">
        <v>488</v>
      </c>
      <c r="AM119" s="74" t="s">
        <v>157</v>
      </c>
      <c r="AN119" s="74">
        <v>1197444</v>
      </c>
      <c r="AO119" s="74" t="s">
        <v>489</v>
      </c>
      <c r="AP119" s="74" t="s">
        <v>150</v>
      </c>
      <c r="AQ119" s="97">
        <v>46232</v>
      </c>
    </row>
    <row r="120" spans="1:43" x14ac:dyDescent="0.55000000000000004">
      <c r="A120" s="95"/>
      <c r="B120" s="95"/>
      <c r="C120" s="95"/>
      <c r="D120" s="95"/>
      <c r="E120" s="95"/>
      <c r="F120" s="95"/>
      <c r="G120" s="95"/>
      <c r="H120" s="95"/>
      <c r="I120" s="95"/>
      <c r="J120" s="96"/>
      <c r="L120" s="95" t="str">
        <v>IBD 西日本</v>
      </c>
      <c r="M120" s="95" t="str">
        <v>IBD大阪2</v>
      </c>
      <c r="N120" s="95" t="str">
        <v>藤原 正宏</v>
      </c>
      <c r="O120" s="95" t="str">
        <v>005701498</v>
      </c>
      <c r="P120" s="95" t="str">
        <v>楊消化器クリニック　医療</v>
      </c>
      <c r="Q120" s="95" t="str">
        <v>A3</v>
      </c>
      <c r="R120" s="95" t="str">
        <v>01437640</v>
      </c>
      <c r="S120" s="95" t="str">
        <v>楊　和典</v>
      </c>
      <c r="T120" s="95" t="str">
        <v>T2</v>
      </c>
      <c r="U120" s="96">
        <v>46232</v>
      </c>
      <c r="AH120" s="74" t="s">
        <v>49</v>
      </c>
      <c r="AI120" s="74" t="s">
        <v>55</v>
      </c>
      <c r="AJ120" s="74" t="s">
        <v>490</v>
      </c>
      <c r="AK120" s="74">
        <v>5701498</v>
      </c>
      <c r="AL120" s="74" t="s">
        <v>491</v>
      </c>
      <c r="AM120" s="74" t="s">
        <v>157</v>
      </c>
      <c r="AN120" s="74">
        <v>1437640</v>
      </c>
      <c r="AO120" s="74" t="s">
        <v>492</v>
      </c>
      <c r="AP120" s="74" t="s">
        <v>146</v>
      </c>
      <c r="AQ120" s="97">
        <v>46232</v>
      </c>
    </row>
    <row r="121" spans="1:43" x14ac:dyDescent="0.55000000000000004">
      <c r="A121" s="95"/>
      <c r="B121" s="95"/>
      <c r="C121" s="95"/>
      <c r="D121" s="95"/>
      <c r="E121" s="95"/>
      <c r="F121" s="95"/>
      <c r="G121" s="95"/>
      <c r="H121" s="95"/>
      <c r="I121" s="95"/>
      <c r="J121" s="96"/>
      <c r="L121" s="95" t="str">
        <v>IBD 西日本</v>
      </c>
      <c r="M121" s="95" t="str">
        <v>IBD中四国2</v>
      </c>
      <c r="N121" s="95" t="str">
        <v>松山 直史</v>
      </c>
      <c r="O121" s="95" t="str">
        <v>006401874</v>
      </c>
      <c r="P121" s="95" t="str">
        <v>県立広島病院</v>
      </c>
      <c r="Q121" s="95" t="str">
        <v>A2</v>
      </c>
      <c r="R121" s="95" t="str">
        <v>01581177</v>
      </c>
      <c r="S121" s="95" t="str">
        <v>古川　潤一</v>
      </c>
      <c r="T121" s="95" t="str">
        <v>T3</v>
      </c>
      <c r="U121" s="96">
        <v>46232</v>
      </c>
      <c r="AH121" s="74" t="s">
        <v>49</v>
      </c>
      <c r="AI121" s="74" t="s">
        <v>84</v>
      </c>
      <c r="AJ121" s="74" t="s">
        <v>493</v>
      </c>
      <c r="AK121" s="74">
        <v>6401874</v>
      </c>
      <c r="AL121" s="74" t="s">
        <v>494</v>
      </c>
      <c r="AM121" s="74" t="s">
        <v>153</v>
      </c>
      <c r="AN121" s="74">
        <v>1581177</v>
      </c>
      <c r="AO121" s="74" t="s">
        <v>495</v>
      </c>
      <c r="AP121" s="74" t="s">
        <v>150</v>
      </c>
      <c r="AQ121" s="97">
        <v>46232</v>
      </c>
    </row>
    <row r="122" spans="1:43" x14ac:dyDescent="0.55000000000000004">
      <c r="A122" s="95"/>
      <c r="B122" s="95"/>
      <c r="C122" s="95"/>
      <c r="D122" s="95"/>
      <c r="E122" s="95"/>
      <c r="F122" s="95"/>
      <c r="G122" s="95"/>
      <c r="H122" s="95"/>
      <c r="I122" s="95"/>
      <c r="J122" s="96"/>
      <c r="L122" s="95" t="str">
        <v>IBD 東日本</v>
      </c>
      <c r="M122" s="95" t="str">
        <v>IBD東北</v>
      </c>
      <c r="N122" s="95" t="str">
        <v>若山 久光</v>
      </c>
      <c r="O122" s="95" t="str">
        <v>002100253</v>
      </c>
      <c r="P122" s="95" t="str">
        <v>福士胃腸科循環器科医院</v>
      </c>
      <c r="Q122" s="95" t="str">
        <v>A2</v>
      </c>
      <c r="R122" s="95" t="str">
        <v>01154913</v>
      </c>
      <c r="S122" s="95" t="str">
        <v>福士　道夫</v>
      </c>
      <c r="T122" s="95" t="str">
        <v>T2</v>
      </c>
      <c r="U122" s="96">
        <v>46234</v>
      </c>
      <c r="AH122" s="74" t="s">
        <v>47</v>
      </c>
      <c r="AI122" s="74" t="s">
        <v>74</v>
      </c>
      <c r="AJ122" s="74" t="s">
        <v>237</v>
      </c>
      <c r="AK122" s="74">
        <v>2100253</v>
      </c>
      <c r="AL122" s="74" t="s">
        <v>496</v>
      </c>
      <c r="AM122" s="74" t="s">
        <v>153</v>
      </c>
      <c r="AN122" s="74">
        <v>1154913</v>
      </c>
      <c r="AO122" s="74" t="s">
        <v>497</v>
      </c>
      <c r="AP122" s="74" t="s">
        <v>146</v>
      </c>
      <c r="AQ122" s="97">
        <v>46234</v>
      </c>
    </row>
    <row r="123" spans="1:43" x14ac:dyDescent="0.55000000000000004">
      <c r="A123" s="95"/>
      <c r="B123" s="95"/>
      <c r="C123" s="95"/>
      <c r="D123" s="95"/>
      <c r="E123" s="95"/>
      <c r="F123" s="95"/>
      <c r="G123" s="95"/>
      <c r="H123" s="95"/>
      <c r="I123" s="95"/>
      <c r="J123" s="96"/>
      <c r="L123" s="95" t="str">
        <v>IBD 東日本</v>
      </c>
      <c r="M123" s="95" t="str">
        <v>IBD栃木・群馬・新潟</v>
      </c>
      <c r="N123" s="95" t="str">
        <v>小島 宏剛</v>
      </c>
      <c r="O123" s="95" t="str">
        <v>003200709</v>
      </c>
      <c r="P123" s="95" t="str">
        <v>佐野厚生総合病院　厚生連</v>
      </c>
      <c r="Q123" s="95" t="str">
        <v>A2</v>
      </c>
      <c r="R123" s="95" t="str">
        <v>01335600</v>
      </c>
      <c r="S123" s="95" t="str">
        <v>東澤　俊彦</v>
      </c>
      <c r="T123" s="95" t="str">
        <v>T2</v>
      </c>
      <c r="U123" s="96">
        <v>46234</v>
      </c>
      <c r="AH123" s="74" t="s">
        <v>47</v>
      </c>
      <c r="AI123" s="74" t="s">
        <v>48</v>
      </c>
      <c r="AJ123" s="74" t="s">
        <v>399</v>
      </c>
      <c r="AK123" s="74">
        <v>3200709</v>
      </c>
      <c r="AL123" s="74" t="s">
        <v>498</v>
      </c>
      <c r="AM123" s="74" t="s">
        <v>153</v>
      </c>
      <c r="AN123" s="74">
        <v>1335600</v>
      </c>
      <c r="AO123" s="74" t="s">
        <v>499</v>
      </c>
      <c r="AP123" s="74" t="s">
        <v>146</v>
      </c>
      <c r="AQ123" s="97">
        <v>46234</v>
      </c>
    </row>
    <row r="124" spans="1:43" x14ac:dyDescent="0.55000000000000004">
      <c r="A124" s="95"/>
      <c r="B124" s="95"/>
      <c r="C124" s="95"/>
      <c r="D124" s="95"/>
      <c r="E124" s="95"/>
      <c r="F124" s="95"/>
      <c r="G124" s="95"/>
      <c r="H124" s="95"/>
      <c r="I124" s="95"/>
      <c r="J124" s="96"/>
      <c r="L124" s="95"/>
      <c r="M124" s="95"/>
      <c r="N124" s="95"/>
      <c r="O124" s="95"/>
      <c r="P124" s="95"/>
      <c r="Q124" s="95"/>
      <c r="R124" s="95"/>
      <c r="S124" s="95"/>
      <c r="T124" s="95"/>
      <c r="U124" s="96"/>
    </row>
    <row r="125" spans="1:43" x14ac:dyDescent="0.55000000000000004">
      <c r="A125" s="95"/>
      <c r="B125" s="95"/>
      <c r="C125" s="95"/>
      <c r="D125" s="95"/>
      <c r="E125" s="95"/>
      <c r="F125" s="95"/>
      <c r="G125" s="95"/>
      <c r="H125" s="95"/>
      <c r="I125" s="95"/>
      <c r="J125" s="96"/>
      <c r="L125" s="95"/>
      <c r="M125" s="95"/>
      <c r="N125" s="95"/>
      <c r="O125" s="95"/>
      <c r="P125" s="95"/>
      <c r="Q125" s="95"/>
      <c r="R125" s="95"/>
      <c r="S125" s="95"/>
      <c r="T125" s="95"/>
      <c r="U125" s="96"/>
    </row>
    <row r="126" spans="1:43" x14ac:dyDescent="0.55000000000000004">
      <c r="A126" s="95"/>
      <c r="B126" s="95"/>
      <c r="C126" s="95"/>
      <c r="D126" s="95"/>
      <c r="E126" s="95"/>
      <c r="F126" s="95"/>
      <c r="G126" s="95"/>
      <c r="H126" s="95"/>
      <c r="I126" s="95"/>
      <c r="J126" s="96"/>
      <c r="L126" s="95"/>
      <c r="M126" s="95"/>
      <c r="N126" s="95"/>
      <c r="O126" s="95"/>
      <c r="P126" s="95"/>
      <c r="Q126" s="95"/>
      <c r="R126" s="95"/>
      <c r="S126" s="95"/>
      <c r="T126" s="95"/>
      <c r="U126" s="96"/>
    </row>
    <row r="127" spans="1:43" x14ac:dyDescent="0.55000000000000004">
      <c r="A127" s="95"/>
      <c r="B127" s="95"/>
      <c r="C127" s="95"/>
      <c r="D127" s="95"/>
      <c r="E127" s="95"/>
      <c r="F127" s="95"/>
      <c r="G127" s="95"/>
      <c r="H127" s="95"/>
      <c r="I127" s="95"/>
      <c r="J127" s="96"/>
      <c r="L127" s="95"/>
      <c r="M127" s="95"/>
      <c r="N127" s="95"/>
      <c r="O127" s="95"/>
      <c r="P127" s="95"/>
      <c r="Q127" s="95"/>
      <c r="R127" s="95"/>
      <c r="S127" s="95"/>
      <c r="T127" s="95"/>
      <c r="U127" s="96"/>
    </row>
    <row r="128" spans="1:43" x14ac:dyDescent="0.55000000000000004">
      <c r="A128" s="95"/>
      <c r="B128" s="95"/>
      <c r="C128" s="95"/>
      <c r="D128" s="95"/>
      <c r="E128" s="95"/>
      <c r="F128" s="95"/>
      <c r="G128" s="95"/>
      <c r="H128" s="95"/>
      <c r="I128" s="95"/>
      <c r="J128" s="96"/>
      <c r="L128" s="95"/>
      <c r="M128" s="95"/>
      <c r="N128" s="95"/>
      <c r="O128" s="95"/>
      <c r="P128" s="95"/>
      <c r="Q128" s="95"/>
      <c r="R128" s="95"/>
      <c r="S128" s="95"/>
      <c r="T128" s="95"/>
      <c r="U128" s="96"/>
    </row>
    <row r="129" spans="1:21" x14ac:dyDescent="0.55000000000000004">
      <c r="A129" s="95"/>
      <c r="B129" s="95"/>
      <c r="C129" s="95"/>
      <c r="D129" s="95"/>
      <c r="E129" s="95"/>
      <c r="F129" s="95"/>
      <c r="G129" s="95"/>
      <c r="H129" s="95"/>
      <c r="I129" s="95"/>
      <c r="J129" s="96"/>
      <c r="L129" s="95"/>
      <c r="M129" s="95"/>
      <c r="N129" s="95"/>
      <c r="O129" s="95"/>
      <c r="P129" s="95"/>
      <c r="Q129" s="95"/>
      <c r="R129" s="95"/>
      <c r="S129" s="95"/>
      <c r="T129" s="95"/>
      <c r="U129" s="96"/>
    </row>
    <row r="130" spans="1:21" x14ac:dyDescent="0.55000000000000004">
      <c r="A130" s="95"/>
      <c r="B130" s="95"/>
      <c r="C130" s="95"/>
      <c r="D130" s="95"/>
      <c r="E130" s="95"/>
      <c r="F130" s="95"/>
      <c r="G130" s="95"/>
      <c r="H130" s="95"/>
      <c r="I130" s="95"/>
      <c r="J130" s="96"/>
      <c r="L130" s="95"/>
      <c r="M130" s="95"/>
      <c r="N130" s="95"/>
      <c r="O130" s="95"/>
      <c r="P130" s="95"/>
      <c r="Q130" s="95"/>
      <c r="R130" s="95"/>
      <c r="S130" s="95"/>
      <c r="T130" s="95"/>
      <c r="U130" s="96"/>
    </row>
    <row r="131" spans="1:21" x14ac:dyDescent="0.55000000000000004">
      <c r="A131" s="95"/>
      <c r="B131" s="95"/>
      <c r="C131" s="95"/>
      <c r="D131" s="95"/>
      <c r="E131" s="95"/>
      <c r="F131" s="95"/>
      <c r="G131" s="95"/>
      <c r="H131" s="95"/>
      <c r="I131" s="95"/>
      <c r="J131" s="96"/>
      <c r="L131" s="95"/>
      <c r="M131" s="95"/>
      <c r="N131" s="95"/>
      <c r="O131" s="95"/>
      <c r="P131" s="95"/>
      <c r="Q131" s="95"/>
      <c r="R131" s="95"/>
      <c r="S131" s="95"/>
      <c r="T131" s="95"/>
      <c r="U131" s="96"/>
    </row>
    <row r="132" spans="1:21" x14ac:dyDescent="0.55000000000000004">
      <c r="A132" s="95"/>
      <c r="B132" s="95"/>
      <c r="C132" s="95"/>
      <c r="D132" s="95"/>
      <c r="E132" s="95"/>
      <c r="F132" s="95"/>
      <c r="G132" s="95"/>
      <c r="H132" s="95"/>
      <c r="I132" s="95"/>
      <c r="J132" s="96"/>
      <c r="L132" s="95"/>
      <c r="M132" s="95"/>
      <c r="N132" s="95"/>
      <c r="O132" s="95"/>
      <c r="P132" s="95"/>
      <c r="Q132" s="95"/>
      <c r="R132" s="95"/>
      <c r="S132" s="95"/>
      <c r="T132" s="95"/>
      <c r="U132" s="96"/>
    </row>
    <row r="133" spans="1:21" x14ac:dyDescent="0.55000000000000004">
      <c r="A133" s="95"/>
      <c r="B133" s="95"/>
      <c r="C133" s="95"/>
      <c r="D133" s="95"/>
      <c r="E133" s="95"/>
      <c r="F133" s="95"/>
      <c r="G133" s="95"/>
      <c r="H133" s="95"/>
      <c r="I133" s="95"/>
      <c r="J133" s="96"/>
      <c r="L133" s="95"/>
      <c r="M133" s="95"/>
      <c r="N133" s="95"/>
      <c r="O133" s="95"/>
      <c r="P133" s="95"/>
      <c r="Q133" s="95"/>
      <c r="R133" s="95"/>
      <c r="S133" s="95"/>
      <c r="T133" s="95"/>
      <c r="U133" s="96"/>
    </row>
    <row r="134" spans="1:21" x14ac:dyDescent="0.55000000000000004">
      <c r="A134" s="95"/>
      <c r="B134" s="95"/>
      <c r="C134" s="95"/>
      <c r="D134" s="95"/>
      <c r="E134" s="95"/>
      <c r="F134" s="95"/>
      <c r="G134" s="95"/>
      <c r="H134" s="95"/>
      <c r="I134" s="95"/>
      <c r="J134" s="96"/>
      <c r="L134" s="95"/>
      <c r="M134" s="95"/>
      <c r="N134" s="95"/>
      <c r="O134" s="95"/>
      <c r="P134" s="95"/>
      <c r="Q134" s="95"/>
      <c r="R134" s="95"/>
      <c r="S134" s="95"/>
      <c r="T134" s="95"/>
      <c r="U134" s="96"/>
    </row>
    <row r="135" spans="1:21" x14ac:dyDescent="0.55000000000000004">
      <c r="A135" s="95"/>
      <c r="B135" s="95"/>
      <c r="C135" s="95"/>
      <c r="D135" s="95"/>
      <c r="E135" s="95"/>
      <c r="F135" s="95"/>
      <c r="G135" s="95"/>
      <c r="H135" s="95"/>
      <c r="I135" s="95"/>
      <c r="J135" s="96"/>
      <c r="L135" s="95"/>
      <c r="M135" s="95"/>
      <c r="N135" s="95"/>
      <c r="O135" s="95"/>
      <c r="P135" s="95"/>
      <c r="Q135" s="95"/>
      <c r="R135" s="95"/>
      <c r="S135" s="95"/>
      <c r="T135" s="95"/>
      <c r="U135" s="96"/>
    </row>
    <row r="136" spans="1:21" x14ac:dyDescent="0.55000000000000004">
      <c r="A136" s="95"/>
      <c r="B136" s="95"/>
      <c r="C136" s="95"/>
      <c r="D136" s="95"/>
      <c r="E136" s="95"/>
      <c r="F136" s="95"/>
      <c r="G136" s="95"/>
      <c r="H136" s="95"/>
      <c r="I136" s="95"/>
      <c r="J136" s="96"/>
      <c r="L136" s="95"/>
      <c r="M136" s="95"/>
      <c r="N136" s="95"/>
      <c r="O136" s="95"/>
      <c r="P136" s="95"/>
      <c r="Q136" s="95"/>
      <c r="R136" s="95"/>
      <c r="S136" s="95"/>
      <c r="T136" s="95"/>
      <c r="U136" s="96"/>
    </row>
    <row r="137" spans="1:21" x14ac:dyDescent="0.55000000000000004">
      <c r="A137" s="95"/>
      <c r="B137" s="95"/>
      <c r="C137" s="95"/>
      <c r="D137" s="95"/>
      <c r="E137" s="95"/>
      <c r="F137" s="95"/>
      <c r="G137" s="95"/>
      <c r="H137" s="95"/>
      <c r="I137" s="95"/>
      <c r="J137" s="96"/>
      <c r="L137" s="95"/>
      <c r="M137" s="95"/>
      <c r="N137" s="95"/>
      <c r="O137" s="95"/>
      <c r="P137" s="95"/>
      <c r="Q137" s="95"/>
      <c r="R137" s="95"/>
      <c r="S137" s="95"/>
      <c r="T137" s="95"/>
      <c r="U137" s="96"/>
    </row>
    <row r="138" spans="1:21" x14ac:dyDescent="0.55000000000000004">
      <c r="A138" s="95"/>
      <c r="B138" s="95"/>
      <c r="C138" s="95"/>
      <c r="D138" s="95"/>
      <c r="E138" s="95"/>
      <c r="F138" s="95"/>
      <c r="G138" s="95"/>
      <c r="H138" s="95"/>
      <c r="I138" s="95"/>
      <c r="J138" s="96"/>
      <c r="L138" s="95"/>
      <c r="M138" s="95"/>
      <c r="N138" s="95"/>
      <c r="O138" s="95"/>
      <c r="P138" s="95"/>
      <c r="Q138" s="95"/>
      <c r="R138" s="95"/>
      <c r="S138" s="95"/>
      <c r="T138" s="95"/>
      <c r="U138" s="96"/>
    </row>
    <row r="139" spans="1:21" x14ac:dyDescent="0.55000000000000004">
      <c r="A139" s="95"/>
      <c r="B139" s="95"/>
      <c r="C139" s="95"/>
      <c r="D139" s="95"/>
      <c r="E139" s="95"/>
      <c r="F139" s="95"/>
      <c r="G139" s="95"/>
      <c r="H139" s="95"/>
      <c r="I139" s="95"/>
      <c r="J139" s="96"/>
      <c r="L139" s="95"/>
      <c r="M139" s="95"/>
      <c r="N139" s="95"/>
      <c r="O139" s="95"/>
      <c r="P139" s="95"/>
      <c r="Q139" s="95"/>
      <c r="R139" s="95"/>
      <c r="S139" s="95"/>
      <c r="T139" s="95"/>
      <c r="U139" s="96"/>
    </row>
    <row r="140" spans="1:21" x14ac:dyDescent="0.55000000000000004">
      <c r="A140" s="95"/>
      <c r="B140" s="95"/>
      <c r="C140" s="95"/>
      <c r="D140" s="95"/>
      <c r="E140" s="95"/>
      <c r="F140" s="95"/>
      <c r="G140" s="95"/>
      <c r="H140" s="95"/>
      <c r="I140" s="95"/>
      <c r="J140" s="96"/>
      <c r="L140" s="95"/>
      <c r="M140" s="95"/>
      <c r="N140" s="95"/>
      <c r="O140" s="95"/>
      <c r="P140" s="95"/>
      <c r="Q140" s="95"/>
      <c r="R140" s="95"/>
      <c r="S140" s="95"/>
      <c r="T140" s="95"/>
      <c r="U140" s="96"/>
    </row>
    <row r="141" spans="1:21" x14ac:dyDescent="0.55000000000000004">
      <c r="A141" s="95"/>
      <c r="B141" s="95"/>
      <c r="C141" s="95"/>
      <c r="D141" s="95"/>
      <c r="E141" s="95"/>
      <c r="F141" s="95"/>
      <c r="G141" s="95"/>
      <c r="H141" s="95"/>
      <c r="I141" s="95"/>
      <c r="J141" s="96"/>
      <c r="L141" s="95"/>
      <c r="M141" s="95"/>
      <c r="N141" s="95"/>
      <c r="O141" s="95"/>
      <c r="P141" s="95"/>
      <c r="Q141" s="95"/>
      <c r="R141" s="95"/>
      <c r="S141" s="95"/>
      <c r="T141" s="95"/>
      <c r="U141" s="96"/>
    </row>
    <row r="142" spans="1:21" x14ac:dyDescent="0.55000000000000004">
      <c r="A142" s="95"/>
      <c r="B142" s="95"/>
      <c r="C142" s="95"/>
      <c r="D142" s="95"/>
      <c r="E142" s="95"/>
      <c r="F142" s="95"/>
      <c r="G142" s="95"/>
      <c r="H142" s="95"/>
      <c r="I142" s="95"/>
      <c r="J142" s="96"/>
      <c r="L142" s="95"/>
      <c r="M142" s="95"/>
      <c r="N142" s="95"/>
      <c r="O142" s="95"/>
      <c r="P142" s="95"/>
      <c r="Q142" s="95"/>
      <c r="R142" s="95"/>
      <c r="S142" s="95"/>
      <c r="T142" s="95"/>
      <c r="U142" s="96"/>
    </row>
    <row r="143" spans="1:21" x14ac:dyDescent="0.55000000000000004">
      <c r="A143" s="95"/>
      <c r="B143" s="95"/>
      <c r="C143" s="95"/>
      <c r="D143" s="95"/>
      <c r="E143" s="95"/>
      <c r="F143" s="95"/>
      <c r="G143" s="95"/>
      <c r="H143" s="95"/>
      <c r="I143" s="95"/>
      <c r="J143" s="96"/>
      <c r="L143" s="95"/>
      <c r="M143" s="95"/>
      <c r="N143" s="95"/>
      <c r="O143" s="95"/>
      <c r="P143" s="95"/>
      <c r="Q143" s="95"/>
      <c r="R143" s="95"/>
      <c r="S143" s="95"/>
      <c r="T143" s="95"/>
      <c r="U143" s="96"/>
    </row>
    <row r="144" spans="1:21" x14ac:dyDescent="0.55000000000000004">
      <c r="A144" s="95"/>
      <c r="B144" s="95"/>
      <c r="C144" s="95"/>
      <c r="D144" s="95"/>
      <c r="E144" s="95"/>
      <c r="F144" s="95"/>
      <c r="G144" s="95"/>
      <c r="H144" s="95"/>
      <c r="I144" s="95"/>
      <c r="J144" s="96"/>
      <c r="L144" s="95"/>
      <c r="M144" s="95"/>
      <c r="N144" s="95"/>
      <c r="O144" s="95"/>
      <c r="P144" s="95"/>
      <c r="Q144" s="95"/>
      <c r="R144" s="95"/>
      <c r="S144" s="95"/>
      <c r="T144" s="95"/>
      <c r="U144" s="96"/>
    </row>
    <row r="145" spans="1:21" x14ac:dyDescent="0.55000000000000004">
      <c r="A145" s="95"/>
      <c r="B145" s="95"/>
      <c r="C145" s="95"/>
      <c r="D145" s="95"/>
      <c r="E145" s="95"/>
      <c r="F145" s="95"/>
      <c r="G145" s="95"/>
      <c r="H145" s="95"/>
      <c r="I145" s="95"/>
      <c r="J145" s="96"/>
      <c r="L145" s="95"/>
      <c r="M145" s="95"/>
      <c r="N145" s="95"/>
      <c r="O145" s="95"/>
      <c r="P145" s="95"/>
      <c r="Q145" s="95"/>
      <c r="R145" s="95"/>
      <c r="S145" s="95"/>
      <c r="T145" s="95"/>
      <c r="U145" s="96"/>
    </row>
    <row r="146" spans="1:21" x14ac:dyDescent="0.55000000000000004">
      <c r="A146" s="95"/>
      <c r="B146" s="95"/>
      <c r="C146" s="95"/>
      <c r="D146" s="95"/>
      <c r="E146" s="95"/>
      <c r="F146" s="95"/>
      <c r="G146" s="95"/>
      <c r="H146" s="95"/>
      <c r="I146" s="95"/>
      <c r="J146" s="96"/>
      <c r="L146" s="95"/>
      <c r="M146" s="95"/>
      <c r="N146" s="95"/>
      <c r="O146" s="95"/>
      <c r="P146" s="95"/>
      <c r="Q146" s="95"/>
      <c r="R146" s="95"/>
      <c r="S146" s="95"/>
      <c r="T146" s="95"/>
      <c r="U146" s="96"/>
    </row>
    <row r="147" spans="1:21" x14ac:dyDescent="0.55000000000000004">
      <c r="A147" s="95"/>
      <c r="B147" s="95"/>
      <c r="C147" s="95"/>
      <c r="D147" s="95"/>
      <c r="E147" s="95"/>
      <c r="F147" s="95"/>
      <c r="G147" s="95"/>
      <c r="H147" s="95"/>
      <c r="I147" s="95"/>
      <c r="J147" s="96"/>
      <c r="L147" s="95"/>
      <c r="M147" s="95"/>
      <c r="N147" s="95"/>
      <c r="O147" s="95"/>
      <c r="P147" s="95"/>
      <c r="Q147" s="95"/>
      <c r="R147" s="95"/>
      <c r="S147" s="95"/>
      <c r="T147" s="95"/>
      <c r="U147" s="96"/>
    </row>
    <row r="148" spans="1:21" x14ac:dyDescent="0.55000000000000004">
      <c r="A148" s="95"/>
      <c r="B148" s="95"/>
      <c r="C148" s="95"/>
      <c r="D148" s="95"/>
      <c r="E148" s="95"/>
      <c r="F148" s="95"/>
      <c r="G148" s="95"/>
      <c r="H148" s="95"/>
      <c r="I148" s="95"/>
      <c r="J148" s="96"/>
      <c r="L148" s="95"/>
      <c r="M148" s="95"/>
      <c r="N148" s="95"/>
      <c r="O148" s="95"/>
      <c r="P148" s="95"/>
      <c r="Q148" s="95"/>
      <c r="R148" s="95"/>
      <c r="S148" s="95"/>
      <c r="T148" s="95"/>
      <c r="U148" s="96"/>
    </row>
    <row r="149" spans="1:21" x14ac:dyDescent="0.55000000000000004">
      <c r="A149" s="95"/>
      <c r="B149" s="95"/>
      <c r="C149" s="95"/>
      <c r="D149" s="95"/>
      <c r="E149" s="95"/>
      <c r="F149" s="95"/>
      <c r="G149" s="95"/>
      <c r="H149" s="95"/>
      <c r="I149" s="95"/>
      <c r="J149" s="96"/>
      <c r="L149" s="95"/>
      <c r="M149" s="95"/>
      <c r="N149" s="95"/>
      <c r="O149" s="95"/>
      <c r="P149" s="95"/>
      <c r="Q149" s="95"/>
      <c r="R149" s="95"/>
      <c r="S149" s="95"/>
      <c r="T149" s="95"/>
      <c r="U149" s="96"/>
    </row>
    <row r="150" spans="1:21" x14ac:dyDescent="0.55000000000000004">
      <c r="A150" s="95"/>
      <c r="B150" s="95"/>
      <c r="C150" s="95"/>
      <c r="D150" s="95"/>
      <c r="E150" s="95"/>
      <c r="F150" s="95"/>
      <c r="G150" s="95"/>
      <c r="H150" s="95"/>
      <c r="I150" s="95"/>
      <c r="J150" s="96"/>
      <c r="L150" s="95"/>
      <c r="M150" s="95"/>
      <c r="N150" s="95"/>
      <c r="O150" s="95"/>
      <c r="P150" s="95"/>
      <c r="Q150" s="95"/>
      <c r="R150" s="95"/>
      <c r="S150" s="95"/>
      <c r="T150" s="95"/>
      <c r="U150" s="96"/>
    </row>
    <row r="151" spans="1:21" x14ac:dyDescent="0.55000000000000004">
      <c r="A151" s="95"/>
      <c r="B151" s="95"/>
      <c r="C151" s="95"/>
      <c r="D151" s="95"/>
      <c r="E151" s="95"/>
      <c r="F151" s="95"/>
      <c r="G151" s="95"/>
      <c r="H151" s="95"/>
      <c r="I151" s="95"/>
      <c r="J151" s="96"/>
      <c r="L151" s="95"/>
      <c r="M151" s="95"/>
      <c r="N151" s="95"/>
      <c r="O151" s="95"/>
      <c r="P151" s="95"/>
      <c r="Q151" s="95"/>
      <c r="R151" s="95"/>
      <c r="S151" s="95"/>
      <c r="T151" s="95"/>
      <c r="U151" s="96"/>
    </row>
    <row r="152" spans="1:21" x14ac:dyDescent="0.55000000000000004">
      <c r="A152" s="95"/>
      <c r="B152" s="95"/>
      <c r="C152" s="95"/>
      <c r="D152" s="95"/>
      <c r="E152" s="95"/>
      <c r="F152" s="95"/>
      <c r="G152" s="95"/>
      <c r="H152" s="95"/>
      <c r="I152" s="95"/>
      <c r="J152" s="96"/>
      <c r="L152" s="95"/>
      <c r="M152" s="95"/>
      <c r="N152" s="95"/>
      <c r="O152" s="95"/>
      <c r="P152" s="95"/>
      <c r="Q152" s="95"/>
      <c r="R152" s="95"/>
      <c r="S152" s="95"/>
      <c r="T152" s="95"/>
      <c r="U152" s="96"/>
    </row>
    <row r="153" spans="1:21" x14ac:dyDescent="0.55000000000000004">
      <c r="A153" s="95"/>
      <c r="B153" s="95"/>
      <c r="C153" s="95"/>
      <c r="D153" s="95"/>
      <c r="E153" s="95"/>
      <c r="F153" s="95"/>
      <c r="G153" s="95"/>
      <c r="H153" s="95"/>
      <c r="I153" s="95"/>
      <c r="J153" s="96"/>
      <c r="L153" s="95"/>
      <c r="M153" s="95"/>
      <c r="N153" s="95"/>
      <c r="O153" s="95"/>
      <c r="P153" s="95"/>
      <c r="Q153" s="95"/>
      <c r="R153" s="95"/>
      <c r="S153" s="95"/>
      <c r="T153" s="95"/>
      <c r="U153" s="96"/>
    </row>
    <row r="154" spans="1:21" x14ac:dyDescent="0.55000000000000004">
      <c r="A154" s="95"/>
      <c r="B154" s="95"/>
      <c r="C154" s="95"/>
      <c r="D154" s="95"/>
      <c r="E154" s="95"/>
      <c r="F154" s="95"/>
      <c r="G154" s="95"/>
      <c r="H154" s="95"/>
      <c r="I154" s="95"/>
      <c r="J154" s="96"/>
      <c r="L154" s="95"/>
      <c r="M154" s="95"/>
      <c r="N154" s="95"/>
      <c r="O154" s="95"/>
      <c r="P154" s="95"/>
      <c r="Q154" s="95"/>
      <c r="R154" s="95"/>
      <c r="S154" s="95"/>
      <c r="T154" s="95"/>
      <c r="U154" s="96"/>
    </row>
    <row r="155" spans="1:21" x14ac:dyDescent="0.55000000000000004">
      <c r="A155" s="95"/>
      <c r="B155" s="95"/>
      <c r="C155" s="95"/>
      <c r="D155" s="95"/>
      <c r="E155" s="95"/>
      <c r="F155" s="95"/>
      <c r="G155" s="95"/>
      <c r="H155" s="95"/>
      <c r="I155" s="95"/>
      <c r="J155" s="96"/>
      <c r="L155" s="95"/>
      <c r="M155" s="95"/>
      <c r="N155" s="95"/>
      <c r="O155" s="95"/>
      <c r="P155" s="95"/>
      <c r="Q155" s="95"/>
      <c r="R155" s="95"/>
      <c r="S155" s="95"/>
      <c r="T155" s="95"/>
      <c r="U155" s="96"/>
    </row>
    <row r="156" spans="1:21" x14ac:dyDescent="0.55000000000000004">
      <c r="A156" s="95"/>
      <c r="B156" s="95"/>
      <c r="C156" s="95"/>
      <c r="D156" s="95"/>
      <c r="E156" s="95"/>
      <c r="F156" s="95"/>
      <c r="G156" s="95"/>
      <c r="H156" s="95"/>
      <c r="I156" s="95"/>
      <c r="J156" s="96"/>
      <c r="L156" s="95"/>
      <c r="M156" s="95"/>
      <c r="N156" s="95"/>
      <c r="O156" s="95"/>
      <c r="P156" s="95"/>
      <c r="Q156" s="95"/>
      <c r="R156" s="95"/>
      <c r="S156" s="95"/>
      <c r="T156" s="95"/>
      <c r="U156" s="96"/>
    </row>
    <row r="157" spans="1:21" x14ac:dyDescent="0.55000000000000004">
      <c r="A157" s="95"/>
      <c r="B157" s="95"/>
      <c r="C157" s="95"/>
      <c r="D157" s="95"/>
      <c r="E157" s="95"/>
      <c r="F157" s="95"/>
      <c r="G157" s="95"/>
      <c r="H157" s="95"/>
      <c r="I157" s="95"/>
      <c r="J157" s="96"/>
      <c r="L157" s="95"/>
      <c r="M157" s="95"/>
      <c r="N157" s="95"/>
      <c r="O157" s="95"/>
      <c r="P157" s="95"/>
      <c r="Q157" s="95"/>
      <c r="R157" s="95"/>
      <c r="S157" s="95"/>
      <c r="T157" s="95"/>
      <c r="U157" s="96"/>
    </row>
    <row r="158" spans="1:21" x14ac:dyDescent="0.55000000000000004">
      <c r="A158" s="95"/>
      <c r="B158" s="95"/>
      <c r="C158" s="95"/>
      <c r="D158" s="95"/>
      <c r="E158" s="95"/>
      <c r="F158" s="95"/>
      <c r="G158" s="95"/>
      <c r="H158" s="95"/>
      <c r="I158" s="95"/>
      <c r="J158" s="96"/>
      <c r="L158" s="95"/>
      <c r="M158" s="95"/>
      <c r="N158" s="95"/>
      <c r="O158" s="95"/>
      <c r="P158" s="95"/>
      <c r="Q158" s="95"/>
      <c r="R158" s="95"/>
      <c r="S158" s="95"/>
      <c r="T158" s="95"/>
      <c r="U158" s="96"/>
    </row>
    <row r="159" spans="1:21" x14ac:dyDescent="0.55000000000000004">
      <c r="A159" s="95"/>
      <c r="B159" s="95"/>
      <c r="C159" s="95"/>
      <c r="D159" s="95"/>
      <c r="E159" s="95"/>
      <c r="F159" s="95"/>
      <c r="G159" s="95"/>
      <c r="H159" s="95"/>
      <c r="I159" s="95"/>
      <c r="J159" s="96"/>
      <c r="L159" s="95"/>
      <c r="M159" s="95"/>
      <c r="N159" s="95"/>
      <c r="O159" s="95"/>
      <c r="P159" s="95"/>
      <c r="Q159" s="95"/>
      <c r="R159" s="95"/>
      <c r="S159" s="95"/>
      <c r="T159" s="95"/>
      <c r="U159" s="96"/>
    </row>
    <row r="160" spans="1:21" x14ac:dyDescent="0.55000000000000004">
      <c r="A160" s="95"/>
      <c r="B160" s="95"/>
      <c r="C160" s="95"/>
      <c r="D160" s="95"/>
      <c r="E160" s="95"/>
      <c r="F160" s="95"/>
      <c r="G160" s="95"/>
      <c r="H160" s="95"/>
      <c r="I160" s="95"/>
      <c r="J160" s="96"/>
      <c r="L160" s="95"/>
      <c r="M160" s="95"/>
      <c r="N160" s="95"/>
      <c r="O160" s="95"/>
      <c r="P160" s="95"/>
      <c r="Q160" s="95"/>
      <c r="R160" s="95"/>
      <c r="S160" s="95"/>
      <c r="T160" s="95"/>
      <c r="U160" s="96"/>
    </row>
    <row r="161" spans="1:21" x14ac:dyDescent="0.55000000000000004">
      <c r="A161" s="95"/>
      <c r="B161" s="95"/>
      <c r="C161" s="95"/>
      <c r="D161" s="95"/>
      <c r="E161" s="95"/>
      <c r="F161" s="95"/>
      <c r="G161" s="95"/>
      <c r="H161" s="95"/>
      <c r="I161" s="95"/>
      <c r="J161" s="96"/>
      <c r="L161" s="95"/>
      <c r="M161" s="95"/>
      <c r="N161" s="95"/>
      <c r="O161" s="95"/>
      <c r="P161" s="95"/>
      <c r="Q161" s="95"/>
      <c r="R161" s="95"/>
      <c r="S161" s="95"/>
      <c r="T161" s="95"/>
      <c r="U161" s="96"/>
    </row>
    <row r="162" spans="1:21" x14ac:dyDescent="0.55000000000000004">
      <c r="A162" s="95"/>
      <c r="B162" s="95"/>
      <c r="C162" s="95"/>
      <c r="D162" s="95"/>
      <c r="E162" s="95"/>
      <c r="F162" s="95"/>
      <c r="G162" s="95"/>
      <c r="H162" s="95"/>
      <c r="I162" s="95"/>
      <c r="J162" s="96"/>
      <c r="L162" s="95"/>
      <c r="M162" s="95"/>
      <c r="N162" s="95"/>
      <c r="O162" s="95"/>
      <c r="P162" s="95"/>
      <c r="Q162" s="95"/>
      <c r="R162" s="95"/>
      <c r="S162" s="95"/>
      <c r="T162" s="95"/>
      <c r="U162" s="96"/>
    </row>
    <row r="163" spans="1:21" x14ac:dyDescent="0.55000000000000004">
      <c r="A163" s="95"/>
      <c r="B163" s="95"/>
      <c r="C163" s="95"/>
      <c r="D163" s="95"/>
      <c r="E163" s="95"/>
      <c r="F163" s="95"/>
      <c r="G163" s="95"/>
      <c r="H163" s="95"/>
      <c r="I163" s="95"/>
      <c r="J163" s="96"/>
      <c r="L163" s="95"/>
      <c r="M163" s="95"/>
      <c r="N163" s="95"/>
      <c r="O163" s="95"/>
      <c r="P163" s="95"/>
      <c r="Q163" s="95"/>
      <c r="R163" s="95"/>
      <c r="S163" s="95"/>
      <c r="T163" s="95"/>
      <c r="U163" s="96"/>
    </row>
    <row r="164" spans="1:21" x14ac:dyDescent="0.55000000000000004">
      <c r="A164" s="95"/>
      <c r="B164" s="95"/>
      <c r="C164" s="95"/>
      <c r="D164" s="95"/>
      <c r="E164" s="95"/>
      <c r="F164" s="95"/>
      <c r="G164" s="95"/>
      <c r="H164" s="95"/>
      <c r="I164" s="95"/>
      <c r="J164" s="96"/>
      <c r="L164" s="95"/>
      <c r="M164" s="95"/>
      <c r="N164" s="95"/>
      <c r="O164" s="95"/>
      <c r="P164" s="95"/>
      <c r="Q164" s="95"/>
      <c r="R164" s="95"/>
      <c r="S164" s="95"/>
      <c r="T164" s="95"/>
      <c r="U164" s="96"/>
    </row>
    <row r="165" spans="1:21" x14ac:dyDescent="0.55000000000000004">
      <c r="A165" s="95"/>
      <c r="B165" s="95"/>
      <c r="C165" s="95"/>
      <c r="D165" s="95"/>
      <c r="E165" s="95"/>
      <c r="F165" s="95"/>
      <c r="G165" s="95"/>
      <c r="H165" s="95"/>
      <c r="I165" s="95"/>
      <c r="J165" s="96"/>
      <c r="L165" s="95"/>
      <c r="M165" s="95"/>
      <c r="N165" s="95"/>
      <c r="O165" s="95"/>
      <c r="P165" s="95"/>
      <c r="Q165" s="95"/>
      <c r="R165" s="95"/>
      <c r="S165" s="95"/>
      <c r="T165" s="95"/>
      <c r="U165" s="96"/>
    </row>
    <row r="166" spans="1:21" x14ac:dyDescent="0.55000000000000004">
      <c r="A166" s="95"/>
      <c r="B166" s="95"/>
      <c r="C166" s="95"/>
      <c r="D166" s="95"/>
      <c r="E166" s="95"/>
      <c r="F166" s="95"/>
      <c r="G166" s="95"/>
      <c r="H166" s="95"/>
      <c r="I166" s="95"/>
      <c r="J166" s="96"/>
      <c r="L166" s="95"/>
      <c r="M166" s="95"/>
      <c r="N166" s="95"/>
      <c r="O166" s="95"/>
      <c r="P166" s="95"/>
      <c r="Q166" s="95"/>
      <c r="R166" s="95"/>
      <c r="S166" s="95"/>
      <c r="T166" s="95"/>
      <c r="U166" s="96"/>
    </row>
    <row r="167" spans="1:21" x14ac:dyDescent="0.55000000000000004">
      <c r="A167" s="95"/>
      <c r="B167" s="95"/>
      <c r="C167" s="95"/>
      <c r="D167" s="95"/>
      <c r="E167" s="95"/>
      <c r="F167" s="95"/>
      <c r="G167" s="95"/>
      <c r="H167" s="95"/>
      <c r="I167" s="95"/>
      <c r="J167" s="96"/>
      <c r="L167" s="95"/>
      <c r="M167" s="95"/>
      <c r="N167" s="95"/>
      <c r="O167" s="95"/>
      <c r="P167" s="95"/>
      <c r="Q167" s="95"/>
      <c r="R167" s="95"/>
      <c r="S167" s="95"/>
      <c r="T167" s="95"/>
      <c r="U167" s="96"/>
    </row>
    <row r="168" spans="1:21" x14ac:dyDescent="0.55000000000000004">
      <c r="A168" s="95"/>
      <c r="B168" s="95"/>
      <c r="C168" s="95"/>
      <c r="D168" s="95"/>
      <c r="E168" s="95"/>
      <c r="F168" s="95"/>
      <c r="G168" s="95"/>
      <c r="H168" s="95"/>
      <c r="I168" s="95"/>
      <c r="J168" s="96"/>
      <c r="L168" s="95"/>
      <c r="M168" s="95"/>
      <c r="N168" s="95"/>
      <c r="O168" s="95"/>
      <c r="P168" s="95"/>
      <c r="Q168" s="95"/>
      <c r="R168" s="95"/>
      <c r="S168" s="95"/>
      <c r="T168" s="95"/>
      <c r="U168" s="96"/>
    </row>
    <row r="169" spans="1:21" x14ac:dyDescent="0.55000000000000004">
      <c r="A169" s="95"/>
      <c r="B169" s="95"/>
      <c r="C169" s="95"/>
      <c r="D169" s="95"/>
      <c r="E169" s="95"/>
      <c r="F169" s="95"/>
      <c r="G169" s="95"/>
      <c r="H169" s="95"/>
      <c r="I169" s="95"/>
      <c r="J169" s="96"/>
      <c r="L169" s="95"/>
      <c r="M169" s="95"/>
      <c r="N169" s="95"/>
      <c r="O169" s="95"/>
      <c r="P169" s="95"/>
      <c r="Q169" s="95"/>
      <c r="R169" s="95"/>
      <c r="S169" s="95"/>
      <c r="T169" s="95"/>
      <c r="U169" s="96"/>
    </row>
    <row r="170" spans="1:21" x14ac:dyDescent="0.55000000000000004">
      <c r="A170" s="95"/>
      <c r="B170" s="95"/>
      <c r="C170" s="95"/>
      <c r="D170" s="95"/>
      <c r="E170" s="95"/>
      <c r="F170" s="95"/>
      <c r="G170" s="95"/>
      <c r="H170" s="95"/>
      <c r="I170" s="95"/>
      <c r="J170" s="96"/>
      <c r="L170" s="95"/>
      <c r="M170" s="95"/>
      <c r="N170" s="95"/>
      <c r="O170" s="95"/>
      <c r="P170" s="95"/>
      <c r="Q170" s="95"/>
      <c r="R170" s="95"/>
      <c r="S170" s="95"/>
      <c r="T170" s="95"/>
      <c r="U170" s="96"/>
    </row>
    <row r="171" spans="1:21" x14ac:dyDescent="0.55000000000000004">
      <c r="A171" s="95"/>
      <c r="B171" s="95"/>
      <c r="C171" s="95"/>
      <c r="D171" s="95"/>
      <c r="E171" s="95"/>
      <c r="F171" s="95"/>
      <c r="G171" s="95"/>
      <c r="H171" s="95"/>
      <c r="I171" s="95"/>
      <c r="J171" s="96"/>
      <c r="L171" s="95"/>
      <c r="M171" s="95"/>
      <c r="N171" s="95"/>
      <c r="O171" s="95"/>
      <c r="P171" s="95"/>
      <c r="Q171" s="95"/>
      <c r="R171" s="95"/>
      <c r="S171" s="95"/>
      <c r="T171" s="95"/>
      <c r="U171" s="96"/>
    </row>
    <row r="172" spans="1:21" x14ac:dyDescent="0.55000000000000004">
      <c r="A172" s="95"/>
      <c r="B172" s="95"/>
      <c r="C172" s="95"/>
      <c r="D172" s="95"/>
      <c r="E172" s="95"/>
      <c r="F172" s="95"/>
      <c r="G172" s="95"/>
      <c r="H172" s="95"/>
      <c r="I172" s="95"/>
      <c r="J172" s="96"/>
      <c r="L172" s="95"/>
      <c r="M172" s="95"/>
      <c r="N172" s="95"/>
      <c r="O172" s="95"/>
      <c r="P172" s="95"/>
      <c r="Q172" s="95"/>
      <c r="R172" s="95"/>
      <c r="S172" s="95"/>
      <c r="T172" s="95"/>
      <c r="U172" s="96"/>
    </row>
    <row r="173" spans="1:21" x14ac:dyDescent="0.55000000000000004">
      <c r="A173" s="95"/>
      <c r="B173" s="95"/>
      <c r="C173" s="95"/>
      <c r="D173" s="95"/>
      <c r="E173" s="95"/>
      <c r="F173" s="95"/>
      <c r="G173" s="95"/>
      <c r="H173" s="95"/>
      <c r="I173" s="95"/>
      <c r="J173" s="96"/>
      <c r="L173" s="95"/>
      <c r="M173" s="95"/>
      <c r="N173" s="95"/>
      <c r="O173" s="95"/>
      <c r="P173" s="95"/>
      <c r="Q173" s="95"/>
      <c r="R173" s="95"/>
      <c r="S173" s="95"/>
      <c r="T173" s="95"/>
      <c r="U173" s="96"/>
    </row>
    <row r="174" spans="1:21" x14ac:dyDescent="0.55000000000000004">
      <c r="A174" s="95"/>
      <c r="B174" s="95"/>
      <c r="C174" s="95"/>
      <c r="D174" s="95"/>
      <c r="E174" s="95"/>
      <c r="F174" s="95"/>
      <c r="G174" s="95"/>
      <c r="H174" s="95"/>
      <c r="I174" s="95"/>
      <c r="J174" s="96"/>
      <c r="L174" s="95"/>
      <c r="M174" s="95"/>
      <c r="N174" s="95"/>
      <c r="O174" s="95"/>
      <c r="P174" s="95"/>
      <c r="Q174" s="95"/>
      <c r="R174" s="95"/>
      <c r="S174" s="95"/>
      <c r="T174" s="95"/>
      <c r="U174" s="96"/>
    </row>
    <row r="175" spans="1:21" x14ac:dyDescent="0.55000000000000004">
      <c r="A175" s="95"/>
      <c r="B175" s="95"/>
      <c r="C175" s="95"/>
      <c r="D175" s="95"/>
      <c r="E175" s="95"/>
      <c r="F175" s="95"/>
      <c r="G175" s="95"/>
      <c r="H175" s="95"/>
      <c r="I175" s="95"/>
      <c r="J175" s="96"/>
      <c r="L175" s="95"/>
      <c r="M175" s="95"/>
      <c r="N175" s="95"/>
      <c r="O175" s="95"/>
      <c r="P175" s="95"/>
      <c r="Q175" s="95"/>
      <c r="R175" s="95"/>
      <c r="S175" s="95"/>
      <c r="T175" s="95"/>
      <c r="U175" s="96"/>
    </row>
    <row r="176" spans="1:21" x14ac:dyDescent="0.55000000000000004">
      <c r="A176" s="95"/>
      <c r="B176" s="95"/>
      <c r="C176" s="95"/>
      <c r="D176" s="95"/>
      <c r="E176" s="95"/>
      <c r="F176" s="95"/>
      <c r="G176" s="95"/>
      <c r="H176" s="95"/>
      <c r="I176" s="95"/>
      <c r="J176" s="96"/>
      <c r="L176" s="95"/>
      <c r="M176" s="95"/>
      <c r="N176" s="95"/>
      <c r="O176" s="95"/>
      <c r="P176" s="95"/>
      <c r="Q176" s="95"/>
      <c r="R176" s="95"/>
      <c r="S176" s="95"/>
      <c r="T176" s="95"/>
      <c r="U176" s="96"/>
    </row>
    <row r="177" spans="1:21" x14ac:dyDescent="0.55000000000000004">
      <c r="A177" s="95"/>
      <c r="B177" s="95"/>
      <c r="C177" s="95"/>
      <c r="D177" s="95"/>
      <c r="E177" s="95"/>
      <c r="F177" s="95"/>
      <c r="G177" s="95"/>
      <c r="H177" s="95"/>
      <c r="I177" s="95"/>
      <c r="J177" s="96"/>
      <c r="L177" s="95"/>
      <c r="M177" s="95"/>
      <c r="N177" s="95"/>
      <c r="O177" s="95"/>
      <c r="P177" s="95"/>
      <c r="Q177" s="95"/>
      <c r="R177" s="95"/>
      <c r="S177" s="95"/>
      <c r="T177" s="95"/>
      <c r="U177" s="96"/>
    </row>
    <row r="178" spans="1:21" x14ac:dyDescent="0.55000000000000004">
      <c r="A178" s="95"/>
      <c r="B178" s="95"/>
      <c r="C178" s="95"/>
      <c r="D178" s="95"/>
      <c r="E178" s="95"/>
      <c r="F178" s="95"/>
      <c r="G178" s="95"/>
      <c r="H178" s="95"/>
      <c r="I178" s="95"/>
      <c r="J178" s="96"/>
      <c r="L178" s="95"/>
      <c r="M178" s="95"/>
      <c r="N178" s="95"/>
      <c r="O178" s="95"/>
      <c r="P178" s="95"/>
      <c r="Q178" s="95"/>
      <c r="R178" s="95"/>
      <c r="S178" s="95"/>
      <c r="T178" s="95"/>
      <c r="U178" s="96"/>
    </row>
    <row r="179" spans="1:21" x14ac:dyDescent="0.55000000000000004">
      <c r="A179" s="95"/>
      <c r="B179" s="95"/>
      <c r="C179" s="95"/>
      <c r="D179" s="95"/>
      <c r="E179" s="95"/>
      <c r="F179" s="95"/>
      <c r="G179" s="95"/>
      <c r="H179" s="95"/>
      <c r="I179" s="95"/>
      <c r="J179" s="96"/>
      <c r="L179" s="95"/>
      <c r="M179" s="95"/>
      <c r="N179" s="95"/>
      <c r="O179" s="95"/>
      <c r="P179" s="95"/>
      <c r="Q179" s="95"/>
      <c r="R179" s="95"/>
      <c r="S179" s="95"/>
      <c r="T179" s="95"/>
      <c r="U179" s="96"/>
    </row>
    <row r="180" spans="1:21" x14ac:dyDescent="0.55000000000000004">
      <c r="A180" s="95"/>
      <c r="B180" s="95"/>
      <c r="C180" s="95"/>
      <c r="D180" s="95"/>
      <c r="E180" s="95"/>
      <c r="F180" s="95"/>
      <c r="G180" s="95"/>
      <c r="H180" s="95"/>
      <c r="I180" s="95"/>
      <c r="J180" s="96"/>
      <c r="L180" s="95"/>
      <c r="M180" s="95"/>
      <c r="N180" s="95"/>
      <c r="O180" s="95"/>
      <c r="P180" s="95"/>
      <c r="Q180" s="95"/>
      <c r="R180" s="95"/>
      <c r="S180" s="95"/>
      <c r="T180" s="95"/>
      <c r="U180" s="96"/>
    </row>
    <row r="181" spans="1:21" x14ac:dyDescent="0.55000000000000004">
      <c r="A181" s="95"/>
      <c r="B181" s="95"/>
      <c r="C181" s="95"/>
      <c r="D181" s="95"/>
      <c r="E181" s="95"/>
      <c r="F181" s="95"/>
      <c r="G181" s="95"/>
      <c r="H181" s="95"/>
      <c r="I181" s="95"/>
      <c r="J181" s="96"/>
      <c r="L181" s="95"/>
      <c r="M181" s="95"/>
      <c r="N181" s="95"/>
      <c r="O181" s="95"/>
      <c r="P181" s="95"/>
      <c r="Q181" s="95"/>
      <c r="R181" s="95"/>
      <c r="S181" s="95"/>
      <c r="T181" s="95"/>
      <c r="U181" s="96"/>
    </row>
    <row r="182" spans="1:21" x14ac:dyDescent="0.55000000000000004">
      <c r="A182" s="95"/>
      <c r="B182" s="95"/>
      <c r="C182" s="95"/>
      <c r="D182" s="95"/>
      <c r="E182" s="95"/>
      <c r="F182" s="95"/>
      <c r="G182" s="95"/>
      <c r="H182" s="95"/>
      <c r="I182" s="95"/>
      <c r="J182" s="96"/>
      <c r="L182" s="95"/>
      <c r="M182" s="95"/>
      <c r="N182" s="95"/>
      <c r="O182" s="95"/>
      <c r="P182" s="95"/>
      <c r="Q182" s="95"/>
      <c r="R182" s="95"/>
      <c r="S182" s="95"/>
      <c r="T182" s="95"/>
      <c r="U182" s="96"/>
    </row>
    <row r="183" spans="1:21" x14ac:dyDescent="0.55000000000000004">
      <c r="A183" s="95"/>
      <c r="B183" s="95"/>
      <c r="C183" s="95"/>
      <c r="D183" s="95"/>
      <c r="E183" s="95"/>
      <c r="F183" s="95"/>
      <c r="G183" s="95"/>
      <c r="H183" s="95"/>
      <c r="I183" s="95"/>
      <c r="J183" s="96"/>
      <c r="L183" s="95"/>
      <c r="M183" s="95"/>
      <c r="N183" s="95"/>
      <c r="O183" s="95"/>
      <c r="P183" s="95"/>
      <c r="Q183" s="95"/>
      <c r="R183" s="95"/>
      <c r="S183" s="95"/>
      <c r="T183" s="95"/>
      <c r="U183" s="96"/>
    </row>
    <row r="184" spans="1:21" x14ac:dyDescent="0.55000000000000004">
      <c r="A184" s="95"/>
      <c r="B184" s="95"/>
      <c r="C184" s="95"/>
      <c r="D184" s="95"/>
      <c r="E184" s="95"/>
      <c r="F184" s="95"/>
      <c r="G184" s="95"/>
      <c r="H184" s="95"/>
      <c r="I184" s="95"/>
      <c r="J184" s="96"/>
      <c r="L184" s="95"/>
      <c r="M184" s="95"/>
      <c r="N184" s="95"/>
      <c r="O184" s="95"/>
      <c r="P184" s="95"/>
      <c r="Q184" s="95"/>
      <c r="R184" s="95"/>
      <c r="S184" s="95"/>
      <c r="T184" s="95"/>
      <c r="U184" s="96"/>
    </row>
    <row r="185" spans="1:21" x14ac:dyDescent="0.55000000000000004">
      <c r="A185" s="95"/>
      <c r="B185" s="95"/>
      <c r="C185" s="95"/>
      <c r="D185" s="95"/>
      <c r="E185" s="95"/>
      <c r="F185" s="95"/>
      <c r="G185" s="95"/>
      <c r="H185" s="95"/>
      <c r="I185" s="95"/>
      <c r="J185" s="96"/>
      <c r="L185" s="95"/>
      <c r="M185" s="95"/>
      <c r="N185" s="95"/>
      <c r="O185" s="95"/>
      <c r="P185" s="95"/>
      <c r="Q185" s="95"/>
      <c r="R185" s="95"/>
      <c r="S185" s="95"/>
      <c r="T185" s="95"/>
      <c r="U185" s="96"/>
    </row>
    <row r="186" spans="1:21" x14ac:dyDescent="0.55000000000000004">
      <c r="A186" s="95"/>
      <c r="B186" s="95"/>
      <c r="C186" s="95"/>
      <c r="D186" s="95"/>
      <c r="E186" s="95"/>
      <c r="F186" s="95"/>
      <c r="G186" s="95"/>
      <c r="H186" s="95"/>
      <c r="I186" s="95"/>
      <c r="J186" s="96"/>
      <c r="L186" s="95"/>
      <c r="M186" s="95"/>
      <c r="N186" s="95"/>
      <c r="O186" s="95"/>
      <c r="P186" s="95"/>
      <c r="Q186" s="95"/>
      <c r="R186" s="95"/>
      <c r="S186" s="95"/>
      <c r="T186" s="95"/>
      <c r="U186" s="96"/>
    </row>
    <row r="187" spans="1:21" x14ac:dyDescent="0.55000000000000004">
      <c r="A187" s="95"/>
      <c r="B187" s="95"/>
      <c r="C187" s="95"/>
      <c r="D187" s="95"/>
      <c r="E187" s="95"/>
      <c r="F187" s="95"/>
      <c r="G187" s="95"/>
      <c r="H187" s="95"/>
      <c r="I187" s="95"/>
      <c r="J187" s="96"/>
      <c r="L187" s="95"/>
      <c r="M187" s="95"/>
      <c r="N187" s="95"/>
      <c r="O187" s="95"/>
      <c r="P187" s="95"/>
      <c r="Q187" s="95"/>
      <c r="R187" s="95"/>
      <c r="S187" s="95"/>
      <c r="T187" s="95"/>
      <c r="U187" s="96"/>
    </row>
    <row r="188" spans="1:21" x14ac:dyDescent="0.55000000000000004">
      <c r="A188" s="95"/>
      <c r="B188" s="95"/>
      <c r="C188" s="95"/>
      <c r="D188" s="95"/>
      <c r="E188" s="95"/>
      <c r="F188" s="95"/>
      <c r="G188" s="95"/>
      <c r="H188" s="95"/>
      <c r="I188" s="95"/>
      <c r="J188" s="96"/>
      <c r="L188" s="95"/>
      <c r="M188" s="95"/>
      <c r="N188" s="95"/>
      <c r="O188" s="95"/>
      <c r="P188" s="95"/>
      <c r="Q188" s="95"/>
      <c r="R188" s="95"/>
      <c r="S188" s="95"/>
      <c r="T188" s="95"/>
      <c r="U188" s="96"/>
    </row>
    <row r="189" spans="1:21" x14ac:dyDescent="0.55000000000000004">
      <c r="A189" s="95"/>
      <c r="B189" s="95"/>
      <c r="C189" s="95"/>
      <c r="D189" s="95"/>
      <c r="E189" s="95"/>
      <c r="F189" s="95"/>
      <c r="G189" s="95"/>
      <c r="H189" s="95"/>
      <c r="I189" s="95"/>
      <c r="J189" s="96"/>
      <c r="L189" s="95"/>
      <c r="M189" s="95"/>
      <c r="N189" s="95"/>
      <c r="O189" s="95"/>
      <c r="P189" s="95"/>
      <c r="Q189" s="95"/>
      <c r="R189" s="95"/>
      <c r="S189" s="95"/>
      <c r="T189" s="95"/>
      <c r="U189" s="96"/>
    </row>
    <row r="190" spans="1:21" x14ac:dyDescent="0.55000000000000004">
      <c r="A190" s="95"/>
      <c r="B190" s="95"/>
      <c r="C190" s="95"/>
      <c r="D190" s="95"/>
      <c r="E190" s="95"/>
      <c r="F190" s="95"/>
      <c r="G190" s="95"/>
      <c r="H190" s="95"/>
      <c r="I190" s="95"/>
      <c r="J190" s="96"/>
      <c r="L190" s="95"/>
      <c r="M190" s="95"/>
      <c r="N190" s="95"/>
      <c r="O190" s="95"/>
      <c r="P190" s="95"/>
      <c r="Q190" s="95"/>
      <c r="R190" s="95"/>
      <c r="S190" s="95"/>
      <c r="T190" s="95"/>
      <c r="U190" s="96"/>
    </row>
    <row r="191" spans="1:21" x14ac:dyDescent="0.55000000000000004">
      <c r="A191" s="95"/>
      <c r="B191" s="95"/>
      <c r="C191" s="95"/>
      <c r="D191" s="95"/>
      <c r="E191" s="95"/>
      <c r="F191" s="95"/>
      <c r="G191" s="95"/>
      <c r="H191" s="95"/>
      <c r="I191" s="95"/>
      <c r="J191" s="96"/>
      <c r="L191" s="95"/>
      <c r="M191" s="95"/>
      <c r="N191" s="95"/>
      <c r="O191" s="95"/>
      <c r="P191" s="95"/>
      <c r="Q191" s="95"/>
      <c r="R191" s="95"/>
      <c r="S191" s="95"/>
      <c r="T191" s="95"/>
      <c r="U191" s="96"/>
    </row>
    <row r="192" spans="1:21" x14ac:dyDescent="0.55000000000000004">
      <c r="A192" s="95"/>
      <c r="B192" s="95"/>
      <c r="C192" s="95"/>
      <c r="D192" s="95"/>
      <c r="E192" s="95"/>
      <c r="F192" s="95"/>
      <c r="G192" s="95"/>
      <c r="H192" s="95"/>
      <c r="I192" s="95"/>
      <c r="J192" s="96"/>
      <c r="L192" s="95"/>
      <c r="M192" s="95"/>
      <c r="N192" s="95"/>
      <c r="O192" s="95"/>
      <c r="P192" s="95"/>
      <c r="Q192" s="95"/>
      <c r="R192" s="95"/>
      <c r="S192" s="95"/>
      <c r="T192" s="95"/>
      <c r="U192" s="96"/>
    </row>
    <row r="193" spans="1:21" x14ac:dyDescent="0.55000000000000004">
      <c r="A193" s="95"/>
      <c r="B193" s="95"/>
      <c r="C193" s="95"/>
      <c r="D193" s="95"/>
      <c r="E193" s="95"/>
      <c r="F193" s="95"/>
      <c r="G193" s="95"/>
      <c r="H193" s="95"/>
      <c r="I193" s="95"/>
      <c r="J193" s="96"/>
      <c r="L193" s="95"/>
      <c r="M193" s="95"/>
      <c r="N193" s="95"/>
      <c r="O193" s="95"/>
      <c r="P193" s="95"/>
      <c r="Q193" s="95"/>
      <c r="R193" s="95"/>
      <c r="S193" s="95"/>
      <c r="T193" s="95"/>
      <c r="U193" s="96"/>
    </row>
    <row r="194" spans="1:21" x14ac:dyDescent="0.55000000000000004">
      <c r="A194" s="95"/>
      <c r="B194" s="95"/>
      <c r="C194" s="95"/>
      <c r="D194" s="95"/>
      <c r="E194" s="95"/>
      <c r="F194" s="95"/>
      <c r="G194" s="95"/>
      <c r="H194" s="95"/>
      <c r="I194" s="95"/>
      <c r="J194" s="96"/>
      <c r="L194" s="95"/>
      <c r="M194" s="95"/>
      <c r="N194" s="95"/>
      <c r="O194" s="95"/>
      <c r="P194" s="95"/>
      <c r="Q194" s="95"/>
      <c r="R194" s="95"/>
      <c r="S194" s="95"/>
      <c r="T194" s="95"/>
      <c r="U194" s="96"/>
    </row>
    <row r="195" spans="1:21" x14ac:dyDescent="0.55000000000000004">
      <c r="A195" s="95"/>
      <c r="B195" s="95"/>
      <c r="C195" s="95"/>
      <c r="D195" s="95"/>
      <c r="E195" s="95"/>
      <c r="F195" s="95"/>
      <c r="G195" s="95"/>
      <c r="H195" s="95"/>
      <c r="I195" s="95"/>
      <c r="J195" s="96"/>
      <c r="L195" s="95"/>
      <c r="M195" s="95"/>
      <c r="N195" s="95"/>
      <c r="O195" s="95"/>
      <c r="P195" s="95"/>
      <c r="Q195" s="95"/>
      <c r="R195" s="95"/>
      <c r="S195" s="95"/>
      <c r="T195" s="95"/>
      <c r="U195" s="96"/>
    </row>
    <row r="196" spans="1:21" x14ac:dyDescent="0.55000000000000004">
      <c r="A196" s="95"/>
      <c r="B196" s="95"/>
      <c r="C196" s="95"/>
      <c r="D196" s="95"/>
      <c r="E196" s="95"/>
      <c r="F196" s="95"/>
      <c r="G196" s="95"/>
      <c r="H196" s="95"/>
      <c r="I196" s="95"/>
      <c r="J196" s="96"/>
      <c r="L196" s="95"/>
      <c r="M196" s="95"/>
      <c r="N196" s="95"/>
      <c r="O196" s="95"/>
      <c r="P196" s="95"/>
      <c r="Q196" s="95"/>
      <c r="R196" s="95"/>
      <c r="S196" s="95"/>
      <c r="T196" s="95"/>
      <c r="U196" s="96"/>
    </row>
    <row r="197" spans="1:21" x14ac:dyDescent="0.55000000000000004">
      <c r="A197" s="95"/>
      <c r="B197" s="95"/>
      <c r="C197" s="95"/>
      <c r="D197" s="95"/>
      <c r="E197" s="95"/>
      <c r="F197" s="95"/>
      <c r="G197" s="95"/>
      <c r="H197" s="95"/>
      <c r="I197" s="95"/>
      <c r="J197" s="96"/>
      <c r="L197" s="95"/>
      <c r="M197" s="95"/>
      <c r="N197" s="95"/>
      <c r="O197" s="95"/>
      <c r="P197" s="95"/>
      <c r="Q197" s="95"/>
      <c r="R197" s="95"/>
      <c r="S197" s="95"/>
      <c r="T197" s="95"/>
      <c r="U197" s="96"/>
    </row>
    <row r="198" spans="1:21" x14ac:dyDescent="0.55000000000000004">
      <c r="A198" s="95"/>
      <c r="B198" s="95"/>
      <c r="C198" s="95"/>
      <c r="D198" s="95"/>
      <c r="E198" s="95"/>
      <c r="F198" s="95"/>
      <c r="G198" s="95"/>
      <c r="H198" s="95"/>
      <c r="I198" s="95"/>
      <c r="J198" s="96"/>
      <c r="L198" s="95"/>
      <c r="M198" s="95"/>
      <c r="N198" s="95"/>
      <c r="O198" s="95"/>
      <c r="P198" s="95"/>
      <c r="Q198" s="95"/>
      <c r="R198" s="95"/>
      <c r="S198" s="95"/>
      <c r="T198" s="95"/>
      <c r="U198" s="96"/>
    </row>
    <row r="199" spans="1:21" x14ac:dyDescent="0.55000000000000004">
      <c r="A199" s="95"/>
      <c r="B199" s="95"/>
      <c r="C199" s="95"/>
      <c r="D199" s="95"/>
      <c r="E199" s="95"/>
      <c r="F199" s="95"/>
      <c r="G199" s="95"/>
      <c r="H199" s="95"/>
      <c r="I199" s="95"/>
      <c r="J199" s="96"/>
      <c r="L199" s="95"/>
      <c r="M199" s="95"/>
      <c r="N199" s="95"/>
      <c r="O199" s="95"/>
      <c r="P199" s="95"/>
      <c r="Q199" s="95"/>
      <c r="R199" s="95"/>
      <c r="S199" s="95"/>
      <c r="T199" s="95"/>
      <c r="U199" s="96"/>
    </row>
    <row r="200" spans="1:21" x14ac:dyDescent="0.55000000000000004">
      <c r="A200" s="95"/>
      <c r="B200" s="95"/>
      <c r="C200" s="95"/>
      <c r="D200" s="95"/>
      <c r="E200" s="95"/>
      <c r="F200" s="95"/>
      <c r="G200" s="95"/>
      <c r="H200" s="95"/>
      <c r="I200" s="95"/>
      <c r="J200" s="96"/>
      <c r="L200" s="95"/>
      <c r="M200" s="95"/>
      <c r="N200" s="95"/>
      <c r="O200" s="95"/>
      <c r="P200" s="95"/>
      <c r="Q200" s="95"/>
      <c r="R200" s="95"/>
      <c r="S200" s="95"/>
      <c r="T200" s="95"/>
      <c r="U200" s="96"/>
    </row>
    <row r="201" spans="1:21" x14ac:dyDescent="0.55000000000000004">
      <c r="A201" s="95"/>
      <c r="B201" s="95"/>
      <c r="C201" s="95"/>
      <c r="D201" s="95"/>
      <c r="E201" s="95"/>
      <c r="F201" s="95"/>
      <c r="G201" s="95"/>
      <c r="H201" s="95"/>
      <c r="I201" s="95"/>
      <c r="J201" s="96"/>
      <c r="L201" s="95"/>
      <c r="M201" s="95"/>
      <c r="N201" s="95"/>
      <c r="O201" s="95"/>
      <c r="P201" s="95"/>
      <c r="Q201" s="95"/>
      <c r="R201" s="95"/>
      <c r="S201" s="95"/>
      <c r="T201" s="95"/>
      <c r="U201" s="96"/>
    </row>
    <row r="202" spans="1:21" x14ac:dyDescent="0.55000000000000004">
      <c r="A202" s="95"/>
      <c r="B202" s="95"/>
      <c r="C202" s="95"/>
      <c r="D202" s="95"/>
      <c r="E202" s="95"/>
      <c r="F202" s="95"/>
      <c r="G202" s="95"/>
      <c r="H202" s="95"/>
      <c r="I202" s="95"/>
      <c r="J202" s="96"/>
      <c r="L202" s="95"/>
      <c r="M202" s="95"/>
      <c r="N202" s="95"/>
      <c r="O202" s="95"/>
      <c r="P202" s="95"/>
      <c r="Q202" s="95"/>
      <c r="R202" s="95"/>
      <c r="S202" s="95"/>
      <c r="T202" s="95"/>
      <c r="U202" s="96"/>
    </row>
    <row r="203" spans="1:21" x14ac:dyDescent="0.55000000000000004">
      <c r="A203" s="95"/>
      <c r="B203" s="95"/>
      <c r="C203" s="95"/>
      <c r="D203" s="95"/>
      <c r="E203" s="95"/>
      <c r="F203" s="95"/>
      <c r="G203" s="95"/>
      <c r="H203" s="95"/>
      <c r="I203" s="95"/>
      <c r="J203" s="96"/>
      <c r="L203" s="95"/>
      <c r="M203" s="95"/>
      <c r="N203" s="95"/>
      <c r="O203" s="95"/>
      <c r="P203" s="95"/>
      <c r="Q203" s="95"/>
      <c r="R203" s="95"/>
      <c r="S203" s="95"/>
      <c r="T203" s="95"/>
      <c r="U203" s="96"/>
    </row>
    <row r="204" spans="1:21" x14ac:dyDescent="0.55000000000000004">
      <c r="A204" s="95"/>
      <c r="B204" s="95"/>
      <c r="C204" s="95"/>
      <c r="D204" s="95"/>
      <c r="E204" s="95"/>
      <c r="F204" s="95"/>
      <c r="G204" s="95"/>
      <c r="H204" s="95"/>
      <c r="I204" s="95"/>
      <c r="J204" s="96"/>
      <c r="L204" s="95"/>
      <c r="M204" s="95"/>
      <c r="N204" s="95"/>
      <c r="O204" s="95"/>
      <c r="P204" s="95"/>
      <c r="Q204" s="95"/>
      <c r="R204" s="95"/>
      <c r="S204" s="95"/>
      <c r="T204" s="95"/>
      <c r="U204" s="96"/>
    </row>
    <row r="205" spans="1:21" x14ac:dyDescent="0.55000000000000004">
      <c r="A205" s="95"/>
      <c r="B205" s="95"/>
      <c r="C205" s="95"/>
      <c r="D205" s="95"/>
      <c r="E205" s="95"/>
      <c r="F205" s="95"/>
      <c r="G205" s="95"/>
      <c r="H205" s="95"/>
      <c r="I205" s="95"/>
      <c r="J205" s="96"/>
      <c r="L205" s="95"/>
      <c r="M205" s="95"/>
      <c r="N205" s="95"/>
      <c r="O205" s="95"/>
      <c r="P205" s="95"/>
      <c r="Q205" s="95"/>
      <c r="R205" s="95"/>
      <c r="S205" s="95"/>
      <c r="T205" s="95"/>
      <c r="U205" s="96"/>
    </row>
    <row r="206" spans="1:21" x14ac:dyDescent="0.55000000000000004">
      <c r="A206" s="95"/>
      <c r="B206" s="95"/>
      <c r="C206" s="95"/>
      <c r="D206" s="95"/>
      <c r="E206" s="95"/>
      <c r="F206" s="95"/>
      <c r="G206" s="95"/>
      <c r="H206" s="95"/>
      <c r="I206" s="95"/>
      <c r="J206" s="96"/>
      <c r="L206" s="95"/>
      <c r="M206" s="95"/>
      <c r="N206" s="95"/>
      <c r="O206" s="95"/>
      <c r="P206" s="95"/>
      <c r="Q206" s="95"/>
      <c r="R206" s="95"/>
      <c r="S206" s="95"/>
      <c r="T206" s="95"/>
      <c r="U206" s="96"/>
    </row>
    <row r="207" spans="1:21" x14ac:dyDescent="0.55000000000000004">
      <c r="A207" s="95"/>
      <c r="B207" s="95"/>
      <c r="C207" s="95"/>
      <c r="D207" s="95"/>
      <c r="E207" s="95"/>
      <c r="F207" s="95"/>
      <c r="G207" s="95"/>
      <c r="H207" s="95"/>
      <c r="I207" s="95"/>
      <c r="J207" s="96"/>
      <c r="L207" s="95"/>
      <c r="M207" s="95"/>
      <c r="N207" s="95"/>
      <c r="O207" s="95"/>
      <c r="P207" s="95"/>
      <c r="Q207" s="95"/>
      <c r="R207" s="95"/>
      <c r="S207" s="95"/>
      <c r="T207" s="95"/>
      <c r="U207" s="96"/>
    </row>
    <row r="208" spans="1:21" x14ac:dyDescent="0.55000000000000004">
      <c r="A208" s="95"/>
      <c r="B208" s="95"/>
      <c r="C208" s="95"/>
      <c r="D208" s="95"/>
      <c r="E208" s="95"/>
      <c r="F208" s="95"/>
      <c r="G208" s="95"/>
      <c r="H208" s="95"/>
      <c r="I208" s="95"/>
      <c r="J208" s="96"/>
      <c r="L208" s="95"/>
      <c r="M208" s="95"/>
      <c r="N208" s="95"/>
      <c r="O208" s="95"/>
      <c r="P208" s="95"/>
      <c r="Q208" s="95"/>
      <c r="R208" s="95"/>
      <c r="S208" s="95"/>
      <c r="T208" s="95"/>
      <c r="U208" s="96"/>
    </row>
    <row r="209" spans="1:21" x14ac:dyDescent="0.55000000000000004">
      <c r="A209" s="95"/>
      <c r="B209" s="95"/>
      <c r="C209" s="95"/>
      <c r="D209" s="95"/>
      <c r="E209" s="95"/>
      <c r="F209" s="95"/>
      <c r="G209" s="95"/>
      <c r="H209" s="95"/>
      <c r="I209" s="95"/>
      <c r="J209" s="96"/>
      <c r="L209" s="95"/>
      <c r="M209" s="95"/>
      <c r="N209" s="95"/>
      <c r="O209" s="95"/>
      <c r="P209" s="95"/>
      <c r="Q209" s="95"/>
      <c r="R209" s="95"/>
      <c r="S209" s="95"/>
      <c r="T209" s="95"/>
      <c r="U209" s="96"/>
    </row>
    <row r="210" spans="1:21" x14ac:dyDescent="0.55000000000000004">
      <c r="A210" s="95"/>
      <c r="B210" s="95"/>
      <c r="C210" s="95"/>
      <c r="D210" s="95"/>
      <c r="E210" s="95"/>
      <c r="F210" s="95"/>
      <c r="G210" s="95"/>
      <c r="H210" s="95"/>
      <c r="I210" s="95"/>
      <c r="J210" s="96"/>
      <c r="L210" s="95"/>
      <c r="M210" s="95"/>
      <c r="N210" s="95"/>
      <c r="O210" s="95"/>
      <c r="P210" s="95"/>
      <c r="Q210" s="95"/>
      <c r="R210" s="95"/>
      <c r="S210" s="95"/>
      <c r="T210" s="95"/>
      <c r="U210" s="96"/>
    </row>
    <row r="211" spans="1:21" x14ac:dyDescent="0.55000000000000004">
      <c r="A211" s="95"/>
      <c r="B211" s="95"/>
      <c r="C211" s="95"/>
      <c r="D211" s="95"/>
      <c r="E211" s="95"/>
      <c r="F211" s="95"/>
      <c r="G211" s="95"/>
      <c r="H211" s="95"/>
      <c r="I211" s="95"/>
      <c r="J211" s="96"/>
      <c r="L211" s="95"/>
      <c r="M211" s="95"/>
      <c r="N211" s="95"/>
      <c r="O211" s="95"/>
      <c r="P211" s="95"/>
      <c r="Q211" s="95"/>
      <c r="R211" s="95"/>
      <c r="S211" s="95"/>
      <c r="T211" s="95"/>
      <c r="U211" s="96"/>
    </row>
    <row r="212" spans="1:21" x14ac:dyDescent="0.55000000000000004">
      <c r="A212" s="95"/>
      <c r="B212" s="95"/>
      <c r="C212" s="95"/>
      <c r="D212" s="95"/>
      <c r="E212" s="95"/>
      <c r="F212" s="95"/>
      <c r="G212" s="95"/>
      <c r="H212" s="95"/>
      <c r="I212" s="95"/>
      <c r="J212" s="96"/>
      <c r="L212" s="95"/>
      <c r="M212" s="95"/>
      <c r="N212" s="95"/>
      <c r="O212" s="95"/>
      <c r="P212" s="95"/>
      <c r="Q212" s="95"/>
      <c r="R212" s="95"/>
      <c r="S212" s="95"/>
      <c r="T212" s="95"/>
      <c r="U212" s="96"/>
    </row>
    <row r="213" spans="1:21" x14ac:dyDescent="0.55000000000000004">
      <c r="A213" s="95"/>
      <c r="B213" s="95"/>
      <c r="C213" s="95"/>
      <c r="D213" s="95"/>
      <c r="E213" s="95"/>
      <c r="F213" s="95"/>
      <c r="G213" s="95"/>
      <c r="H213" s="95"/>
      <c r="I213" s="95"/>
      <c r="J213" s="96"/>
      <c r="L213" s="95"/>
      <c r="M213" s="95"/>
      <c r="N213" s="95"/>
      <c r="O213" s="95"/>
      <c r="P213" s="95"/>
      <c r="Q213" s="95"/>
      <c r="R213" s="95"/>
      <c r="S213" s="95"/>
      <c r="T213" s="95"/>
      <c r="U213" s="96"/>
    </row>
    <row r="214" spans="1:21" x14ac:dyDescent="0.55000000000000004">
      <c r="A214" s="95"/>
      <c r="B214" s="95"/>
      <c r="C214" s="95"/>
      <c r="D214" s="95"/>
      <c r="E214" s="95"/>
      <c r="F214" s="95"/>
      <c r="G214" s="95"/>
      <c r="H214" s="95"/>
      <c r="I214" s="95"/>
      <c r="J214" s="96"/>
      <c r="L214" s="95"/>
      <c r="M214" s="95"/>
      <c r="N214" s="95"/>
      <c r="O214" s="95"/>
      <c r="P214" s="95"/>
      <c r="Q214" s="95"/>
      <c r="R214" s="95"/>
      <c r="S214" s="95"/>
      <c r="T214" s="95"/>
      <c r="U214" s="96"/>
    </row>
    <row r="215" spans="1:21" x14ac:dyDescent="0.55000000000000004">
      <c r="A215" s="95"/>
      <c r="B215" s="95"/>
      <c r="C215" s="95"/>
      <c r="D215" s="95"/>
      <c r="E215" s="95"/>
      <c r="F215" s="95"/>
      <c r="G215" s="95"/>
      <c r="H215" s="95"/>
      <c r="I215" s="95"/>
      <c r="J215" s="96"/>
      <c r="L215" s="95"/>
      <c r="M215" s="95"/>
      <c r="N215" s="95"/>
      <c r="O215" s="95"/>
      <c r="P215" s="95"/>
      <c r="Q215" s="95"/>
      <c r="R215" s="95"/>
      <c r="S215" s="95"/>
      <c r="T215" s="95"/>
      <c r="U215" s="96"/>
    </row>
    <row r="216" spans="1:21" x14ac:dyDescent="0.55000000000000004">
      <c r="A216" s="95"/>
      <c r="B216" s="95"/>
      <c r="C216" s="95"/>
      <c r="D216" s="95"/>
      <c r="E216" s="95"/>
      <c r="F216" s="95"/>
      <c r="G216" s="95"/>
      <c r="H216" s="95"/>
      <c r="I216" s="95"/>
      <c r="J216" s="96"/>
      <c r="L216" s="95"/>
      <c r="M216" s="95"/>
      <c r="N216" s="95"/>
      <c r="O216" s="95"/>
      <c r="P216" s="95"/>
      <c r="Q216" s="95"/>
      <c r="R216" s="95"/>
      <c r="S216" s="95"/>
      <c r="T216" s="95"/>
      <c r="U216" s="96"/>
    </row>
    <row r="217" spans="1:21" x14ac:dyDescent="0.55000000000000004">
      <c r="A217" s="95"/>
      <c r="B217" s="95"/>
      <c r="C217" s="95"/>
      <c r="D217" s="95"/>
      <c r="E217" s="95"/>
      <c r="F217" s="95"/>
      <c r="G217" s="95"/>
      <c r="H217" s="95"/>
      <c r="I217" s="95"/>
      <c r="J217" s="96"/>
      <c r="L217" s="95"/>
      <c r="M217" s="95"/>
      <c r="N217" s="95"/>
      <c r="O217" s="95"/>
      <c r="P217" s="95"/>
      <c r="Q217" s="95"/>
      <c r="R217" s="95"/>
      <c r="S217" s="95"/>
      <c r="T217" s="95"/>
      <c r="U217" s="96"/>
    </row>
    <row r="218" spans="1:21" x14ac:dyDescent="0.55000000000000004">
      <c r="A218" s="95"/>
      <c r="B218" s="95"/>
      <c r="C218" s="95"/>
      <c r="D218" s="95"/>
      <c r="E218" s="95"/>
      <c r="F218" s="95"/>
      <c r="G218" s="95"/>
      <c r="H218" s="95"/>
      <c r="I218" s="95"/>
      <c r="J218" s="96"/>
      <c r="L218" s="95"/>
      <c r="M218" s="95"/>
      <c r="N218" s="95"/>
      <c r="O218" s="95"/>
      <c r="P218" s="95"/>
      <c r="Q218" s="95"/>
      <c r="R218" s="95"/>
      <c r="S218" s="95"/>
      <c r="T218" s="95"/>
      <c r="U218" s="96"/>
    </row>
    <row r="219" spans="1:21" x14ac:dyDescent="0.55000000000000004">
      <c r="A219" s="95"/>
      <c r="B219" s="95"/>
      <c r="C219" s="95"/>
      <c r="D219" s="95"/>
      <c r="E219" s="95"/>
      <c r="F219" s="95"/>
      <c r="G219" s="95"/>
      <c r="H219" s="95"/>
      <c r="I219" s="95"/>
      <c r="J219" s="96"/>
      <c r="L219" s="95"/>
      <c r="M219" s="95"/>
      <c r="N219" s="95"/>
      <c r="O219" s="95"/>
      <c r="P219" s="95"/>
      <c r="Q219" s="95"/>
      <c r="R219" s="95"/>
      <c r="S219" s="95"/>
      <c r="T219" s="95"/>
      <c r="U219" s="96"/>
    </row>
    <row r="220" spans="1:21" x14ac:dyDescent="0.55000000000000004">
      <c r="A220" s="95"/>
      <c r="B220" s="95"/>
      <c r="C220" s="95"/>
      <c r="D220" s="95"/>
      <c r="E220" s="95"/>
      <c r="F220" s="95"/>
      <c r="G220" s="95"/>
      <c r="H220" s="95"/>
      <c r="I220" s="95"/>
      <c r="J220" s="96"/>
      <c r="L220" s="95"/>
      <c r="M220" s="95"/>
      <c r="N220" s="95"/>
      <c r="O220" s="95"/>
      <c r="P220" s="95"/>
      <c r="Q220" s="95"/>
      <c r="R220" s="95"/>
      <c r="S220" s="95"/>
      <c r="T220" s="95"/>
      <c r="U220" s="96"/>
    </row>
    <row r="221" spans="1:21" x14ac:dyDescent="0.55000000000000004">
      <c r="A221" s="95"/>
      <c r="B221" s="95"/>
      <c r="C221" s="95"/>
      <c r="D221" s="95"/>
      <c r="E221" s="95"/>
      <c r="F221" s="95"/>
      <c r="G221" s="95"/>
      <c r="H221" s="95"/>
      <c r="I221" s="95"/>
      <c r="J221" s="96"/>
      <c r="L221" s="95"/>
      <c r="M221" s="95"/>
      <c r="N221" s="95"/>
      <c r="O221" s="95"/>
      <c r="P221" s="95"/>
      <c r="Q221" s="95"/>
      <c r="R221" s="95"/>
      <c r="S221" s="95"/>
      <c r="T221" s="95"/>
      <c r="U221" s="96"/>
    </row>
    <row r="222" spans="1:21" x14ac:dyDescent="0.55000000000000004">
      <c r="A222" s="95"/>
      <c r="B222" s="95"/>
      <c r="C222" s="95"/>
      <c r="D222" s="95"/>
      <c r="E222" s="95"/>
      <c r="F222" s="95"/>
      <c r="G222" s="95"/>
      <c r="H222" s="95"/>
      <c r="I222" s="95"/>
      <c r="J222" s="96"/>
      <c r="L222" s="95"/>
      <c r="M222" s="95"/>
      <c r="N222" s="95"/>
      <c r="O222" s="95"/>
      <c r="P222" s="95"/>
      <c r="Q222" s="95"/>
      <c r="R222" s="95"/>
      <c r="S222" s="95"/>
      <c r="T222" s="95"/>
      <c r="U222" s="96"/>
    </row>
    <row r="223" spans="1:21" x14ac:dyDescent="0.55000000000000004">
      <c r="A223" s="95"/>
      <c r="B223" s="95"/>
      <c r="C223" s="95"/>
      <c r="D223" s="95"/>
      <c r="E223" s="95"/>
      <c r="F223" s="95"/>
      <c r="G223" s="95"/>
      <c r="H223" s="95"/>
      <c r="I223" s="95"/>
      <c r="J223" s="96"/>
      <c r="L223" s="95"/>
      <c r="M223" s="95"/>
      <c r="N223" s="95"/>
      <c r="O223" s="95"/>
      <c r="P223" s="95"/>
      <c r="Q223" s="95"/>
      <c r="R223" s="95"/>
      <c r="S223" s="95"/>
      <c r="T223" s="95"/>
      <c r="U223" s="96"/>
    </row>
    <row r="224" spans="1:21" x14ac:dyDescent="0.55000000000000004">
      <c r="A224" s="95"/>
      <c r="B224" s="95"/>
      <c r="C224" s="95"/>
      <c r="D224" s="95"/>
      <c r="E224" s="95"/>
      <c r="F224" s="95"/>
      <c r="G224" s="95"/>
      <c r="H224" s="95"/>
      <c r="I224" s="95"/>
      <c r="J224" s="96"/>
      <c r="L224" s="95"/>
      <c r="M224" s="95"/>
      <c r="N224" s="95"/>
      <c r="O224" s="95"/>
      <c r="P224" s="95"/>
      <c r="Q224" s="95"/>
      <c r="R224" s="95"/>
      <c r="S224" s="95"/>
      <c r="T224" s="95"/>
      <c r="U224" s="96"/>
    </row>
    <row r="225" spans="1:21" x14ac:dyDescent="0.55000000000000004">
      <c r="A225" s="95"/>
      <c r="B225" s="95"/>
      <c r="C225" s="95"/>
      <c r="D225" s="95"/>
      <c r="E225" s="95"/>
      <c r="F225" s="95"/>
      <c r="G225" s="95"/>
      <c r="H225" s="95"/>
      <c r="I225" s="95"/>
      <c r="J225" s="96"/>
      <c r="L225" s="95"/>
      <c r="M225" s="95"/>
      <c r="N225" s="95"/>
      <c r="O225" s="95"/>
      <c r="P225" s="95"/>
      <c r="Q225" s="95"/>
      <c r="R225" s="95"/>
      <c r="S225" s="95"/>
      <c r="T225" s="95"/>
      <c r="U225" s="96"/>
    </row>
    <row r="226" spans="1:21" x14ac:dyDescent="0.55000000000000004">
      <c r="A226" s="95"/>
      <c r="B226" s="95"/>
      <c r="C226" s="95"/>
      <c r="D226" s="95"/>
      <c r="E226" s="95"/>
      <c r="F226" s="95"/>
      <c r="G226" s="95"/>
      <c r="H226" s="95"/>
      <c r="I226" s="95"/>
      <c r="J226" s="96"/>
      <c r="L226" s="95"/>
      <c r="M226" s="95"/>
      <c r="N226" s="95"/>
      <c r="O226" s="95"/>
      <c r="P226" s="95"/>
      <c r="Q226" s="95"/>
      <c r="R226" s="95"/>
      <c r="S226" s="95"/>
      <c r="T226" s="95"/>
      <c r="U226" s="96"/>
    </row>
    <row r="227" spans="1:21" x14ac:dyDescent="0.55000000000000004">
      <c r="A227" s="95"/>
      <c r="B227" s="95"/>
      <c r="C227" s="95"/>
      <c r="D227" s="95"/>
      <c r="E227" s="95"/>
      <c r="F227" s="95"/>
      <c r="G227" s="95"/>
      <c r="H227" s="95"/>
      <c r="I227" s="95"/>
      <c r="J227" s="96"/>
      <c r="L227" s="95"/>
      <c r="M227" s="95"/>
      <c r="N227" s="95"/>
      <c r="O227" s="95"/>
      <c r="P227" s="95"/>
      <c r="Q227" s="95"/>
      <c r="R227" s="95"/>
      <c r="S227" s="95"/>
      <c r="T227" s="95"/>
      <c r="U227" s="96"/>
    </row>
    <row r="228" spans="1:21" x14ac:dyDescent="0.55000000000000004">
      <c r="A228" s="95"/>
      <c r="B228" s="95"/>
      <c r="C228" s="95"/>
      <c r="D228" s="95"/>
      <c r="E228" s="95"/>
      <c r="F228" s="95"/>
      <c r="G228" s="95"/>
      <c r="H228" s="95"/>
      <c r="I228" s="95"/>
      <c r="J228" s="96"/>
      <c r="L228" s="95"/>
      <c r="M228" s="95"/>
      <c r="N228" s="95"/>
      <c r="O228" s="95"/>
      <c r="P228" s="95"/>
      <c r="Q228" s="95"/>
      <c r="R228" s="95"/>
      <c r="S228" s="95"/>
      <c r="T228" s="95"/>
      <c r="U228" s="96"/>
    </row>
    <row r="229" spans="1:21" x14ac:dyDescent="0.55000000000000004">
      <c r="A229" s="95"/>
      <c r="B229" s="95"/>
      <c r="C229" s="95"/>
      <c r="D229" s="95"/>
      <c r="E229" s="95"/>
      <c r="F229" s="95"/>
      <c r="G229" s="95"/>
      <c r="H229" s="95"/>
      <c r="I229" s="95"/>
      <c r="J229" s="96"/>
      <c r="L229" s="95"/>
      <c r="M229" s="95"/>
      <c r="N229" s="95"/>
      <c r="O229" s="95"/>
      <c r="P229" s="95"/>
      <c r="Q229" s="95"/>
      <c r="R229" s="95"/>
      <c r="S229" s="95"/>
      <c r="T229" s="95"/>
      <c r="U229" s="96"/>
    </row>
    <row r="230" spans="1:21" x14ac:dyDescent="0.55000000000000004">
      <c r="A230" s="95"/>
      <c r="B230" s="95"/>
      <c r="C230" s="95"/>
      <c r="D230" s="95"/>
      <c r="E230" s="95"/>
      <c r="F230" s="95"/>
      <c r="G230" s="95"/>
      <c r="H230" s="95"/>
      <c r="I230" s="95"/>
      <c r="J230" s="96"/>
      <c r="L230" s="95"/>
      <c r="M230" s="95"/>
      <c r="N230" s="95"/>
      <c r="O230" s="95"/>
      <c r="P230" s="95"/>
      <c r="Q230" s="95"/>
      <c r="R230" s="95"/>
      <c r="S230" s="95"/>
      <c r="T230" s="95"/>
      <c r="U230" s="96"/>
    </row>
    <row r="231" spans="1:21" x14ac:dyDescent="0.55000000000000004">
      <c r="A231" s="95"/>
      <c r="B231" s="95"/>
      <c r="C231" s="95"/>
      <c r="D231" s="95"/>
      <c r="E231" s="95"/>
      <c r="F231" s="95"/>
      <c r="G231" s="95"/>
      <c r="H231" s="95"/>
      <c r="I231" s="95"/>
      <c r="J231" s="96"/>
      <c r="L231" s="95"/>
      <c r="M231" s="95"/>
      <c r="N231" s="95"/>
      <c r="O231" s="95"/>
      <c r="P231" s="95"/>
      <c r="Q231" s="95"/>
      <c r="R231" s="95"/>
      <c r="S231" s="95"/>
      <c r="T231" s="95"/>
      <c r="U231" s="96"/>
    </row>
    <row r="232" spans="1:21" x14ac:dyDescent="0.55000000000000004">
      <c r="A232" s="95"/>
      <c r="B232" s="95"/>
      <c r="C232" s="95"/>
      <c r="D232" s="95"/>
      <c r="E232" s="95"/>
      <c r="F232" s="95"/>
      <c r="G232" s="95"/>
      <c r="H232" s="95"/>
      <c r="I232" s="95"/>
      <c r="J232" s="96"/>
      <c r="L232" s="95"/>
      <c r="M232" s="95"/>
      <c r="N232" s="95"/>
      <c r="O232" s="95"/>
      <c r="P232" s="95"/>
      <c r="Q232" s="95"/>
      <c r="R232" s="95"/>
      <c r="S232" s="95"/>
      <c r="T232" s="95"/>
      <c r="U232" s="96"/>
    </row>
    <row r="233" spans="1:21" x14ac:dyDescent="0.55000000000000004">
      <c r="A233" s="95"/>
      <c r="B233" s="95"/>
      <c r="C233" s="95"/>
      <c r="D233" s="95"/>
      <c r="E233" s="95"/>
      <c r="F233" s="95"/>
      <c r="G233" s="95"/>
      <c r="H233" s="95"/>
      <c r="I233" s="95"/>
      <c r="J233" s="96"/>
      <c r="L233" s="95"/>
      <c r="M233" s="95"/>
      <c r="N233" s="95"/>
      <c r="O233" s="95"/>
      <c r="P233" s="95"/>
      <c r="Q233" s="95"/>
      <c r="R233" s="95"/>
      <c r="S233" s="95"/>
      <c r="T233" s="95"/>
      <c r="U233" s="96"/>
    </row>
    <row r="234" spans="1:21" x14ac:dyDescent="0.55000000000000004">
      <c r="A234" s="95"/>
      <c r="B234" s="95"/>
      <c r="C234" s="95"/>
      <c r="D234" s="95"/>
      <c r="E234" s="95"/>
      <c r="F234" s="95"/>
      <c r="G234" s="95"/>
      <c r="H234" s="95"/>
      <c r="I234" s="95"/>
      <c r="J234" s="96"/>
      <c r="L234" s="95"/>
      <c r="M234" s="95"/>
      <c r="N234" s="95"/>
      <c r="O234" s="95"/>
      <c r="P234" s="95"/>
      <c r="Q234" s="95"/>
      <c r="R234" s="95"/>
      <c r="S234" s="95"/>
      <c r="T234" s="95"/>
      <c r="U234" s="96"/>
    </row>
    <row r="235" spans="1:21" x14ac:dyDescent="0.55000000000000004">
      <c r="A235" s="95"/>
      <c r="B235" s="95"/>
      <c r="C235" s="95"/>
      <c r="D235" s="95"/>
      <c r="E235" s="95"/>
      <c r="F235" s="95"/>
      <c r="G235" s="95"/>
      <c r="H235" s="95"/>
      <c r="I235" s="95"/>
      <c r="J235" s="96"/>
      <c r="L235" s="95"/>
      <c r="M235" s="95"/>
      <c r="N235" s="95"/>
      <c r="O235" s="95"/>
      <c r="P235" s="95"/>
      <c r="Q235" s="95"/>
      <c r="R235" s="95"/>
      <c r="S235" s="95"/>
      <c r="T235" s="95"/>
      <c r="U235" s="96"/>
    </row>
    <row r="236" spans="1:21" x14ac:dyDescent="0.55000000000000004">
      <c r="A236" s="95"/>
      <c r="B236" s="95"/>
      <c r="C236" s="95"/>
      <c r="D236" s="95"/>
      <c r="E236" s="95"/>
      <c r="F236" s="95"/>
      <c r="G236" s="95"/>
      <c r="H236" s="95"/>
      <c r="I236" s="95"/>
      <c r="J236" s="96"/>
      <c r="L236" s="95"/>
      <c r="M236" s="95"/>
      <c r="N236" s="95"/>
      <c r="O236" s="95"/>
      <c r="P236" s="95"/>
      <c r="Q236" s="95"/>
      <c r="R236" s="95"/>
      <c r="S236" s="95"/>
      <c r="T236" s="95"/>
      <c r="U236" s="96"/>
    </row>
    <row r="237" spans="1:21" x14ac:dyDescent="0.55000000000000004">
      <c r="A237" s="95"/>
      <c r="B237" s="95"/>
      <c r="C237" s="95"/>
      <c r="D237" s="95"/>
      <c r="E237" s="95"/>
      <c r="F237" s="95"/>
      <c r="G237" s="95"/>
      <c r="H237" s="95"/>
      <c r="I237" s="95"/>
      <c r="J237" s="96"/>
      <c r="L237" s="95"/>
      <c r="M237" s="95"/>
      <c r="N237" s="95"/>
      <c r="O237" s="95"/>
      <c r="P237" s="95"/>
      <c r="Q237" s="95"/>
      <c r="R237" s="95"/>
      <c r="S237" s="95"/>
      <c r="T237" s="95"/>
      <c r="U237" s="96"/>
    </row>
    <row r="238" spans="1:21" x14ac:dyDescent="0.55000000000000004">
      <c r="A238" s="95"/>
      <c r="B238" s="95"/>
      <c r="C238" s="95"/>
      <c r="D238" s="95"/>
      <c r="E238" s="95"/>
      <c r="F238" s="95"/>
      <c r="G238" s="95"/>
      <c r="H238" s="95"/>
      <c r="I238" s="95"/>
      <c r="J238" s="96"/>
      <c r="L238" s="95"/>
      <c r="M238" s="95"/>
      <c r="N238" s="95"/>
      <c r="O238" s="95"/>
      <c r="P238" s="95"/>
      <c r="Q238" s="95"/>
      <c r="R238" s="95"/>
      <c r="S238" s="95"/>
      <c r="T238" s="95"/>
      <c r="U238" s="96"/>
    </row>
    <row r="239" spans="1:21" x14ac:dyDescent="0.55000000000000004">
      <c r="A239" s="95"/>
      <c r="B239" s="95"/>
      <c r="C239" s="95"/>
      <c r="D239" s="95"/>
      <c r="E239" s="95"/>
      <c r="F239" s="95"/>
      <c r="G239" s="95"/>
      <c r="H239" s="95"/>
      <c r="I239" s="95"/>
      <c r="J239" s="96"/>
      <c r="L239" s="95"/>
      <c r="M239" s="95"/>
      <c r="N239" s="95"/>
      <c r="O239" s="95"/>
      <c r="P239" s="95"/>
      <c r="Q239" s="95"/>
      <c r="R239" s="95"/>
      <c r="S239" s="95"/>
      <c r="T239" s="95"/>
      <c r="U239" s="96"/>
    </row>
    <row r="240" spans="1:21" x14ac:dyDescent="0.55000000000000004">
      <c r="A240" s="95"/>
      <c r="B240" s="95"/>
      <c r="C240" s="95"/>
      <c r="D240" s="95"/>
      <c r="E240" s="95"/>
      <c r="F240" s="95"/>
      <c r="G240" s="95"/>
      <c r="H240" s="95"/>
      <c r="I240" s="95"/>
      <c r="J240" s="96"/>
      <c r="L240" s="95"/>
      <c r="M240" s="95"/>
      <c r="N240" s="95"/>
      <c r="O240" s="95"/>
      <c r="P240" s="95"/>
      <c r="Q240" s="95"/>
      <c r="R240" s="95"/>
      <c r="S240" s="95"/>
      <c r="T240" s="95"/>
      <c r="U240" s="96"/>
    </row>
    <row r="241" spans="1:21" x14ac:dyDescent="0.55000000000000004">
      <c r="A241" s="95"/>
      <c r="B241" s="95"/>
      <c r="C241" s="95"/>
      <c r="D241" s="95"/>
      <c r="E241" s="95"/>
      <c r="F241" s="95"/>
      <c r="G241" s="95"/>
      <c r="H241" s="95"/>
      <c r="I241" s="95"/>
      <c r="J241" s="96"/>
      <c r="L241" s="95"/>
      <c r="M241" s="95"/>
      <c r="N241" s="95"/>
      <c r="O241" s="95"/>
      <c r="P241" s="95"/>
      <c r="Q241" s="95"/>
      <c r="R241" s="95"/>
      <c r="S241" s="95"/>
      <c r="T241" s="95"/>
      <c r="U241" s="96"/>
    </row>
    <row r="242" spans="1:21" x14ac:dyDescent="0.55000000000000004">
      <c r="A242" s="95"/>
      <c r="B242" s="95"/>
      <c r="C242" s="95"/>
      <c r="D242" s="95"/>
      <c r="E242" s="95"/>
      <c r="F242" s="95"/>
      <c r="G242" s="95"/>
      <c r="H242" s="95"/>
      <c r="I242" s="95"/>
      <c r="J242" s="96"/>
      <c r="L242" s="95"/>
      <c r="M242" s="95"/>
      <c r="N242" s="95"/>
      <c r="O242" s="95"/>
      <c r="P242" s="95"/>
      <c r="Q242" s="95"/>
      <c r="R242" s="95"/>
      <c r="S242" s="95"/>
      <c r="T242" s="95"/>
      <c r="U242" s="96"/>
    </row>
    <row r="243" spans="1:21" x14ac:dyDescent="0.55000000000000004">
      <c r="A243" s="95"/>
      <c r="B243" s="95"/>
      <c r="C243" s="95"/>
      <c r="D243" s="95"/>
      <c r="E243" s="95"/>
      <c r="F243" s="95"/>
      <c r="G243" s="95"/>
      <c r="H243" s="95"/>
      <c r="I243" s="95"/>
      <c r="J243" s="96"/>
      <c r="L243" s="95"/>
      <c r="M243" s="95"/>
      <c r="N243" s="95"/>
      <c r="O243" s="95"/>
      <c r="P243" s="95"/>
      <c r="Q243" s="95"/>
      <c r="R243" s="95"/>
      <c r="S243" s="95"/>
      <c r="T243" s="95"/>
      <c r="U243" s="96"/>
    </row>
    <row r="244" spans="1:21" x14ac:dyDescent="0.55000000000000004">
      <c r="A244" s="95"/>
      <c r="B244" s="95"/>
      <c r="C244" s="95"/>
      <c r="D244" s="95"/>
      <c r="E244" s="95"/>
      <c r="F244" s="95"/>
      <c r="G244" s="95"/>
      <c r="H244" s="95"/>
      <c r="I244" s="95"/>
      <c r="J244" s="96"/>
      <c r="L244" s="95"/>
      <c r="M244" s="95"/>
      <c r="N244" s="95"/>
      <c r="O244" s="95"/>
      <c r="P244" s="95"/>
      <c r="Q244" s="95"/>
      <c r="R244" s="95"/>
      <c r="S244" s="95"/>
      <c r="T244" s="95"/>
      <c r="U244" s="96"/>
    </row>
    <row r="245" spans="1:21" x14ac:dyDescent="0.55000000000000004">
      <c r="A245" s="95"/>
      <c r="B245" s="95"/>
      <c r="C245" s="95"/>
      <c r="D245" s="95"/>
      <c r="E245" s="95"/>
      <c r="F245" s="95"/>
      <c r="G245" s="95"/>
      <c r="H245" s="95"/>
      <c r="I245" s="95"/>
      <c r="J245" s="96"/>
      <c r="L245" s="95"/>
      <c r="M245" s="95"/>
      <c r="N245" s="95"/>
      <c r="O245" s="95"/>
      <c r="P245" s="95"/>
      <c r="Q245" s="95"/>
      <c r="R245" s="95"/>
      <c r="S245" s="95"/>
      <c r="T245" s="95"/>
      <c r="U245" s="96"/>
    </row>
    <row r="246" spans="1:21" x14ac:dyDescent="0.55000000000000004">
      <c r="A246" s="95"/>
      <c r="B246" s="95"/>
      <c r="C246" s="95"/>
      <c r="D246" s="95"/>
      <c r="E246" s="95"/>
      <c r="F246" s="95"/>
      <c r="G246" s="95"/>
      <c r="H246" s="95"/>
      <c r="I246" s="95"/>
      <c r="J246" s="96"/>
      <c r="L246" s="95"/>
      <c r="M246" s="95"/>
      <c r="N246" s="95"/>
      <c r="O246" s="95"/>
      <c r="P246" s="95"/>
      <c r="Q246" s="95"/>
      <c r="R246" s="95"/>
      <c r="S246" s="95"/>
      <c r="T246" s="95"/>
      <c r="U246" s="96"/>
    </row>
    <row r="247" spans="1:21" x14ac:dyDescent="0.55000000000000004">
      <c r="A247" s="95"/>
      <c r="B247" s="95"/>
      <c r="C247" s="95"/>
      <c r="D247" s="95"/>
      <c r="E247" s="95"/>
      <c r="F247" s="95"/>
      <c r="G247" s="95"/>
      <c r="H247" s="95"/>
      <c r="I247" s="95"/>
      <c r="J247" s="96"/>
      <c r="L247" s="95"/>
      <c r="M247" s="95"/>
      <c r="N247" s="95"/>
      <c r="O247" s="95"/>
      <c r="P247" s="95"/>
      <c r="Q247" s="95"/>
      <c r="R247" s="95"/>
      <c r="S247" s="95"/>
      <c r="T247" s="95"/>
      <c r="U247" s="96"/>
    </row>
    <row r="248" spans="1:21" x14ac:dyDescent="0.55000000000000004">
      <c r="A248" s="95"/>
      <c r="B248" s="95"/>
      <c r="C248" s="95"/>
      <c r="D248" s="95"/>
      <c r="E248" s="95"/>
      <c r="F248" s="95"/>
      <c r="G248" s="95"/>
      <c r="H248" s="95"/>
      <c r="I248" s="95"/>
      <c r="J248" s="96"/>
      <c r="L248" s="95"/>
      <c r="M248" s="95"/>
      <c r="N248" s="95"/>
      <c r="O248" s="95"/>
      <c r="P248" s="95"/>
      <c r="Q248" s="95"/>
      <c r="R248" s="95"/>
      <c r="S248" s="95"/>
      <c r="T248" s="95"/>
      <c r="U248" s="96"/>
    </row>
    <row r="249" spans="1:21" x14ac:dyDescent="0.55000000000000004">
      <c r="A249" s="95"/>
      <c r="B249" s="95"/>
      <c r="C249" s="95"/>
      <c r="D249" s="95"/>
      <c r="E249" s="95"/>
      <c r="F249" s="95"/>
      <c r="G249" s="95"/>
      <c r="H249" s="95"/>
      <c r="I249" s="95"/>
      <c r="J249" s="96"/>
      <c r="L249" s="95"/>
      <c r="M249" s="95"/>
      <c r="N249" s="95"/>
      <c r="O249" s="95"/>
      <c r="P249" s="95"/>
      <c r="Q249" s="95"/>
      <c r="R249" s="95"/>
      <c r="S249" s="95"/>
      <c r="T249" s="95"/>
      <c r="U249" s="96"/>
    </row>
    <row r="250" spans="1:21" x14ac:dyDescent="0.55000000000000004">
      <c r="A250" s="95"/>
      <c r="B250" s="95"/>
      <c r="C250" s="95"/>
      <c r="D250" s="95"/>
      <c r="E250" s="95"/>
      <c r="F250" s="95"/>
      <c r="G250" s="95"/>
      <c r="H250" s="95"/>
      <c r="I250" s="95"/>
      <c r="J250" s="96"/>
      <c r="L250" s="95"/>
      <c r="M250" s="95"/>
      <c r="N250" s="95"/>
      <c r="O250" s="95"/>
      <c r="P250" s="95"/>
      <c r="Q250" s="95"/>
      <c r="R250" s="95"/>
      <c r="S250" s="95"/>
      <c r="T250" s="95"/>
      <c r="U250" s="96"/>
    </row>
    <row r="251" spans="1:21" x14ac:dyDescent="0.55000000000000004">
      <c r="A251" s="95"/>
      <c r="B251" s="95"/>
      <c r="C251" s="95"/>
      <c r="D251" s="95"/>
      <c r="E251" s="95"/>
      <c r="F251" s="95"/>
      <c r="G251" s="95"/>
      <c r="H251" s="95"/>
      <c r="I251" s="95"/>
      <c r="J251" s="96"/>
      <c r="L251" s="95"/>
      <c r="M251" s="95"/>
      <c r="N251" s="95"/>
      <c r="O251" s="95"/>
      <c r="P251" s="95"/>
      <c r="Q251" s="95"/>
      <c r="R251" s="95"/>
      <c r="S251" s="95"/>
      <c r="T251" s="95"/>
      <c r="U251" s="96"/>
    </row>
    <row r="252" spans="1:21" x14ac:dyDescent="0.55000000000000004">
      <c r="A252" s="95"/>
      <c r="B252" s="95"/>
      <c r="C252" s="95"/>
      <c r="D252" s="95"/>
      <c r="E252" s="95"/>
      <c r="F252" s="95"/>
      <c r="G252" s="95"/>
      <c r="H252" s="95"/>
      <c r="I252" s="95"/>
      <c r="J252" s="96"/>
      <c r="L252" s="95"/>
      <c r="M252" s="95"/>
      <c r="N252" s="95"/>
      <c r="O252" s="95"/>
      <c r="P252" s="95"/>
      <c r="Q252" s="95"/>
      <c r="R252" s="95"/>
      <c r="S252" s="95"/>
      <c r="T252" s="95"/>
      <c r="U252" s="96"/>
    </row>
    <row r="253" spans="1:21" x14ac:dyDescent="0.55000000000000004">
      <c r="A253" s="95"/>
      <c r="B253" s="95"/>
      <c r="C253" s="95"/>
      <c r="D253" s="95"/>
      <c r="E253" s="95"/>
      <c r="F253" s="95"/>
      <c r="G253" s="95"/>
      <c r="H253" s="95"/>
      <c r="I253" s="95"/>
      <c r="J253" s="96"/>
      <c r="L253" s="95"/>
      <c r="M253" s="95"/>
      <c r="N253" s="95"/>
      <c r="O253" s="95"/>
      <c r="P253" s="95"/>
      <c r="Q253" s="95"/>
      <c r="R253" s="95"/>
      <c r="S253" s="95"/>
      <c r="T253" s="95"/>
      <c r="U253" s="96"/>
    </row>
    <row r="254" spans="1:21" x14ac:dyDescent="0.55000000000000004">
      <c r="A254" s="95"/>
      <c r="B254" s="95"/>
      <c r="C254" s="95"/>
      <c r="D254" s="95"/>
      <c r="E254" s="95"/>
      <c r="F254" s="95"/>
      <c r="G254" s="95"/>
      <c r="H254" s="95"/>
      <c r="I254" s="95"/>
      <c r="J254" s="96"/>
      <c r="L254" s="95"/>
      <c r="M254" s="95"/>
      <c r="N254" s="95"/>
      <c r="O254" s="95"/>
      <c r="P254" s="95"/>
      <c r="Q254" s="95"/>
      <c r="R254" s="95"/>
      <c r="S254" s="95"/>
      <c r="T254" s="95"/>
      <c r="U254" s="96"/>
    </row>
    <row r="255" spans="1:21" x14ac:dyDescent="0.55000000000000004">
      <c r="A255" s="95"/>
      <c r="B255" s="95"/>
      <c r="C255" s="95"/>
      <c r="D255" s="95"/>
      <c r="E255" s="95"/>
      <c r="F255" s="95"/>
      <c r="G255" s="95"/>
      <c r="H255" s="95"/>
      <c r="I255" s="95"/>
      <c r="J255" s="96"/>
      <c r="L255" s="95"/>
      <c r="M255" s="95"/>
      <c r="N255" s="95"/>
      <c r="O255" s="95"/>
      <c r="P255" s="95"/>
      <c r="Q255" s="95"/>
      <c r="R255" s="95"/>
      <c r="S255" s="95"/>
      <c r="T255" s="95"/>
      <c r="U255" s="96"/>
    </row>
    <row r="256" spans="1:21" x14ac:dyDescent="0.55000000000000004">
      <c r="A256" s="95"/>
      <c r="B256" s="95"/>
      <c r="C256" s="95"/>
      <c r="D256" s="95"/>
      <c r="E256" s="95"/>
      <c r="F256" s="95"/>
      <c r="G256" s="95"/>
      <c r="H256" s="95"/>
      <c r="I256" s="95"/>
      <c r="J256" s="96"/>
      <c r="L256" s="95"/>
      <c r="M256" s="95"/>
      <c r="N256" s="95"/>
      <c r="O256" s="95"/>
      <c r="P256" s="95"/>
      <c r="Q256" s="95"/>
      <c r="R256" s="95"/>
      <c r="S256" s="95"/>
      <c r="T256" s="95"/>
      <c r="U256" s="96"/>
    </row>
    <row r="257" spans="1:21" x14ac:dyDescent="0.55000000000000004">
      <c r="A257" s="95"/>
      <c r="B257" s="95"/>
      <c r="C257" s="95"/>
      <c r="D257" s="95"/>
      <c r="E257" s="95"/>
      <c r="F257" s="95"/>
      <c r="G257" s="95"/>
      <c r="H257" s="95"/>
      <c r="I257" s="95"/>
      <c r="J257" s="96"/>
      <c r="L257" s="95"/>
      <c r="M257" s="95"/>
      <c r="N257" s="95"/>
      <c r="O257" s="95"/>
      <c r="P257" s="95"/>
      <c r="Q257" s="95"/>
      <c r="R257" s="95"/>
      <c r="S257" s="95"/>
      <c r="T257" s="95"/>
      <c r="U257" s="96"/>
    </row>
    <row r="258" spans="1:21" x14ac:dyDescent="0.55000000000000004">
      <c r="A258" s="95"/>
      <c r="B258" s="95"/>
      <c r="C258" s="95"/>
      <c r="D258" s="95"/>
      <c r="E258" s="95"/>
      <c r="F258" s="95"/>
      <c r="G258" s="95"/>
      <c r="H258" s="95"/>
      <c r="I258" s="95"/>
      <c r="J258" s="96"/>
      <c r="L258" s="95"/>
      <c r="M258" s="95"/>
      <c r="N258" s="95"/>
      <c r="O258" s="95"/>
      <c r="P258" s="95"/>
      <c r="Q258" s="95"/>
      <c r="R258" s="95"/>
      <c r="S258" s="95"/>
      <c r="T258" s="95"/>
      <c r="U258" s="96"/>
    </row>
    <row r="259" spans="1:21" x14ac:dyDescent="0.55000000000000004">
      <c r="A259" s="95"/>
      <c r="B259" s="95"/>
      <c r="C259" s="95"/>
      <c r="D259" s="95"/>
      <c r="E259" s="95"/>
      <c r="F259" s="95"/>
      <c r="G259" s="95"/>
      <c r="H259" s="95"/>
      <c r="I259" s="95"/>
      <c r="J259" s="96"/>
      <c r="L259" s="95"/>
      <c r="M259" s="95"/>
      <c r="N259" s="95"/>
      <c r="O259" s="95"/>
      <c r="P259" s="95"/>
      <c r="Q259" s="95"/>
      <c r="R259" s="95"/>
      <c r="S259" s="95"/>
      <c r="T259" s="95"/>
      <c r="U259" s="96"/>
    </row>
    <row r="260" spans="1:21" x14ac:dyDescent="0.55000000000000004">
      <c r="A260" s="95"/>
      <c r="B260" s="95"/>
      <c r="C260" s="95"/>
      <c r="D260" s="95"/>
      <c r="E260" s="95"/>
      <c r="F260" s="95"/>
      <c r="G260" s="95"/>
      <c r="H260" s="95"/>
      <c r="I260" s="95"/>
      <c r="J260" s="96"/>
      <c r="L260" s="95"/>
      <c r="M260" s="95"/>
      <c r="N260" s="95"/>
      <c r="O260" s="95"/>
      <c r="P260" s="95"/>
      <c r="Q260" s="95"/>
      <c r="R260" s="95"/>
      <c r="S260" s="95"/>
      <c r="T260" s="95"/>
      <c r="U260" s="96"/>
    </row>
    <row r="261" spans="1:21" x14ac:dyDescent="0.55000000000000004">
      <c r="A261" s="95"/>
      <c r="B261" s="95"/>
      <c r="C261" s="95"/>
      <c r="D261" s="95"/>
      <c r="E261" s="95"/>
      <c r="F261" s="95"/>
      <c r="G261" s="95"/>
      <c r="H261" s="95"/>
      <c r="I261" s="95"/>
      <c r="J261" s="96"/>
      <c r="L261" s="95"/>
      <c r="M261" s="95"/>
      <c r="N261" s="95"/>
      <c r="O261" s="95"/>
      <c r="P261" s="95"/>
      <c r="Q261" s="95"/>
      <c r="R261" s="95"/>
      <c r="S261" s="95"/>
      <c r="T261" s="95"/>
      <c r="U261" s="96"/>
    </row>
    <row r="262" spans="1:21" x14ac:dyDescent="0.55000000000000004">
      <c r="A262" s="95"/>
      <c r="B262" s="95"/>
      <c r="C262" s="95"/>
      <c r="D262" s="95"/>
      <c r="E262" s="95"/>
      <c r="F262" s="95"/>
      <c r="G262" s="95"/>
      <c r="H262" s="95"/>
      <c r="I262" s="95"/>
      <c r="J262" s="96"/>
      <c r="L262" s="95"/>
      <c r="M262" s="95"/>
      <c r="N262" s="95"/>
      <c r="O262" s="95"/>
      <c r="P262" s="95"/>
      <c r="Q262" s="95"/>
      <c r="R262" s="95"/>
      <c r="S262" s="95"/>
      <c r="T262" s="95"/>
      <c r="U262" s="96"/>
    </row>
    <row r="263" spans="1:21" x14ac:dyDescent="0.55000000000000004">
      <c r="A263" s="95"/>
      <c r="B263" s="95"/>
      <c r="C263" s="95"/>
      <c r="D263" s="95"/>
      <c r="E263" s="95"/>
      <c r="F263" s="95"/>
      <c r="G263" s="95"/>
      <c r="H263" s="95"/>
      <c r="I263" s="95"/>
      <c r="J263" s="96"/>
      <c r="L263" s="95"/>
      <c r="M263" s="95"/>
      <c r="N263" s="95"/>
      <c r="O263" s="95"/>
      <c r="P263" s="95"/>
      <c r="Q263" s="95"/>
      <c r="R263" s="95"/>
      <c r="S263" s="95"/>
      <c r="T263" s="95"/>
      <c r="U263" s="96"/>
    </row>
    <row r="264" spans="1:21" x14ac:dyDescent="0.55000000000000004">
      <c r="A264" s="95"/>
      <c r="B264" s="95"/>
      <c r="C264" s="95"/>
      <c r="D264" s="95"/>
      <c r="E264" s="95"/>
      <c r="F264" s="95"/>
      <c r="G264" s="95"/>
      <c r="H264" s="95"/>
      <c r="I264" s="95"/>
      <c r="J264" s="96"/>
      <c r="L264" s="95"/>
      <c r="M264" s="95"/>
      <c r="N264" s="95"/>
      <c r="O264" s="95"/>
      <c r="P264" s="95"/>
      <c r="Q264" s="95"/>
      <c r="R264" s="95"/>
      <c r="S264" s="95"/>
      <c r="T264" s="95"/>
      <c r="U264" s="96"/>
    </row>
    <row r="265" spans="1:21" x14ac:dyDescent="0.55000000000000004">
      <c r="A265" s="95"/>
      <c r="B265" s="95"/>
      <c r="C265" s="95"/>
      <c r="D265" s="95"/>
      <c r="E265" s="95"/>
      <c r="F265" s="95"/>
      <c r="G265" s="95"/>
      <c r="H265" s="95"/>
      <c r="I265" s="95"/>
      <c r="J265" s="96"/>
      <c r="L265" s="95"/>
      <c r="M265" s="95"/>
      <c r="N265" s="95"/>
      <c r="O265" s="95"/>
      <c r="P265" s="95"/>
      <c r="Q265" s="95"/>
      <c r="R265" s="95"/>
      <c r="S265" s="95"/>
      <c r="T265" s="95"/>
      <c r="U265" s="96"/>
    </row>
    <row r="266" spans="1:21" x14ac:dyDescent="0.55000000000000004">
      <c r="A266" s="95"/>
      <c r="B266" s="95"/>
      <c r="C266" s="95"/>
      <c r="D266" s="95"/>
      <c r="E266" s="95"/>
      <c r="F266" s="95"/>
      <c r="G266" s="95"/>
      <c r="H266" s="95"/>
      <c r="I266" s="95"/>
      <c r="J266" s="96"/>
      <c r="L266" s="95"/>
      <c r="M266" s="95"/>
      <c r="N266" s="95"/>
      <c r="O266" s="95"/>
      <c r="P266" s="95"/>
      <c r="Q266" s="95"/>
      <c r="R266" s="95"/>
      <c r="S266" s="95"/>
      <c r="T266" s="95"/>
      <c r="U266" s="96"/>
    </row>
    <row r="267" spans="1:21" x14ac:dyDescent="0.55000000000000004">
      <c r="A267" s="95"/>
      <c r="B267" s="95"/>
      <c r="C267" s="95"/>
      <c r="D267" s="95"/>
      <c r="E267" s="95"/>
      <c r="F267" s="95"/>
      <c r="G267" s="95"/>
      <c r="H267" s="95"/>
      <c r="I267" s="95"/>
      <c r="J267" s="96"/>
      <c r="L267" s="95"/>
      <c r="M267" s="95"/>
      <c r="N267" s="95"/>
      <c r="O267" s="95"/>
      <c r="P267" s="95"/>
      <c r="Q267" s="95"/>
      <c r="R267" s="95"/>
      <c r="S267" s="95"/>
      <c r="T267" s="95"/>
      <c r="U267" s="96"/>
    </row>
    <row r="268" spans="1:21" x14ac:dyDescent="0.55000000000000004">
      <c r="A268" s="95"/>
      <c r="B268" s="95"/>
      <c r="C268" s="95"/>
      <c r="D268" s="95"/>
      <c r="E268" s="95"/>
      <c r="F268" s="95"/>
      <c r="G268" s="95"/>
      <c r="H268" s="95"/>
      <c r="I268" s="95"/>
      <c r="J268" s="96"/>
      <c r="L268" s="95"/>
      <c r="M268" s="95"/>
      <c r="N268" s="95"/>
      <c r="O268" s="95"/>
      <c r="P268" s="95"/>
      <c r="Q268" s="95"/>
      <c r="R268" s="95"/>
      <c r="S268" s="95"/>
      <c r="T268" s="95"/>
      <c r="U268" s="96"/>
    </row>
    <row r="269" spans="1:21" x14ac:dyDescent="0.55000000000000004">
      <c r="A269" s="95"/>
      <c r="B269" s="95"/>
      <c r="C269" s="95"/>
      <c r="D269" s="95"/>
      <c r="E269" s="95"/>
      <c r="F269" s="95"/>
      <c r="G269" s="95"/>
      <c r="H269" s="95"/>
      <c r="I269" s="95"/>
      <c r="J269" s="96"/>
      <c r="L269" s="95"/>
      <c r="M269" s="95"/>
      <c r="N269" s="95"/>
      <c r="O269" s="95"/>
      <c r="P269" s="95"/>
      <c r="Q269" s="95"/>
      <c r="R269" s="95"/>
      <c r="S269" s="95"/>
      <c r="T269" s="95"/>
      <c r="U269" s="96"/>
    </row>
    <row r="270" spans="1:21" x14ac:dyDescent="0.55000000000000004">
      <c r="A270" s="95"/>
      <c r="B270" s="95"/>
      <c r="C270" s="95"/>
      <c r="D270" s="95"/>
      <c r="E270" s="95"/>
      <c r="F270" s="95"/>
      <c r="G270" s="95"/>
      <c r="H270" s="95"/>
      <c r="I270" s="95"/>
      <c r="J270" s="96"/>
      <c r="L270" s="95"/>
      <c r="M270" s="95"/>
      <c r="N270" s="95"/>
      <c r="O270" s="95"/>
      <c r="P270" s="95"/>
      <c r="Q270" s="95"/>
      <c r="R270" s="95"/>
      <c r="S270" s="95"/>
      <c r="T270" s="95"/>
      <c r="U270" s="96"/>
    </row>
    <row r="271" spans="1:21" x14ac:dyDescent="0.55000000000000004">
      <c r="A271" s="95"/>
      <c r="B271" s="95"/>
      <c r="C271" s="95"/>
      <c r="D271" s="95"/>
      <c r="E271" s="95"/>
      <c r="F271" s="95"/>
      <c r="G271" s="95"/>
      <c r="H271" s="95"/>
      <c r="I271" s="95"/>
      <c r="J271" s="96"/>
      <c r="L271" s="95"/>
      <c r="M271" s="95"/>
      <c r="N271" s="95"/>
      <c r="O271" s="95"/>
      <c r="P271" s="95"/>
      <c r="Q271" s="95"/>
      <c r="R271" s="95"/>
      <c r="S271" s="95"/>
      <c r="T271" s="95"/>
      <c r="U271" s="96"/>
    </row>
    <row r="272" spans="1:21" x14ac:dyDescent="0.55000000000000004">
      <c r="A272" s="95"/>
      <c r="B272" s="95"/>
      <c r="C272" s="95"/>
      <c r="D272" s="95"/>
      <c r="E272" s="95"/>
      <c r="F272" s="95"/>
      <c r="G272" s="95"/>
      <c r="H272" s="95"/>
      <c r="I272" s="95"/>
      <c r="J272" s="96"/>
      <c r="L272" s="95"/>
      <c r="M272" s="95"/>
      <c r="N272" s="95"/>
      <c r="O272" s="95"/>
      <c r="P272" s="95"/>
      <c r="Q272" s="95"/>
      <c r="R272" s="95"/>
      <c r="S272" s="95"/>
      <c r="T272" s="95"/>
      <c r="U272" s="96"/>
    </row>
    <row r="273" spans="1:21" x14ac:dyDescent="0.55000000000000004">
      <c r="A273" s="95"/>
      <c r="B273" s="95"/>
      <c r="C273" s="95"/>
      <c r="D273" s="95"/>
      <c r="E273" s="95"/>
      <c r="F273" s="95"/>
      <c r="G273" s="95"/>
      <c r="H273" s="95"/>
      <c r="I273" s="95"/>
      <c r="J273" s="96"/>
      <c r="L273" s="95"/>
      <c r="M273" s="95"/>
      <c r="N273" s="95"/>
      <c r="O273" s="95"/>
      <c r="P273" s="95"/>
      <c r="Q273" s="95"/>
      <c r="R273" s="95"/>
      <c r="S273" s="95"/>
      <c r="T273" s="95"/>
      <c r="U273" s="96"/>
    </row>
    <row r="274" spans="1:21" x14ac:dyDescent="0.55000000000000004">
      <c r="A274" s="95"/>
      <c r="B274" s="95"/>
      <c r="C274" s="95"/>
      <c r="D274" s="95"/>
      <c r="E274" s="95"/>
      <c r="F274" s="95"/>
      <c r="G274" s="95"/>
      <c r="H274" s="95"/>
      <c r="I274" s="95"/>
      <c r="J274" s="96"/>
      <c r="L274" s="95"/>
      <c r="M274" s="95"/>
      <c r="N274" s="95"/>
      <c r="O274" s="95"/>
      <c r="P274" s="95"/>
      <c r="Q274" s="95"/>
      <c r="R274" s="95"/>
      <c r="S274" s="95"/>
      <c r="T274" s="95"/>
      <c r="U274" s="96"/>
    </row>
    <row r="275" spans="1:21" x14ac:dyDescent="0.55000000000000004">
      <c r="A275" s="95"/>
      <c r="B275" s="95"/>
      <c r="C275" s="95"/>
      <c r="D275" s="95"/>
      <c r="E275" s="95"/>
      <c r="F275" s="95"/>
      <c r="G275" s="95"/>
      <c r="H275" s="95"/>
      <c r="I275" s="95"/>
      <c r="J275" s="96"/>
      <c r="L275" s="95"/>
      <c r="M275" s="95"/>
      <c r="N275" s="95"/>
      <c r="O275" s="95"/>
      <c r="P275" s="95"/>
      <c r="Q275" s="95"/>
      <c r="R275" s="95"/>
      <c r="S275" s="95"/>
      <c r="T275" s="95"/>
      <c r="U275" s="96"/>
    </row>
    <row r="276" spans="1:21" x14ac:dyDescent="0.55000000000000004">
      <c r="A276" s="95"/>
      <c r="B276" s="95"/>
      <c r="C276" s="95"/>
      <c r="D276" s="95"/>
      <c r="E276" s="95"/>
      <c r="F276" s="95"/>
      <c r="G276" s="95"/>
      <c r="H276" s="95"/>
      <c r="I276" s="95"/>
      <c r="J276" s="96"/>
      <c r="L276" s="95"/>
      <c r="M276" s="95"/>
      <c r="N276" s="95"/>
      <c r="O276" s="95"/>
      <c r="P276" s="95"/>
      <c r="Q276" s="95"/>
      <c r="R276" s="95"/>
      <c r="S276" s="95"/>
      <c r="T276" s="95"/>
      <c r="U276" s="96"/>
    </row>
    <row r="277" spans="1:21" x14ac:dyDescent="0.55000000000000004">
      <c r="A277" s="95"/>
      <c r="B277" s="95"/>
      <c r="C277" s="95"/>
      <c r="D277" s="95"/>
      <c r="E277" s="95"/>
      <c r="F277" s="95"/>
      <c r="G277" s="95"/>
      <c r="H277" s="95"/>
      <c r="I277" s="95"/>
      <c r="J277" s="96"/>
      <c r="L277" s="95"/>
      <c r="M277" s="95"/>
      <c r="N277" s="95"/>
      <c r="O277" s="95"/>
      <c r="P277" s="95"/>
      <c r="Q277" s="95"/>
      <c r="R277" s="95"/>
      <c r="S277" s="95"/>
      <c r="T277" s="95"/>
      <c r="U277" s="96"/>
    </row>
    <row r="278" spans="1:21" x14ac:dyDescent="0.55000000000000004">
      <c r="A278" s="95"/>
      <c r="B278" s="95"/>
      <c r="C278" s="95"/>
      <c r="D278" s="95"/>
      <c r="E278" s="95"/>
      <c r="F278" s="95"/>
      <c r="G278" s="95"/>
      <c r="H278" s="95"/>
      <c r="I278" s="95"/>
      <c r="J278" s="96"/>
      <c r="L278" s="95"/>
      <c r="M278" s="95"/>
      <c r="N278" s="95"/>
      <c r="O278" s="95"/>
      <c r="P278" s="95"/>
      <c r="Q278" s="95"/>
      <c r="R278" s="95"/>
      <c r="S278" s="95"/>
      <c r="T278" s="95"/>
      <c r="U278" s="96"/>
    </row>
    <row r="279" spans="1:21" x14ac:dyDescent="0.55000000000000004">
      <c r="A279" s="95"/>
      <c r="B279" s="95"/>
      <c r="C279" s="95"/>
      <c r="D279" s="95"/>
      <c r="E279" s="95"/>
      <c r="F279" s="95"/>
      <c r="G279" s="95"/>
      <c r="H279" s="95"/>
      <c r="I279" s="95"/>
      <c r="J279" s="96"/>
      <c r="L279" s="95"/>
      <c r="M279" s="95"/>
      <c r="N279" s="95"/>
      <c r="O279" s="95"/>
      <c r="P279" s="95"/>
      <c r="Q279" s="95"/>
      <c r="R279" s="95"/>
      <c r="S279" s="95"/>
      <c r="T279" s="95"/>
      <c r="U279" s="96"/>
    </row>
    <row r="280" spans="1:21" x14ac:dyDescent="0.55000000000000004">
      <c r="A280" s="95"/>
      <c r="B280" s="95"/>
      <c r="C280" s="95"/>
      <c r="D280" s="95"/>
      <c r="E280" s="95"/>
      <c r="F280" s="95"/>
      <c r="G280" s="95"/>
      <c r="H280" s="95"/>
      <c r="I280" s="95"/>
      <c r="J280" s="96"/>
      <c r="L280" s="95"/>
      <c r="M280" s="95"/>
      <c r="N280" s="95"/>
      <c r="O280" s="95"/>
      <c r="P280" s="95"/>
      <c r="Q280" s="95"/>
      <c r="R280" s="95"/>
      <c r="S280" s="95"/>
      <c r="T280" s="95"/>
      <c r="U280" s="96"/>
    </row>
    <row r="281" spans="1:21" x14ac:dyDescent="0.55000000000000004">
      <c r="A281" s="95"/>
      <c r="B281" s="95"/>
      <c r="C281" s="95"/>
      <c r="D281" s="95"/>
      <c r="E281" s="95"/>
      <c r="F281" s="95"/>
      <c r="G281" s="95"/>
      <c r="H281" s="95"/>
      <c r="I281" s="95"/>
      <c r="J281" s="96"/>
      <c r="L281" s="95"/>
      <c r="M281" s="95"/>
      <c r="N281" s="95"/>
      <c r="O281" s="95"/>
      <c r="P281" s="95"/>
      <c r="Q281" s="95"/>
      <c r="R281" s="95"/>
      <c r="S281" s="95"/>
      <c r="T281" s="95"/>
      <c r="U281" s="96"/>
    </row>
    <row r="282" spans="1:21" x14ac:dyDescent="0.55000000000000004">
      <c r="A282" s="95"/>
      <c r="B282" s="95"/>
      <c r="C282" s="95"/>
      <c r="D282" s="95"/>
      <c r="E282" s="95"/>
      <c r="F282" s="95"/>
      <c r="G282" s="95"/>
      <c r="H282" s="95"/>
      <c r="I282" s="95"/>
      <c r="J282" s="96"/>
      <c r="L282" s="95"/>
      <c r="M282" s="95"/>
      <c r="N282" s="95"/>
      <c r="O282" s="95"/>
      <c r="P282" s="95"/>
      <c r="Q282" s="95"/>
      <c r="R282" s="95"/>
      <c r="S282" s="95"/>
      <c r="T282" s="95"/>
      <c r="U282" s="96"/>
    </row>
    <row r="283" spans="1:21" x14ac:dyDescent="0.55000000000000004">
      <c r="A283" s="95"/>
      <c r="B283" s="95"/>
      <c r="C283" s="95"/>
      <c r="D283" s="95"/>
      <c r="E283" s="95"/>
      <c r="F283" s="95"/>
      <c r="G283" s="95"/>
      <c r="H283" s="95"/>
      <c r="I283" s="95"/>
      <c r="J283" s="96"/>
      <c r="L283" s="95"/>
      <c r="M283" s="95"/>
      <c r="N283" s="95"/>
      <c r="O283" s="95"/>
      <c r="P283" s="95"/>
      <c r="Q283" s="95"/>
      <c r="R283" s="95"/>
      <c r="S283" s="95"/>
      <c r="T283" s="95"/>
      <c r="U283" s="96"/>
    </row>
    <row r="284" spans="1:21" x14ac:dyDescent="0.55000000000000004">
      <c r="A284" s="95"/>
      <c r="B284" s="95"/>
      <c r="C284" s="95"/>
      <c r="D284" s="95"/>
      <c r="E284" s="95"/>
      <c r="F284" s="95"/>
      <c r="G284" s="95"/>
      <c r="H284" s="95"/>
      <c r="I284" s="95"/>
      <c r="J284" s="96"/>
      <c r="L284" s="95"/>
      <c r="M284" s="95"/>
      <c r="N284" s="95"/>
      <c r="O284" s="95"/>
      <c r="P284" s="95"/>
      <c r="Q284" s="95"/>
      <c r="R284" s="95"/>
      <c r="S284" s="95"/>
      <c r="T284" s="95"/>
      <c r="U284" s="96"/>
    </row>
    <row r="285" spans="1:21" x14ac:dyDescent="0.55000000000000004">
      <c r="A285" s="95"/>
      <c r="B285" s="95"/>
      <c r="C285" s="95"/>
      <c r="D285" s="95"/>
      <c r="E285" s="95"/>
      <c r="F285" s="95"/>
      <c r="G285" s="95"/>
      <c r="H285" s="95"/>
      <c r="I285" s="95"/>
      <c r="J285" s="96"/>
      <c r="L285" s="95"/>
      <c r="M285" s="95"/>
      <c r="N285" s="95"/>
      <c r="O285" s="95"/>
      <c r="P285" s="95"/>
      <c r="Q285" s="95"/>
      <c r="R285" s="95"/>
      <c r="S285" s="95"/>
      <c r="T285" s="95"/>
      <c r="U285" s="96"/>
    </row>
    <row r="286" spans="1:21" x14ac:dyDescent="0.55000000000000004">
      <c r="A286" s="95"/>
      <c r="B286" s="95"/>
      <c r="C286" s="95"/>
      <c r="D286" s="95"/>
      <c r="E286" s="95"/>
      <c r="F286" s="95"/>
      <c r="G286" s="95"/>
      <c r="H286" s="95"/>
      <c r="I286" s="95"/>
      <c r="J286" s="96"/>
      <c r="L286" s="95"/>
      <c r="M286" s="95"/>
      <c r="N286" s="95"/>
      <c r="O286" s="95"/>
      <c r="P286" s="95"/>
      <c r="Q286" s="95"/>
      <c r="R286" s="95"/>
      <c r="S286" s="95"/>
      <c r="T286" s="95"/>
      <c r="U286" s="96"/>
    </row>
    <row r="287" spans="1:21" x14ac:dyDescent="0.55000000000000004">
      <c r="A287" s="95"/>
      <c r="B287" s="95"/>
      <c r="C287" s="95"/>
      <c r="D287" s="95"/>
      <c r="E287" s="95"/>
      <c r="F287" s="95"/>
      <c r="G287" s="95"/>
      <c r="H287" s="95"/>
      <c r="I287" s="95"/>
      <c r="J287" s="96"/>
      <c r="L287" s="95"/>
      <c r="M287" s="95"/>
      <c r="N287" s="95"/>
      <c r="O287" s="95"/>
      <c r="P287" s="95"/>
      <c r="Q287" s="95"/>
      <c r="R287" s="95"/>
      <c r="S287" s="95"/>
      <c r="T287" s="95"/>
      <c r="U287" s="96"/>
    </row>
    <row r="288" spans="1:21" x14ac:dyDescent="0.55000000000000004">
      <c r="A288" s="95"/>
      <c r="B288" s="95"/>
      <c r="C288" s="95"/>
      <c r="D288" s="95"/>
      <c r="E288" s="95"/>
      <c r="F288" s="95"/>
      <c r="G288" s="95"/>
      <c r="H288" s="95"/>
      <c r="I288" s="95"/>
      <c r="J288" s="96"/>
      <c r="L288" s="95"/>
      <c r="M288" s="95"/>
      <c r="N288" s="95"/>
      <c r="O288" s="95"/>
      <c r="P288" s="95"/>
      <c r="Q288" s="95"/>
      <c r="R288" s="95"/>
      <c r="S288" s="95"/>
      <c r="T288" s="95"/>
      <c r="U288" s="96"/>
    </row>
    <row r="289" spans="1:21" x14ac:dyDescent="0.55000000000000004">
      <c r="A289" s="95"/>
      <c r="B289" s="95"/>
      <c r="C289" s="95"/>
      <c r="D289" s="95"/>
      <c r="E289" s="95"/>
      <c r="F289" s="95"/>
      <c r="G289" s="95"/>
      <c r="H289" s="95"/>
      <c r="I289" s="95"/>
      <c r="J289" s="96"/>
      <c r="L289" s="95"/>
      <c r="M289" s="95"/>
      <c r="N289" s="95"/>
      <c r="O289" s="95"/>
      <c r="P289" s="95"/>
      <c r="Q289" s="95"/>
      <c r="R289" s="95"/>
      <c r="S289" s="95"/>
      <c r="T289" s="95"/>
      <c r="U289" s="96"/>
    </row>
    <row r="290" spans="1:21" x14ac:dyDescent="0.55000000000000004">
      <c r="A290" s="95"/>
      <c r="B290" s="95"/>
      <c r="C290" s="95"/>
      <c r="D290" s="95"/>
      <c r="E290" s="95"/>
      <c r="F290" s="95"/>
      <c r="G290" s="95"/>
      <c r="H290" s="95"/>
      <c r="I290" s="95"/>
      <c r="J290" s="96"/>
      <c r="L290" s="95"/>
      <c r="M290" s="95"/>
      <c r="N290" s="95"/>
      <c r="O290" s="95"/>
      <c r="P290" s="95"/>
      <c r="Q290" s="95"/>
      <c r="R290" s="95"/>
      <c r="S290" s="95"/>
      <c r="T290" s="95"/>
      <c r="U290" s="96"/>
    </row>
    <row r="291" spans="1:21" x14ac:dyDescent="0.55000000000000004">
      <c r="A291" s="95"/>
      <c r="B291" s="95"/>
      <c r="C291" s="95"/>
      <c r="D291" s="95"/>
      <c r="E291" s="95"/>
      <c r="F291" s="95"/>
      <c r="G291" s="95"/>
      <c r="H291" s="95"/>
      <c r="I291" s="95"/>
      <c r="J291" s="96"/>
      <c r="L291" s="95"/>
      <c r="M291" s="95"/>
      <c r="N291" s="95"/>
      <c r="O291" s="95"/>
      <c r="P291" s="95"/>
      <c r="Q291" s="95"/>
      <c r="R291" s="95"/>
      <c r="S291" s="95"/>
      <c r="T291" s="95"/>
      <c r="U291" s="96"/>
    </row>
    <row r="292" spans="1:21" x14ac:dyDescent="0.55000000000000004">
      <c r="A292" s="95"/>
      <c r="B292" s="95"/>
      <c r="C292" s="95"/>
      <c r="D292" s="95"/>
      <c r="E292" s="95"/>
      <c r="F292" s="95"/>
      <c r="G292" s="95"/>
      <c r="H292" s="95"/>
      <c r="I292" s="95"/>
      <c r="J292" s="96"/>
      <c r="L292" s="95"/>
      <c r="M292" s="95"/>
      <c r="N292" s="95"/>
      <c r="O292" s="95"/>
      <c r="P292" s="95"/>
      <c r="Q292" s="95"/>
      <c r="R292" s="95"/>
      <c r="S292" s="95"/>
      <c r="T292" s="95"/>
      <c r="U292" s="96"/>
    </row>
    <row r="293" spans="1:21" x14ac:dyDescent="0.55000000000000004">
      <c r="A293" s="95"/>
      <c r="B293" s="95"/>
      <c r="C293" s="95"/>
      <c r="D293" s="95"/>
      <c r="E293" s="95"/>
      <c r="F293" s="95"/>
      <c r="G293" s="95"/>
      <c r="H293" s="95"/>
      <c r="I293" s="95"/>
      <c r="J293" s="96"/>
      <c r="L293" s="95"/>
      <c r="M293" s="95"/>
      <c r="N293" s="95"/>
      <c r="O293" s="95"/>
      <c r="P293" s="95"/>
      <c r="Q293" s="95"/>
      <c r="R293" s="95"/>
      <c r="S293" s="95"/>
      <c r="T293" s="95"/>
      <c r="U293" s="96"/>
    </row>
    <row r="294" spans="1:21" x14ac:dyDescent="0.55000000000000004">
      <c r="A294" s="95"/>
      <c r="B294" s="95"/>
      <c r="C294" s="95"/>
      <c r="D294" s="95"/>
      <c r="E294" s="95"/>
      <c r="F294" s="95"/>
      <c r="G294" s="95"/>
      <c r="H294" s="95"/>
      <c r="I294" s="95"/>
      <c r="J294" s="96"/>
      <c r="L294" s="95"/>
      <c r="M294" s="95"/>
      <c r="N294" s="95"/>
      <c r="O294" s="95"/>
      <c r="P294" s="95"/>
      <c r="Q294" s="95"/>
      <c r="R294" s="95"/>
      <c r="S294" s="95"/>
      <c r="T294" s="95"/>
      <c r="U294" s="96"/>
    </row>
    <row r="295" spans="1:21" x14ac:dyDescent="0.55000000000000004">
      <c r="A295" s="95"/>
      <c r="B295" s="95"/>
      <c r="C295" s="95"/>
      <c r="D295" s="95"/>
      <c r="E295" s="95"/>
      <c r="F295" s="95"/>
      <c r="G295" s="95"/>
      <c r="H295" s="95"/>
      <c r="I295" s="95"/>
      <c r="J295" s="96"/>
      <c r="L295" s="95"/>
      <c r="M295" s="95"/>
      <c r="N295" s="95"/>
      <c r="O295" s="95"/>
      <c r="P295" s="95"/>
      <c r="Q295" s="95"/>
      <c r="R295" s="95"/>
      <c r="S295" s="95"/>
      <c r="T295" s="95"/>
      <c r="U295" s="96"/>
    </row>
    <row r="296" spans="1:21" x14ac:dyDescent="0.55000000000000004">
      <c r="A296" s="95"/>
      <c r="B296" s="95"/>
      <c r="C296" s="95"/>
      <c r="D296" s="95"/>
      <c r="E296" s="95"/>
      <c r="F296" s="95"/>
      <c r="G296" s="95"/>
      <c r="H296" s="95"/>
      <c r="I296" s="95"/>
      <c r="J296" s="96"/>
      <c r="L296" s="95"/>
      <c r="M296" s="95"/>
      <c r="N296" s="95"/>
      <c r="O296" s="95"/>
      <c r="P296" s="95"/>
      <c r="Q296" s="95"/>
      <c r="R296" s="95"/>
      <c r="S296" s="95"/>
      <c r="T296" s="95"/>
      <c r="U296" s="96"/>
    </row>
    <row r="297" spans="1:21" x14ac:dyDescent="0.55000000000000004">
      <c r="A297" s="95"/>
      <c r="B297" s="95"/>
      <c r="C297" s="95"/>
      <c r="D297" s="95"/>
      <c r="E297" s="95"/>
      <c r="F297" s="95"/>
      <c r="G297" s="95"/>
      <c r="H297" s="95"/>
      <c r="I297" s="95"/>
      <c r="J297" s="96"/>
      <c r="L297" s="95"/>
      <c r="M297" s="95"/>
      <c r="N297" s="95"/>
      <c r="O297" s="95"/>
      <c r="P297" s="95"/>
      <c r="Q297" s="95"/>
      <c r="R297" s="95"/>
      <c r="S297" s="95"/>
      <c r="T297" s="95"/>
      <c r="U297" s="96"/>
    </row>
    <row r="298" spans="1:21" x14ac:dyDescent="0.55000000000000004">
      <c r="A298" s="95"/>
      <c r="B298" s="95"/>
      <c r="C298" s="95"/>
      <c r="D298" s="95"/>
      <c r="E298" s="95"/>
      <c r="F298" s="95"/>
      <c r="G298" s="95"/>
      <c r="H298" s="95"/>
      <c r="I298" s="95"/>
      <c r="J298" s="96"/>
      <c r="L298" s="95"/>
      <c r="M298" s="95"/>
      <c r="N298" s="95"/>
      <c r="O298" s="95"/>
      <c r="P298" s="95"/>
      <c r="Q298" s="95"/>
      <c r="R298" s="95"/>
      <c r="S298" s="95"/>
      <c r="T298" s="95"/>
      <c r="U298" s="96"/>
    </row>
    <row r="299" spans="1:21" x14ac:dyDescent="0.55000000000000004">
      <c r="A299" s="95"/>
      <c r="B299" s="95"/>
      <c r="C299" s="95"/>
      <c r="D299" s="95"/>
      <c r="E299" s="95"/>
      <c r="F299" s="95"/>
      <c r="G299" s="95"/>
      <c r="H299" s="95"/>
      <c r="I299" s="95"/>
      <c r="J299" s="96"/>
      <c r="L299" s="95"/>
      <c r="M299" s="95"/>
      <c r="N299" s="95"/>
      <c r="O299" s="95"/>
      <c r="P299" s="95"/>
      <c r="Q299" s="95"/>
      <c r="R299" s="95"/>
      <c r="S299" s="95"/>
      <c r="T299" s="95"/>
      <c r="U299" s="96"/>
    </row>
    <row r="300" spans="1:21" x14ac:dyDescent="0.55000000000000004">
      <c r="A300" s="95"/>
      <c r="B300" s="95"/>
      <c r="C300" s="95"/>
      <c r="D300" s="95"/>
      <c r="E300" s="95"/>
      <c r="F300" s="95"/>
      <c r="G300" s="95"/>
      <c r="H300" s="95"/>
      <c r="I300" s="95"/>
      <c r="J300" s="96"/>
      <c r="L300" s="95"/>
      <c r="M300" s="95"/>
      <c r="N300" s="95"/>
      <c r="O300" s="95"/>
      <c r="P300" s="95"/>
      <c r="Q300" s="95"/>
      <c r="R300" s="95"/>
      <c r="S300" s="95"/>
      <c r="T300" s="95"/>
      <c r="U300" s="96"/>
    </row>
    <row r="301" spans="1:21" x14ac:dyDescent="0.55000000000000004">
      <c r="A301" s="95"/>
      <c r="B301" s="95"/>
      <c r="C301" s="95"/>
      <c r="D301" s="95"/>
      <c r="E301" s="95"/>
      <c r="F301" s="95"/>
      <c r="G301" s="95"/>
      <c r="H301" s="95"/>
      <c r="I301" s="95"/>
      <c r="J301" s="96"/>
      <c r="L301" s="95"/>
      <c r="M301" s="95"/>
      <c r="N301" s="95"/>
      <c r="O301" s="95"/>
      <c r="P301" s="95"/>
      <c r="Q301" s="95"/>
      <c r="R301" s="95"/>
      <c r="S301" s="95"/>
      <c r="T301" s="95"/>
      <c r="U301" s="96"/>
    </row>
    <row r="302" spans="1:21" x14ac:dyDescent="0.55000000000000004">
      <c r="A302" s="95"/>
      <c r="B302" s="95"/>
      <c r="C302" s="95"/>
      <c r="D302" s="95"/>
      <c r="E302" s="95"/>
      <c r="F302" s="95"/>
      <c r="G302" s="95"/>
      <c r="H302" s="95"/>
      <c r="I302" s="95"/>
      <c r="J302" s="96"/>
      <c r="L302" s="95"/>
      <c r="M302" s="95"/>
      <c r="N302" s="95"/>
      <c r="O302" s="95"/>
      <c r="P302" s="95"/>
      <c r="Q302" s="95"/>
      <c r="R302" s="95"/>
      <c r="S302" s="95"/>
      <c r="T302" s="95"/>
      <c r="U302" s="96"/>
    </row>
    <row r="303" spans="1:21" x14ac:dyDescent="0.55000000000000004">
      <c r="A303" s="95"/>
      <c r="B303" s="95"/>
      <c r="C303" s="95"/>
      <c r="D303" s="95"/>
      <c r="E303" s="95"/>
      <c r="F303" s="95"/>
      <c r="G303" s="95"/>
      <c r="H303" s="95"/>
      <c r="I303" s="95"/>
      <c r="J303" s="96"/>
      <c r="L303" s="95"/>
      <c r="M303" s="95"/>
      <c r="N303" s="95"/>
      <c r="O303" s="95"/>
      <c r="P303" s="95"/>
      <c r="Q303" s="95"/>
      <c r="R303" s="95"/>
      <c r="S303" s="95"/>
      <c r="T303" s="95"/>
      <c r="U303" s="96"/>
    </row>
    <row r="304" spans="1:21" x14ac:dyDescent="0.55000000000000004">
      <c r="A304" s="95"/>
      <c r="B304" s="95"/>
      <c r="C304" s="95"/>
      <c r="D304" s="95"/>
      <c r="E304" s="95"/>
      <c r="F304" s="95"/>
      <c r="G304" s="95"/>
      <c r="H304" s="95"/>
      <c r="I304" s="95"/>
      <c r="J304" s="96"/>
      <c r="L304" s="95"/>
      <c r="M304" s="95"/>
      <c r="N304" s="95"/>
      <c r="O304" s="95"/>
      <c r="P304" s="95"/>
      <c r="Q304" s="95"/>
      <c r="R304" s="95"/>
      <c r="S304" s="95"/>
      <c r="T304" s="95"/>
      <c r="U304" s="96"/>
    </row>
    <row r="305" spans="1:21" x14ac:dyDescent="0.55000000000000004">
      <c r="A305" s="95"/>
      <c r="B305" s="95"/>
      <c r="C305" s="95"/>
      <c r="D305" s="95"/>
      <c r="E305" s="95"/>
      <c r="F305" s="95"/>
      <c r="G305" s="95"/>
      <c r="H305" s="95"/>
      <c r="I305" s="95"/>
      <c r="J305" s="96"/>
      <c r="L305" s="95"/>
      <c r="M305" s="95"/>
      <c r="N305" s="95"/>
      <c r="O305" s="95"/>
      <c r="P305" s="95"/>
      <c r="Q305" s="95"/>
      <c r="R305" s="95"/>
      <c r="S305" s="95"/>
      <c r="T305" s="95"/>
      <c r="U305" s="96"/>
    </row>
    <row r="306" spans="1:21" x14ac:dyDescent="0.55000000000000004">
      <c r="A306" s="95"/>
      <c r="B306" s="95"/>
      <c r="C306" s="95"/>
      <c r="D306" s="95"/>
      <c r="E306" s="95"/>
      <c r="F306" s="95"/>
      <c r="G306" s="95"/>
      <c r="H306" s="95"/>
      <c r="I306" s="95"/>
      <c r="J306" s="96"/>
      <c r="L306" s="95"/>
      <c r="M306" s="95"/>
      <c r="N306" s="95"/>
      <c r="O306" s="95"/>
      <c r="P306" s="95"/>
      <c r="Q306" s="95"/>
      <c r="R306" s="95"/>
      <c r="S306" s="95"/>
      <c r="T306" s="95"/>
      <c r="U306" s="96"/>
    </row>
    <row r="307" spans="1:21" x14ac:dyDescent="0.55000000000000004">
      <c r="A307" s="95"/>
      <c r="B307" s="95"/>
      <c r="C307" s="95"/>
      <c r="D307" s="95"/>
      <c r="E307" s="95"/>
      <c r="F307" s="95"/>
      <c r="G307" s="95"/>
      <c r="H307" s="95"/>
      <c r="I307" s="95"/>
      <c r="J307" s="96"/>
      <c r="L307" s="95"/>
      <c r="M307" s="95"/>
      <c r="N307" s="95"/>
      <c r="O307" s="95"/>
      <c r="P307" s="95"/>
      <c r="Q307" s="95"/>
      <c r="R307" s="95"/>
      <c r="S307" s="95"/>
      <c r="T307" s="95"/>
      <c r="U307" s="96"/>
    </row>
    <row r="308" spans="1:21" x14ac:dyDescent="0.55000000000000004">
      <c r="A308" s="95"/>
      <c r="B308" s="95"/>
      <c r="C308" s="95"/>
      <c r="D308" s="95"/>
      <c r="E308" s="95"/>
      <c r="F308" s="95"/>
      <c r="G308" s="95"/>
      <c r="H308" s="95"/>
      <c r="I308" s="95"/>
      <c r="J308" s="96"/>
      <c r="L308" s="95"/>
      <c r="M308" s="95"/>
      <c r="N308" s="95"/>
      <c r="O308" s="95"/>
      <c r="P308" s="95"/>
      <c r="Q308" s="95"/>
      <c r="R308" s="95"/>
      <c r="S308" s="95"/>
      <c r="T308" s="95"/>
      <c r="U308" s="96"/>
    </row>
    <row r="309" spans="1:21" x14ac:dyDescent="0.55000000000000004">
      <c r="A309" s="95"/>
      <c r="B309" s="95"/>
      <c r="C309" s="95"/>
      <c r="D309" s="95"/>
      <c r="E309" s="95"/>
      <c r="F309" s="95"/>
      <c r="G309" s="95"/>
      <c r="H309" s="95"/>
      <c r="I309" s="95"/>
      <c r="J309" s="96"/>
      <c r="L309" s="95"/>
      <c r="M309" s="95"/>
      <c r="N309" s="95"/>
      <c r="O309" s="95"/>
      <c r="P309" s="95"/>
      <c r="Q309" s="95"/>
      <c r="R309" s="95"/>
      <c r="S309" s="95"/>
      <c r="T309" s="95"/>
      <c r="U309" s="96"/>
    </row>
    <row r="310" spans="1:21" x14ac:dyDescent="0.55000000000000004">
      <c r="A310" s="95"/>
      <c r="B310" s="95"/>
      <c r="C310" s="95"/>
      <c r="D310" s="95"/>
      <c r="E310" s="95"/>
      <c r="F310" s="95"/>
      <c r="G310" s="95"/>
      <c r="H310" s="95"/>
      <c r="I310" s="95"/>
      <c r="J310" s="96"/>
      <c r="L310" s="95"/>
      <c r="M310" s="95"/>
      <c r="N310" s="95"/>
      <c r="O310" s="95"/>
      <c r="P310" s="95"/>
      <c r="Q310" s="95"/>
      <c r="R310" s="95"/>
      <c r="S310" s="95"/>
      <c r="T310" s="95"/>
      <c r="U310" s="96"/>
    </row>
    <row r="311" spans="1:21" x14ac:dyDescent="0.55000000000000004">
      <c r="A311" s="95"/>
      <c r="B311" s="95"/>
      <c r="C311" s="95"/>
      <c r="D311" s="95"/>
      <c r="E311" s="95"/>
      <c r="F311" s="95"/>
      <c r="G311" s="95"/>
      <c r="H311" s="95"/>
      <c r="I311" s="95"/>
      <c r="J311" s="96"/>
      <c r="L311" s="95"/>
      <c r="M311" s="95"/>
      <c r="N311" s="95"/>
      <c r="O311" s="95"/>
      <c r="P311" s="95"/>
      <c r="Q311" s="95"/>
      <c r="R311" s="95"/>
      <c r="S311" s="95"/>
      <c r="T311" s="95"/>
      <c r="U311" s="96"/>
    </row>
    <row r="312" spans="1:21" x14ac:dyDescent="0.55000000000000004">
      <c r="A312" s="95"/>
      <c r="B312" s="95"/>
      <c r="C312" s="95"/>
      <c r="D312" s="95"/>
      <c r="E312" s="95"/>
      <c r="F312" s="95"/>
      <c r="G312" s="95"/>
      <c r="H312" s="95"/>
      <c r="I312" s="95"/>
      <c r="J312" s="96"/>
      <c r="L312" s="95"/>
      <c r="M312" s="95"/>
      <c r="N312" s="95"/>
      <c r="O312" s="95"/>
      <c r="P312" s="95"/>
      <c r="Q312" s="95"/>
      <c r="R312" s="95"/>
      <c r="S312" s="95"/>
      <c r="T312" s="95"/>
      <c r="U312" s="96"/>
    </row>
    <row r="313" spans="1:21" x14ac:dyDescent="0.55000000000000004">
      <c r="A313" s="95"/>
      <c r="B313" s="95"/>
      <c r="C313" s="95"/>
      <c r="D313" s="95"/>
      <c r="E313" s="95"/>
      <c r="F313" s="95"/>
      <c r="G313" s="95"/>
      <c r="H313" s="95"/>
      <c r="I313" s="95"/>
      <c r="J313" s="96"/>
      <c r="L313" s="95"/>
      <c r="M313" s="95"/>
      <c r="N313" s="95"/>
      <c r="O313" s="95"/>
      <c r="P313" s="95"/>
      <c r="Q313" s="95"/>
      <c r="R313" s="95"/>
      <c r="S313" s="95"/>
      <c r="T313" s="95"/>
      <c r="U313" s="96"/>
    </row>
    <row r="314" spans="1:21" x14ac:dyDescent="0.55000000000000004">
      <c r="A314" s="95"/>
      <c r="B314" s="95"/>
      <c r="C314" s="95"/>
      <c r="D314" s="95"/>
      <c r="E314" s="95"/>
      <c r="F314" s="95"/>
      <c r="G314" s="95"/>
      <c r="H314" s="95"/>
      <c r="I314" s="95"/>
      <c r="J314" s="96"/>
      <c r="L314" s="95"/>
      <c r="M314" s="95"/>
      <c r="N314" s="95"/>
      <c r="O314" s="95"/>
      <c r="P314" s="95"/>
      <c r="Q314" s="95"/>
      <c r="R314" s="95"/>
      <c r="S314" s="95"/>
      <c r="T314" s="95"/>
      <c r="U314" s="96"/>
    </row>
    <row r="315" spans="1:21" x14ac:dyDescent="0.55000000000000004">
      <c r="A315" s="95"/>
      <c r="B315" s="95"/>
      <c r="C315" s="95"/>
      <c r="D315" s="95"/>
      <c r="E315" s="95"/>
      <c r="F315" s="95"/>
      <c r="G315" s="95"/>
      <c r="H315" s="95"/>
      <c r="I315" s="95"/>
      <c r="J315" s="96"/>
      <c r="L315" s="95"/>
      <c r="M315" s="95"/>
      <c r="N315" s="95"/>
      <c r="O315" s="95"/>
      <c r="P315" s="95"/>
      <c r="Q315" s="95"/>
      <c r="R315" s="95"/>
      <c r="S315" s="95"/>
      <c r="T315" s="95"/>
      <c r="U315" s="96"/>
    </row>
    <row r="316" spans="1:21" x14ac:dyDescent="0.55000000000000004">
      <c r="A316" s="95"/>
      <c r="B316" s="95"/>
      <c r="C316" s="95"/>
      <c r="D316" s="95"/>
      <c r="E316" s="95"/>
      <c r="F316" s="95"/>
      <c r="G316" s="95"/>
      <c r="H316" s="95"/>
      <c r="I316" s="95"/>
      <c r="J316" s="96"/>
      <c r="L316" s="95"/>
      <c r="M316" s="95"/>
      <c r="N316" s="95"/>
      <c r="O316" s="95"/>
      <c r="P316" s="95"/>
      <c r="Q316" s="95"/>
      <c r="R316" s="95"/>
      <c r="S316" s="95"/>
      <c r="T316" s="95"/>
      <c r="U316" s="96"/>
    </row>
    <row r="317" spans="1:21" x14ac:dyDescent="0.55000000000000004">
      <c r="A317" s="95"/>
      <c r="B317" s="95"/>
      <c r="C317" s="95"/>
      <c r="D317" s="95"/>
      <c r="E317" s="95"/>
      <c r="F317" s="95"/>
      <c r="G317" s="95"/>
      <c r="H317" s="95"/>
      <c r="I317" s="95"/>
      <c r="J317" s="96"/>
      <c r="L317" s="95"/>
      <c r="M317" s="95"/>
      <c r="N317" s="95"/>
      <c r="O317" s="95"/>
      <c r="P317" s="95"/>
      <c r="Q317" s="95"/>
      <c r="R317" s="95"/>
      <c r="S317" s="95"/>
      <c r="T317" s="95"/>
      <c r="U317" s="96"/>
    </row>
    <row r="318" spans="1:21" x14ac:dyDescent="0.55000000000000004">
      <c r="A318" s="95"/>
      <c r="B318" s="95"/>
      <c r="C318" s="95"/>
      <c r="D318" s="95"/>
      <c r="E318" s="95"/>
      <c r="F318" s="95"/>
      <c r="G318" s="95"/>
      <c r="H318" s="95"/>
      <c r="I318" s="95"/>
      <c r="J318" s="96"/>
      <c r="L318" s="95"/>
      <c r="M318" s="95"/>
      <c r="N318" s="95"/>
      <c r="O318" s="95"/>
      <c r="P318" s="95"/>
      <c r="Q318" s="95"/>
      <c r="R318" s="95"/>
      <c r="S318" s="95"/>
      <c r="T318" s="95"/>
      <c r="U318" s="96"/>
    </row>
    <row r="319" spans="1:21" x14ac:dyDescent="0.55000000000000004">
      <c r="A319" s="95"/>
      <c r="B319" s="95"/>
      <c r="C319" s="95"/>
      <c r="D319" s="95"/>
      <c r="E319" s="95"/>
      <c r="F319" s="95"/>
      <c r="G319" s="95"/>
      <c r="H319" s="95"/>
      <c r="I319" s="95"/>
      <c r="J319" s="96"/>
      <c r="L319" s="95"/>
      <c r="M319" s="95"/>
      <c r="N319" s="95"/>
      <c r="O319" s="95"/>
      <c r="P319" s="95"/>
      <c r="Q319" s="95"/>
      <c r="R319" s="95"/>
      <c r="S319" s="95"/>
      <c r="T319" s="95"/>
      <c r="U319" s="96"/>
    </row>
    <row r="320" spans="1:21" x14ac:dyDescent="0.55000000000000004">
      <c r="A320" s="95"/>
      <c r="B320" s="95"/>
      <c r="C320" s="95"/>
      <c r="D320" s="95"/>
      <c r="E320" s="95"/>
      <c r="F320" s="95"/>
      <c r="G320" s="95"/>
      <c r="H320" s="95"/>
      <c r="I320" s="95"/>
      <c r="J320" s="96"/>
      <c r="L320" s="95"/>
      <c r="M320" s="95"/>
      <c r="N320" s="95"/>
      <c r="O320" s="95"/>
      <c r="P320" s="95"/>
      <c r="Q320" s="95"/>
      <c r="R320" s="95"/>
      <c r="S320" s="95"/>
      <c r="T320" s="95"/>
      <c r="U320" s="96"/>
    </row>
    <row r="321" spans="1:21" x14ac:dyDescent="0.55000000000000004">
      <c r="A321" s="95"/>
      <c r="B321" s="95"/>
      <c r="C321" s="95"/>
      <c r="D321" s="95"/>
      <c r="E321" s="95"/>
      <c r="F321" s="95"/>
      <c r="G321" s="95"/>
      <c r="H321" s="95"/>
      <c r="I321" s="95"/>
      <c r="J321" s="96"/>
      <c r="L321" s="95"/>
      <c r="M321" s="95"/>
      <c r="N321" s="95"/>
      <c r="O321" s="95"/>
      <c r="P321" s="95"/>
      <c r="Q321" s="95"/>
      <c r="R321" s="95"/>
      <c r="S321" s="95"/>
      <c r="T321" s="95"/>
      <c r="U321" s="96"/>
    </row>
    <row r="322" spans="1:21" x14ac:dyDescent="0.55000000000000004">
      <c r="A322" s="95"/>
      <c r="B322" s="95"/>
      <c r="C322" s="95"/>
      <c r="D322" s="95"/>
      <c r="E322" s="95"/>
      <c r="F322" s="95"/>
      <c r="G322" s="95"/>
      <c r="H322" s="95"/>
      <c r="I322" s="95"/>
      <c r="J322" s="96"/>
      <c r="L322" s="95"/>
      <c r="M322" s="95"/>
      <c r="N322" s="95"/>
      <c r="O322" s="95"/>
      <c r="P322" s="95"/>
      <c r="Q322" s="95"/>
      <c r="R322" s="95"/>
      <c r="S322" s="95"/>
      <c r="T322" s="95"/>
      <c r="U322" s="96"/>
    </row>
    <row r="323" spans="1:21" x14ac:dyDescent="0.55000000000000004">
      <c r="A323" s="95"/>
      <c r="B323" s="95"/>
      <c r="C323" s="95"/>
      <c r="D323" s="95"/>
      <c r="E323" s="95"/>
      <c r="F323" s="95"/>
      <c r="G323" s="95"/>
      <c r="H323" s="95"/>
      <c r="I323" s="95"/>
      <c r="J323" s="96"/>
      <c r="L323" s="95"/>
      <c r="M323" s="95"/>
      <c r="N323" s="95"/>
      <c r="O323" s="95"/>
      <c r="P323" s="95"/>
      <c r="Q323" s="95"/>
      <c r="R323" s="95"/>
      <c r="S323" s="95"/>
      <c r="T323" s="95"/>
      <c r="U323" s="96"/>
    </row>
    <row r="324" spans="1:21" x14ac:dyDescent="0.55000000000000004">
      <c r="A324" s="95"/>
      <c r="B324" s="95"/>
      <c r="C324" s="95"/>
      <c r="D324" s="95"/>
      <c r="E324" s="95"/>
      <c r="F324" s="95"/>
      <c r="G324" s="95"/>
      <c r="H324" s="95"/>
      <c r="I324" s="95"/>
      <c r="J324" s="96"/>
      <c r="L324" s="95"/>
      <c r="M324" s="95"/>
      <c r="N324" s="95"/>
      <c r="O324" s="95"/>
      <c r="P324" s="95"/>
      <c r="Q324" s="95"/>
      <c r="R324" s="95"/>
      <c r="S324" s="95"/>
      <c r="T324" s="95"/>
      <c r="U324" s="96"/>
    </row>
    <row r="325" spans="1:21" x14ac:dyDescent="0.55000000000000004">
      <c r="A325" s="95"/>
      <c r="B325" s="95"/>
      <c r="C325" s="95"/>
      <c r="D325" s="95"/>
      <c r="E325" s="95"/>
      <c r="F325" s="95"/>
      <c r="G325" s="95"/>
      <c r="H325" s="95"/>
      <c r="I325" s="95"/>
      <c r="J325" s="96"/>
      <c r="L325" s="95"/>
      <c r="M325" s="95"/>
      <c r="N325" s="95"/>
      <c r="O325" s="95"/>
      <c r="P325" s="95"/>
      <c r="Q325" s="95"/>
      <c r="R325" s="95"/>
      <c r="S325" s="95"/>
      <c r="T325" s="95"/>
      <c r="U325" s="96"/>
    </row>
    <row r="326" spans="1:21" x14ac:dyDescent="0.55000000000000004">
      <c r="A326" s="95"/>
      <c r="B326" s="95"/>
      <c r="C326" s="95"/>
      <c r="D326" s="95"/>
      <c r="E326" s="95"/>
      <c r="F326" s="95"/>
      <c r="G326" s="95"/>
      <c r="H326" s="95"/>
      <c r="I326" s="95"/>
      <c r="J326" s="96"/>
      <c r="L326" s="95"/>
      <c r="M326" s="95"/>
      <c r="N326" s="95"/>
      <c r="O326" s="95"/>
      <c r="P326" s="95"/>
      <c r="Q326" s="95"/>
      <c r="R326" s="95"/>
      <c r="S326" s="95"/>
      <c r="T326" s="95"/>
      <c r="U326" s="96"/>
    </row>
    <row r="327" spans="1:21" x14ac:dyDescent="0.55000000000000004">
      <c r="A327" s="95"/>
      <c r="B327" s="95"/>
      <c r="C327" s="95"/>
      <c r="D327" s="95"/>
      <c r="E327" s="95"/>
      <c r="F327" s="95"/>
      <c r="G327" s="95"/>
      <c r="H327" s="95"/>
      <c r="I327" s="95"/>
      <c r="J327" s="96"/>
      <c r="L327" s="95"/>
      <c r="M327" s="95"/>
      <c r="N327" s="95"/>
      <c r="O327" s="95"/>
      <c r="P327" s="95"/>
      <c r="Q327" s="95"/>
      <c r="R327" s="95"/>
      <c r="S327" s="95"/>
      <c r="T327" s="95"/>
      <c r="U327" s="96"/>
    </row>
    <row r="328" spans="1:21" x14ac:dyDescent="0.55000000000000004">
      <c r="A328" s="95"/>
      <c r="B328" s="95"/>
      <c r="C328" s="95"/>
      <c r="D328" s="95"/>
      <c r="E328" s="95"/>
      <c r="F328" s="95"/>
      <c r="G328" s="95"/>
      <c r="H328" s="95"/>
      <c r="I328" s="95"/>
      <c r="J328" s="96"/>
      <c r="L328" s="95"/>
      <c r="M328" s="95"/>
      <c r="N328" s="95"/>
      <c r="O328" s="95"/>
      <c r="P328" s="95"/>
      <c r="Q328" s="95"/>
      <c r="R328" s="95"/>
      <c r="S328" s="95"/>
      <c r="T328" s="95"/>
      <c r="U328" s="96"/>
    </row>
    <row r="329" spans="1:21" x14ac:dyDescent="0.55000000000000004">
      <c r="A329" s="95"/>
      <c r="B329" s="95"/>
      <c r="C329" s="95"/>
      <c r="D329" s="95"/>
      <c r="E329" s="95"/>
      <c r="F329" s="95"/>
      <c r="G329" s="95"/>
      <c r="H329" s="95"/>
      <c r="I329" s="95"/>
      <c r="J329" s="96"/>
      <c r="L329" s="95"/>
      <c r="M329" s="95"/>
      <c r="N329" s="95"/>
      <c r="O329" s="95"/>
      <c r="P329" s="95"/>
      <c r="Q329" s="95"/>
      <c r="R329" s="95"/>
      <c r="S329" s="95"/>
      <c r="T329" s="95"/>
      <c r="U329" s="96"/>
    </row>
    <row r="330" spans="1:21" x14ac:dyDescent="0.55000000000000004">
      <c r="A330" s="95"/>
      <c r="B330" s="95"/>
      <c r="C330" s="95"/>
      <c r="D330" s="95"/>
      <c r="E330" s="95"/>
      <c r="F330" s="95"/>
      <c r="G330" s="95"/>
      <c r="H330" s="95"/>
      <c r="I330" s="95"/>
      <c r="J330" s="96"/>
      <c r="L330" s="95"/>
      <c r="M330" s="95"/>
      <c r="N330" s="95"/>
      <c r="O330" s="95"/>
      <c r="P330" s="95"/>
      <c r="Q330" s="95"/>
      <c r="R330" s="95"/>
      <c r="S330" s="95"/>
      <c r="T330" s="95"/>
      <c r="U330" s="96"/>
    </row>
    <row r="331" spans="1:21" x14ac:dyDescent="0.55000000000000004">
      <c r="A331" s="95"/>
      <c r="B331" s="95"/>
      <c r="C331" s="95"/>
      <c r="D331" s="95"/>
      <c r="E331" s="95"/>
      <c r="F331" s="95"/>
      <c r="G331" s="95"/>
      <c r="H331" s="95"/>
      <c r="I331" s="95"/>
      <c r="J331" s="96"/>
      <c r="L331" s="95"/>
      <c r="M331" s="95"/>
      <c r="N331" s="95"/>
      <c r="O331" s="95"/>
      <c r="P331" s="95"/>
      <c r="Q331" s="95"/>
      <c r="R331" s="95"/>
      <c r="S331" s="95"/>
      <c r="T331" s="95"/>
      <c r="U331" s="96"/>
    </row>
    <row r="332" spans="1:21" x14ac:dyDescent="0.55000000000000004">
      <c r="A332" s="95"/>
      <c r="B332" s="95"/>
      <c r="C332" s="95"/>
      <c r="D332" s="95"/>
      <c r="E332" s="95"/>
      <c r="F332" s="95"/>
      <c r="G332" s="95"/>
      <c r="H332" s="95"/>
      <c r="I332" s="95"/>
      <c r="J332" s="96"/>
      <c r="L332" s="95"/>
      <c r="M332" s="95"/>
      <c r="N332" s="95"/>
      <c r="O332" s="95"/>
      <c r="P332" s="95"/>
      <c r="Q332" s="95"/>
      <c r="R332" s="95"/>
      <c r="S332" s="95"/>
      <c r="T332" s="95"/>
      <c r="U332" s="96"/>
    </row>
    <row r="333" spans="1:21" x14ac:dyDescent="0.55000000000000004">
      <c r="A333" s="95"/>
      <c r="B333" s="95"/>
      <c r="C333" s="95"/>
      <c r="D333" s="95"/>
      <c r="E333" s="95"/>
      <c r="F333" s="95"/>
      <c r="G333" s="95"/>
      <c r="H333" s="95"/>
      <c r="I333" s="95"/>
      <c r="J333" s="96"/>
      <c r="L333" s="95"/>
      <c r="M333" s="95"/>
      <c r="N333" s="95"/>
      <c r="O333" s="95"/>
      <c r="P333" s="95"/>
      <c r="Q333" s="95"/>
      <c r="R333" s="95"/>
      <c r="S333" s="95"/>
      <c r="T333" s="95"/>
      <c r="U333" s="96"/>
    </row>
    <row r="334" spans="1:21" x14ac:dyDescent="0.55000000000000004">
      <c r="A334" s="95"/>
      <c r="B334" s="95"/>
      <c r="C334" s="95"/>
      <c r="D334" s="95"/>
      <c r="E334" s="95"/>
      <c r="F334" s="95"/>
      <c r="G334" s="95"/>
      <c r="H334" s="95"/>
      <c r="I334" s="95"/>
      <c r="J334" s="96"/>
      <c r="L334" s="95"/>
      <c r="M334" s="95"/>
      <c r="N334" s="95"/>
      <c r="O334" s="95"/>
      <c r="P334" s="95"/>
      <c r="Q334" s="95"/>
      <c r="R334" s="95"/>
      <c r="S334" s="95"/>
      <c r="T334" s="95"/>
      <c r="U334" s="96"/>
    </row>
    <row r="335" spans="1:21" x14ac:dyDescent="0.55000000000000004">
      <c r="A335" s="95"/>
      <c r="B335" s="95"/>
      <c r="C335" s="95"/>
      <c r="D335" s="95"/>
      <c r="E335" s="95"/>
      <c r="F335" s="95"/>
      <c r="G335" s="95"/>
      <c r="H335" s="95"/>
      <c r="I335" s="95"/>
      <c r="J335" s="96"/>
      <c r="L335" s="95"/>
      <c r="M335" s="95"/>
      <c r="N335" s="95"/>
      <c r="O335" s="95"/>
      <c r="P335" s="95"/>
      <c r="Q335" s="95"/>
      <c r="R335" s="95"/>
      <c r="S335" s="95"/>
      <c r="T335" s="95"/>
      <c r="U335" s="96"/>
    </row>
    <row r="336" spans="1:21" x14ac:dyDescent="0.55000000000000004">
      <c r="A336" s="95"/>
      <c r="B336" s="95"/>
      <c r="C336" s="95"/>
      <c r="D336" s="95"/>
      <c r="E336" s="95"/>
      <c r="F336" s="95"/>
      <c r="G336" s="95"/>
      <c r="H336" s="95"/>
      <c r="I336" s="95"/>
      <c r="J336" s="96"/>
      <c r="L336" s="95"/>
      <c r="M336" s="95"/>
      <c r="N336" s="95"/>
      <c r="O336" s="95"/>
      <c r="P336" s="95"/>
      <c r="Q336" s="95"/>
      <c r="R336" s="95"/>
      <c r="S336" s="95"/>
      <c r="T336" s="95"/>
      <c r="U336" s="96"/>
    </row>
    <row r="337" spans="1:21" x14ac:dyDescent="0.55000000000000004">
      <c r="A337" s="95"/>
      <c r="B337" s="95"/>
      <c r="C337" s="95"/>
      <c r="D337" s="95"/>
      <c r="E337" s="95"/>
      <c r="F337" s="95"/>
      <c r="G337" s="95"/>
      <c r="H337" s="95"/>
      <c r="I337" s="95"/>
      <c r="J337" s="96"/>
      <c r="L337" s="95"/>
      <c r="M337" s="95"/>
      <c r="N337" s="95"/>
      <c r="O337" s="95"/>
      <c r="P337" s="95"/>
      <c r="Q337" s="95"/>
      <c r="R337" s="95"/>
      <c r="S337" s="95"/>
      <c r="T337" s="95"/>
      <c r="U337" s="96"/>
    </row>
    <row r="338" spans="1:21" x14ac:dyDescent="0.55000000000000004">
      <c r="A338" s="95"/>
      <c r="B338" s="95"/>
      <c r="C338" s="95"/>
      <c r="D338" s="95"/>
      <c r="E338" s="95"/>
      <c r="F338" s="95"/>
      <c r="G338" s="95"/>
      <c r="H338" s="95"/>
      <c r="I338" s="95"/>
      <c r="J338" s="96"/>
      <c r="L338" s="95"/>
      <c r="M338" s="95"/>
      <c r="N338" s="95"/>
      <c r="O338" s="95"/>
      <c r="P338" s="95"/>
      <c r="Q338" s="95"/>
      <c r="R338" s="95"/>
      <c r="S338" s="95"/>
      <c r="T338" s="95"/>
      <c r="U338" s="96"/>
    </row>
    <row r="339" spans="1:21" x14ac:dyDescent="0.55000000000000004">
      <c r="A339" s="95"/>
      <c r="B339" s="95"/>
      <c r="C339" s="95"/>
      <c r="D339" s="95"/>
      <c r="E339" s="95"/>
      <c r="F339" s="95"/>
      <c r="G339" s="95"/>
      <c r="H339" s="95"/>
      <c r="I339" s="95"/>
      <c r="J339" s="96"/>
      <c r="L339" s="95"/>
      <c r="M339" s="95"/>
      <c r="N339" s="95"/>
      <c r="O339" s="95"/>
      <c r="P339" s="95"/>
      <c r="Q339" s="95"/>
      <c r="R339" s="95"/>
      <c r="S339" s="95"/>
      <c r="T339" s="95"/>
      <c r="U339" s="96"/>
    </row>
    <row r="340" spans="1:21" x14ac:dyDescent="0.55000000000000004">
      <c r="A340" s="95"/>
      <c r="B340" s="95"/>
      <c r="C340" s="95"/>
      <c r="D340" s="95"/>
      <c r="E340" s="95"/>
      <c r="F340" s="95"/>
      <c r="G340" s="95"/>
      <c r="H340" s="95"/>
      <c r="I340" s="95"/>
      <c r="J340" s="96"/>
      <c r="L340" s="95"/>
      <c r="M340" s="95"/>
      <c r="N340" s="95"/>
      <c r="O340" s="95"/>
      <c r="P340" s="95"/>
      <c r="Q340" s="95"/>
      <c r="R340" s="95"/>
      <c r="S340" s="95"/>
      <c r="T340" s="95"/>
      <c r="U340" s="96"/>
    </row>
    <row r="341" spans="1:21" x14ac:dyDescent="0.55000000000000004">
      <c r="A341" s="95"/>
      <c r="B341" s="95"/>
      <c r="C341" s="95"/>
      <c r="D341" s="95"/>
      <c r="E341" s="95"/>
      <c r="F341" s="95"/>
      <c r="G341" s="95"/>
      <c r="H341" s="95"/>
      <c r="I341" s="95"/>
      <c r="J341" s="96"/>
      <c r="L341" s="95"/>
      <c r="M341" s="95"/>
      <c r="N341" s="95"/>
      <c r="O341" s="95"/>
      <c r="P341" s="95"/>
      <c r="Q341" s="95"/>
      <c r="R341" s="95"/>
      <c r="S341" s="95"/>
      <c r="T341" s="95"/>
      <c r="U341" s="96"/>
    </row>
    <row r="342" spans="1:21" x14ac:dyDescent="0.55000000000000004">
      <c r="A342" s="95"/>
      <c r="B342" s="95"/>
      <c r="C342" s="95"/>
      <c r="D342" s="95"/>
      <c r="E342" s="95"/>
      <c r="F342" s="95"/>
      <c r="G342" s="95"/>
      <c r="H342" s="95"/>
      <c r="I342" s="95"/>
      <c r="J342" s="96"/>
      <c r="L342" s="95"/>
      <c r="M342" s="95"/>
      <c r="N342" s="95"/>
      <c r="O342" s="95"/>
      <c r="P342" s="95"/>
      <c r="Q342" s="95"/>
      <c r="R342" s="95"/>
      <c r="S342" s="95"/>
      <c r="T342" s="95"/>
      <c r="U342" s="96"/>
    </row>
    <row r="343" spans="1:21" x14ac:dyDescent="0.55000000000000004">
      <c r="A343" s="95"/>
      <c r="B343" s="95"/>
      <c r="C343" s="95"/>
      <c r="D343" s="95"/>
      <c r="E343" s="95"/>
      <c r="F343" s="95"/>
      <c r="G343" s="95"/>
      <c r="H343" s="95"/>
      <c r="I343" s="95"/>
      <c r="J343" s="96"/>
      <c r="L343" s="95"/>
      <c r="M343" s="95"/>
      <c r="N343" s="95"/>
      <c r="O343" s="95"/>
      <c r="P343" s="95"/>
      <c r="Q343" s="95"/>
      <c r="R343" s="95"/>
      <c r="S343" s="95"/>
      <c r="T343" s="95"/>
      <c r="U343" s="96"/>
    </row>
    <row r="344" spans="1:21" x14ac:dyDescent="0.55000000000000004">
      <c r="A344" s="95"/>
      <c r="B344" s="95"/>
      <c r="C344" s="95"/>
      <c r="D344" s="95"/>
      <c r="E344" s="95"/>
      <c r="F344" s="95"/>
      <c r="G344" s="95"/>
      <c r="H344" s="95"/>
      <c r="I344" s="95"/>
      <c r="J344" s="96"/>
      <c r="L344" s="95"/>
      <c r="M344" s="95"/>
      <c r="N344" s="95"/>
      <c r="O344" s="95"/>
      <c r="P344" s="95"/>
      <c r="Q344" s="95"/>
      <c r="R344" s="95"/>
      <c r="S344" s="95"/>
      <c r="T344" s="95"/>
      <c r="U344" s="96"/>
    </row>
    <row r="345" spans="1:21" x14ac:dyDescent="0.55000000000000004">
      <c r="A345" s="95"/>
      <c r="B345" s="95"/>
      <c r="C345" s="95"/>
      <c r="D345" s="95"/>
      <c r="E345" s="95"/>
      <c r="F345" s="95"/>
      <c r="G345" s="95"/>
      <c r="H345" s="95"/>
      <c r="I345" s="95"/>
      <c r="J345" s="96"/>
      <c r="L345" s="95"/>
      <c r="M345" s="95"/>
      <c r="N345" s="95"/>
      <c r="O345" s="95"/>
      <c r="P345" s="95"/>
      <c r="Q345" s="95"/>
      <c r="R345" s="95"/>
      <c r="S345" s="95"/>
      <c r="T345" s="95"/>
      <c r="U345" s="96"/>
    </row>
    <row r="346" spans="1:21" x14ac:dyDescent="0.55000000000000004">
      <c r="A346" s="95"/>
      <c r="B346" s="95"/>
      <c r="C346" s="95"/>
      <c r="D346" s="95"/>
      <c r="E346" s="95"/>
      <c r="F346" s="95"/>
      <c r="G346" s="95"/>
      <c r="H346" s="95"/>
      <c r="I346" s="95"/>
      <c r="J346" s="96"/>
      <c r="L346" s="95"/>
      <c r="M346" s="95"/>
      <c r="N346" s="95"/>
      <c r="O346" s="95"/>
      <c r="P346" s="95"/>
      <c r="Q346" s="95"/>
      <c r="R346" s="95"/>
      <c r="S346" s="95"/>
      <c r="T346" s="95"/>
      <c r="U346" s="96"/>
    </row>
    <row r="347" spans="1:21" x14ac:dyDescent="0.55000000000000004">
      <c r="A347" s="95"/>
      <c r="B347" s="95"/>
      <c r="C347" s="95"/>
      <c r="D347" s="95"/>
      <c r="E347" s="95"/>
      <c r="F347" s="95"/>
      <c r="G347" s="95"/>
      <c r="H347" s="95"/>
      <c r="I347" s="95"/>
      <c r="J347" s="96"/>
      <c r="L347" s="95"/>
      <c r="M347" s="95"/>
      <c r="N347" s="95"/>
      <c r="O347" s="95"/>
      <c r="P347" s="95"/>
      <c r="Q347" s="95"/>
      <c r="R347" s="95"/>
      <c r="S347" s="95"/>
      <c r="T347" s="95"/>
      <c r="U347" s="96"/>
    </row>
    <row r="348" spans="1:21" x14ac:dyDescent="0.55000000000000004">
      <c r="A348" s="95"/>
      <c r="B348" s="95"/>
      <c r="C348" s="95"/>
      <c r="D348" s="95"/>
      <c r="E348" s="95"/>
      <c r="F348" s="95"/>
      <c r="G348" s="95"/>
      <c r="H348" s="95"/>
      <c r="I348" s="95"/>
      <c r="J348" s="96"/>
      <c r="L348" s="95"/>
      <c r="M348" s="95"/>
      <c r="N348" s="95"/>
      <c r="O348" s="95"/>
      <c r="P348" s="95"/>
      <c r="Q348" s="95"/>
      <c r="R348" s="95"/>
      <c r="S348" s="95"/>
      <c r="T348" s="95"/>
      <c r="U348" s="96"/>
    </row>
    <row r="349" spans="1:21" x14ac:dyDescent="0.55000000000000004">
      <c r="A349" s="95"/>
      <c r="B349" s="95"/>
      <c r="C349" s="95"/>
      <c r="D349" s="95"/>
      <c r="E349" s="95"/>
      <c r="F349" s="95"/>
      <c r="G349" s="95"/>
      <c r="H349" s="95"/>
      <c r="I349" s="95"/>
      <c r="J349" s="96"/>
      <c r="L349" s="95"/>
      <c r="M349" s="95"/>
      <c r="N349" s="95"/>
      <c r="O349" s="95"/>
      <c r="P349" s="95"/>
      <c r="Q349" s="95"/>
      <c r="R349" s="95"/>
      <c r="S349" s="95"/>
      <c r="T349" s="95"/>
      <c r="U349" s="96"/>
    </row>
    <row r="350" spans="1:21" x14ac:dyDescent="0.55000000000000004">
      <c r="A350" s="95"/>
      <c r="B350" s="95"/>
      <c r="C350" s="95"/>
      <c r="D350" s="95"/>
      <c r="E350" s="95"/>
      <c r="F350" s="95"/>
      <c r="G350" s="95"/>
      <c r="H350" s="95"/>
      <c r="I350" s="95"/>
      <c r="J350" s="96"/>
      <c r="L350" s="95"/>
      <c r="M350" s="95"/>
      <c r="N350" s="95"/>
      <c r="O350" s="95"/>
      <c r="P350" s="95"/>
      <c r="Q350" s="95"/>
      <c r="R350" s="95"/>
      <c r="S350" s="95"/>
      <c r="T350" s="95"/>
      <c r="U350" s="96"/>
    </row>
    <row r="351" spans="1:21" x14ac:dyDescent="0.55000000000000004">
      <c r="A351" s="95"/>
      <c r="B351" s="95"/>
      <c r="C351" s="95"/>
      <c r="D351" s="95"/>
      <c r="E351" s="95"/>
      <c r="F351" s="95"/>
      <c r="G351" s="95"/>
      <c r="H351" s="95"/>
      <c r="I351" s="95"/>
      <c r="J351" s="96"/>
      <c r="L351" s="95"/>
      <c r="M351" s="95"/>
      <c r="N351" s="95"/>
      <c r="O351" s="95"/>
      <c r="P351" s="95"/>
      <c r="Q351" s="95"/>
      <c r="R351" s="95"/>
      <c r="S351" s="95"/>
      <c r="T351" s="95"/>
      <c r="U351" s="96"/>
    </row>
    <row r="352" spans="1:21" x14ac:dyDescent="0.55000000000000004">
      <c r="A352" s="95"/>
      <c r="B352" s="95"/>
      <c r="C352" s="95"/>
      <c r="D352" s="95"/>
      <c r="E352" s="95"/>
      <c r="F352" s="95"/>
      <c r="G352" s="95"/>
      <c r="H352" s="95"/>
      <c r="I352" s="95"/>
      <c r="J352" s="96"/>
      <c r="L352" s="95"/>
      <c r="M352" s="95"/>
      <c r="N352" s="95"/>
      <c r="O352" s="95"/>
      <c r="P352" s="95"/>
      <c r="Q352" s="95"/>
      <c r="R352" s="95"/>
      <c r="S352" s="95"/>
      <c r="T352" s="95"/>
      <c r="U352" s="96"/>
    </row>
    <row r="353" spans="1:21" x14ac:dyDescent="0.55000000000000004">
      <c r="A353" s="95"/>
      <c r="B353" s="95"/>
      <c r="C353" s="95"/>
      <c r="D353" s="95"/>
      <c r="E353" s="95"/>
      <c r="F353" s="95"/>
      <c r="G353" s="95"/>
      <c r="H353" s="95"/>
      <c r="I353" s="95"/>
      <c r="J353" s="96"/>
      <c r="L353" s="95"/>
      <c r="M353" s="95"/>
      <c r="N353" s="95"/>
      <c r="O353" s="95"/>
      <c r="P353" s="95"/>
      <c r="Q353" s="95"/>
      <c r="R353" s="95"/>
      <c r="S353" s="95"/>
      <c r="T353" s="95"/>
      <c r="U353" s="96"/>
    </row>
    <row r="354" spans="1:21" x14ac:dyDescent="0.55000000000000004">
      <c r="A354" s="95"/>
      <c r="B354" s="95"/>
      <c r="C354" s="95"/>
      <c r="D354" s="95"/>
      <c r="E354" s="95"/>
      <c r="F354" s="95"/>
      <c r="G354" s="95"/>
      <c r="H354" s="95"/>
      <c r="I354" s="95"/>
      <c r="J354" s="96"/>
      <c r="L354" s="95"/>
      <c r="M354" s="95"/>
      <c r="N354" s="95"/>
      <c r="O354" s="95"/>
      <c r="P354" s="95"/>
      <c r="Q354" s="95"/>
      <c r="R354" s="95"/>
      <c r="S354" s="95"/>
      <c r="T354" s="95"/>
      <c r="U354" s="96"/>
    </row>
    <row r="355" spans="1:21" x14ac:dyDescent="0.55000000000000004">
      <c r="A355" s="95"/>
      <c r="B355" s="95"/>
      <c r="C355" s="95"/>
      <c r="D355" s="95"/>
      <c r="E355" s="95"/>
      <c r="F355" s="95"/>
      <c r="G355" s="95"/>
      <c r="H355" s="95"/>
      <c r="I355" s="95"/>
      <c r="J355" s="96"/>
      <c r="L355" s="95"/>
      <c r="M355" s="95"/>
      <c r="N355" s="95"/>
      <c r="O355" s="95"/>
      <c r="P355" s="95"/>
      <c r="Q355" s="95"/>
      <c r="R355" s="95"/>
      <c r="S355" s="95"/>
      <c r="T355" s="95"/>
      <c r="U355" s="96"/>
    </row>
    <row r="356" spans="1:21" x14ac:dyDescent="0.55000000000000004">
      <c r="A356" s="95"/>
      <c r="B356" s="95"/>
      <c r="C356" s="95"/>
      <c r="D356" s="95"/>
      <c r="E356" s="95"/>
      <c r="F356" s="95"/>
      <c r="G356" s="95"/>
      <c r="H356" s="95"/>
      <c r="I356" s="95"/>
      <c r="J356" s="96"/>
      <c r="L356" s="95"/>
      <c r="M356" s="95"/>
      <c r="N356" s="95"/>
      <c r="O356" s="95"/>
      <c r="P356" s="95"/>
      <c r="Q356" s="95"/>
      <c r="R356" s="95"/>
      <c r="S356" s="95"/>
      <c r="T356" s="95"/>
      <c r="U356" s="96"/>
    </row>
    <row r="357" spans="1:21" x14ac:dyDescent="0.55000000000000004">
      <c r="A357" s="95"/>
      <c r="B357" s="95"/>
      <c r="C357" s="95"/>
      <c r="D357" s="95"/>
      <c r="E357" s="95"/>
      <c r="F357" s="95"/>
      <c r="G357" s="95"/>
      <c r="H357" s="95"/>
      <c r="I357" s="95"/>
      <c r="J357" s="96"/>
      <c r="L357" s="95"/>
      <c r="M357" s="95"/>
      <c r="N357" s="95"/>
      <c r="O357" s="95"/>
      <c r="P357" s="95"/>
      <c r="Q357" s="95"/>
      <c r="R357" s="95"/>
      <c r="S357" s="95"/>
      <c r="T357" s="95"/>
      <c r="U357" s="96"/>
    </row>
    <row r="358" spans="1:21" x14ac:dyDescent="0.55000000000000004">
      <c r="A358" s="95"/>
      <c r="B358" s="95"/>
      <c r="C358" s="95"/>
      <c r="D358" s="95"/>
      <c r="E358" s="95"/>
      <c r="F358" s="95"/>
      <c r="G358" s="95"/>
      <c r="H358" s="95"/>
      <c r="I358" s="95"/>
      <c r="J358" s="96"/>
      <c r="L358" s="95"/>
      <c r="M358" s="95"/>
      <c r="N358" s="95"/>
      <c r="O358" s="95"/>
      <c r="P358" s="95"/>
      <c r="Q358" s="95"/>
      <c r="R358" s="95"/>
      <c r="S358" s="95"/>
      <c r="T358" s="95"/>
      <c r="U358" s="96"/>
    </row>
    <row r="359" spans="1:21" x14ac:dyDescent="0.55000000000000004">
      <c r="A359" s="95"/>
      <c r="B359" s="95"/>
      <c r="C359" s="95"/>
      <c r="D359" s="95"/>
      <c r="E359" s="95"/>
      <c r="F359" s="95"/>
      <c r="G359" s="95"/>
      <c r="H359" s="95"/>
      <c r="I359" s="95"/>
      <c r="J359" s="96"/>
      <c r="L359" s="95"/>
      <c r="M359" s="95"/>
      <c r="N359" s="95"/>
      <c r="O359" s="95"/>
      <c r="P359" s="95"/>
      <c r="Q359" s="95"/>
      <c r="R359" s="95"/>
      <c r="S359" s="95"/>
      <c r="T359" s="95"/>
      <c r="U359" s="96"/>
    </row>
    <row r="360" spans="1:21" x14ac:dyDescent="0.55000000000000004">
      <c r="A360" s="95"/>
      <c r="B360" s="95"/>
      <c r="C360" s="95"/>
      <c r="D360" s="95"/>
      <c r="E360" s="95"/>
      <c r="F360" s="95"/>
      <c r="G360" s="95"/>
      <c r="H360" s="95"/>
      <c r="I360" s="95"/>
      <c r="J360" s="96"/>
      <c r="L360" s="95"/>
      <c r="M360" s="95"/>
      <c r="N360" s="95"/>
      <c r="O360" s="95"/>
      <c r="P360" s="95"/>
      <c r="Q360" s="95"/>
      <c r="R360" s="95"/>
      <c r="S360" s="95"/>
      <c r="T360" s="95"/>
      <c r="U360" s="96"/>
    </row>
    <row r="361" spans="1:21" x14ac:dyDescent="0.55000000000000004">
      <c r="A361" s="95"/>
      <c r="B361" s="95"/>
      <c r="C361" s="95"/>
      <c r="D361" s="95"/>
      <c r="E361" s="95"/>
      <c r="F361" s="95"/>
      <c r="G361" s="95"/>
      <c r="H361" s="95"/>
      <c r="I361" s="95"/>
      <c r="J361" s="96"/>
      <c r="L361" s="95"/>
      <c r="M361" s="95"/>
      <c r="N361" s="95"/>
      <c r="O361" s="95"/>
      <c r="P361" s="95"/>
      <c r="Q361" s="95"/>
      <c r="R361" s="95"/>
      <c r="S361" s="95"/>
      <c r="T361" s="95"/>
      <c r="U361" s="96"/>
    </row>
    <row r="362" spans="1:21" x14ac:dyDescent="0.55000000000000004">
      <c r="A362" s="95"/>
      <c r="B362" s="95"/>
      <c r="C362" s="95"/>
      <c r="D362" s="95"/>
      <c r="E362" s="95"/>
      <c r="F362" s="95"/>
      <c r="G362" s="95"/>
      <c r="H362" s="95"/>
      <c r="I362" s="95"/>
      <c r="J362" s="96"/>
      <c r="L362" s="95"/>
      <c r="M362" s="95"/>
      <c r="N362" s="95"/>
      <c r="O362" s="95"/>
      <c r="P362" s="95"/>
      <c r="Q362" s="95"/>
      <c r="R362" s="95"/>
      <c r="S362" s="95"/>
      <c r="T362" s="95"/>
      <c r="U362" s="96"/>
    </row>
    <row r="363" spans="1:21" x14ac:dyDescent="0.55000000000000004">
      <c r="A363" s="95"/>
      <c r="B363" s="95"/>
      <c r="C363" s="95"/>
      <c r="D363" s="95"/>
      <c r="E363" s="95"/>
      <c r="F363" s="95"/>
      <c r="G363" s="95"/>
      <c r="H363" s="95"/>
      <c r="I363" s="95"/>
      <c r="J363" s="96"/>
      <c r="L363" s="95"/>
      <c r="M363" s="95"/>
      <c r="N363" s="95"/>
      <c r="O363" s="95"/>
      <c r="P363" s="95"/>
      <c r="Q363" s="95"/>
      <c r="R363" s="95"/>
      <c r="S363" s="95"/>
      <c r="T363" s="95"/>
      <c r="U363" s="96"/>
    </row>
    <row r="364" spans="1:21" x14ac:dyDescent="0.55000000000000004">
      <c r="A364" s="95"/>
      <c r="B364" s="95"/>
      <c r="C364" s="95"/>
      <c r="D364" s="95"/>
      <c r="E364" s="95"/>
      <c r="F364" s="95"/>
      <c r="G364" s="95"/>
      <c r="H364" s="95"/>
      <c r="I364" s="95"/>
      <c r="J364" s="96"/>
      <c r="L364" s="95"/>
      <c r="M364" s="95"/>
      <c r="N364" s="95"/>
      <c r="O364" s="95"/>
      <c r="P364" s="95"/>
      <c r="Q364" s="95"/>
      <c r="R364" s="95"/>
      <c r="S364" s="95"/>
      <c r="T364" s="95"/>
      <c r="U364" s="96"/>
    </row>
    <row r="365" spans="1:21" x14ac:dyDescent="0.55000000000000004">
      <c r="A365" s="95"/>
      <c r="B365" s="95"/>
      <c r="C365" s="95"/>
      <c r="D365" s="95"/>
      <c r="E365" s="95"/>
      <c r="F365" s="95"/>
      <c r="G365" s="95"/>
      <c r="H365" s="95"/>
      <c r="I365" s="95"/>
      <c r="J365" s="96"/>
      <c r="L365" s="95"/>
      <c r="M365" s="95"/>
      <c r="N365" s="95"/>
      <c r="O365" s="95"/>
      <c r="P365" s="95"/>
      <c r="Q365" s="95"/>
      <c r="R365" s="95"/>
      <c r="S365" s="95"/>
      <c r="T365" s="95"/>
      <c r="U365" s="96"/>
    </row>
    <row r="366" spans="1:21" x14ac:dyDescent="0.55000000000000004">
      <c r="A366" s="95"/>
      <c r="B366" s="95"/>
      <c r="C366" s="95"/>
      <c r="D366" s="95"/>
      <c r="E366" s="95"/>
      <c r="F366" s="95"/>
      <c r="G366" s="95"/>
      <c r="H366" s="95"/>
      <c r="I366" s="95"/>
      <c r="J366" s="96"/>
      <c r="L366" s="95"/>
      <c r="M366" s="95"/>
      <c r="N366" s="95"/>
      <c r="O366" s="95"/>
      <c r="P366" s="95"/>
      <c r="Q366" s="95"/>
      <c r="R366" s="95"/>
      <c r="S366" s="95"/>
      <c r="T366" s="95"/>
      <c r="U366" s="96"/>
    </row>
    <row r="367" spans="1:21" x14ac:dyDescent="0.55000000000000004">
      <c r="A367" s="95"/>
      <c r="B367" s="95"/>
      <c r="C367" s="95"/>
      <c r="D367" s="95"/>
      <c r="E367" s="95"/>
      <c r="F367" s="95"/>
      <c r="G367" s="95"/>
      <c r="H367" s="95"/>
      <c r="I367" s="95"/>
      <c r="J367" s="96"/>
      <c r="L367" s="95"/>
      <c r="M367" s="95"/>
      <c r="N367" s="95"/>
      <c r="O367" s="95"/>
      <c r="P367" s="95"/>
      <c r="Q367" s="95"/>
      <c r="R367" s="95"/>
      <c r="S367" s="95"/>
      <c r="T367" s="95"/>
      <c r="U367" s="96"/>
    </row>
    <row r="368" spans="1:21" x14ac:dyDescent="0.55000000000000004">
      <c r="A368" s="95"/>
      <c r="B368" s="95"/>
      <c r="C368" s="95"/>
      <c r="D368" s="95"/>
      <c r="E368" s="95"/>
      <c r="F368" s="95"/>
      <c r="G368" s="95"/>
      <c r="H368" s="95"/>
      <c r="I368" s="95"/>
      <c r="J368" s="96"/>
      <c r="L368" s="95"/>
      <c r="M368" s="95"/>
      <c r="N368" s="95"/>
      <c r="O368" s="95"/>
      <c r="P368" s="95"/>
      <c r="Q368" s="95"/>
      <c r="R368" s="95"/>
      <c r="S368" s="95"/>
      <c r="T368" s="95"/>
      <c r="U368" s="96"/>
    </row>
    <row r="369" spans="1:21" x14ac:dyDescent="0.55000000000000004">
      <c r="A369" s="95"/>
      <c r="B369" s="95"/>
      <c r="C369" s="95"/>
      <c r="D369" s="95"/>
      <c r="E369" s="95"/>
      <c r="F369" s="95"/>
      <c r="G369" s="95"/>
      <c r="H369" s="95"/>
      <c r="I369" s="95"/>
      <c r="J369" s="96"/>
      <c r="L369" s="95"/>
      <c r="M369" s="95"/>
      <c r="N369" s="95"/>
      <c r="O369" s="95"/>
      <c r="P369" s="95"/>
      <c r="Q369" s="95"/>
      <c r="R369" s="95"/>
      <c r="S369" s="95"/>
      <c r="T369" s="95"/>
      <c r="U369" s="96"/>
    </row>
    <row r="370" spans="1:21" x14ac:dyDescent="0.55000000000000004">
      <c r="A370" s="95"/>
      <c r="B370" s="95"/>
      <c r="C370" s="95"/>
      <c r="D370" s="95"/>
      <c r="E370" s="95"/>
      <c r="F370" s="95"/>
      <c r="G370" s="95"/>
      <c r="H370" s="95"/>
      <c r="I370" s="95"/>
      <c r="J370" s="96"/>
      <c r="L370" s="95"/>
      <c r="M370" s="95"/>
      <c r="N370" s="95"/>
      <c r="O370" s="95"/>
      <c r="P370" s="95"/>
      <c r="Q370" s="95"/>
      <c r="R370" s="95"/>
      <c r="S370" s="95"/>
      <c r="T370" s="95"/>
      <c r="U370" s="96"/>
    </row>
    <row r="371" spans="1:21" x14ac:dyDescent="0.55000000000000004">
      <c r="A371" s="95"/>
      <c r="B371" s="95"/>
      <c r="C371" s="95"/>
      <c r="D371" s="95"/>
      <c r="E371" s="95"/>
      <c r="F371" s="95"/>
      <c r="G371" s="95"/>
      <c r="H371" s="95"/>
      <c r="I371" s="95"/>
      <c r="J371" s="96"/>
      <c r="L371" s="95"/>
      <c r="M371" s="95"/>
      <c r="N371" s="95"/>
      <c r="O371" s="95"/>
      <c r="P371" s="95"/>
      <c r="Q371" s="95"/>
      <c r="R371" s="95"/>
      <c r="S371" s="95"/>
      <c r="T371" s="95"/>
      <c r="U371" s="96"/>
    </row>
    <row r="372" spans="1:21" x14ac:dyDescent="0.55000000000000004">
      <c r="A372" s="95"/>
      <c r="B372" s="95"/>
      <c r="C372" s="95"/>
      <c r="D372" s="95"/>
      <c r="E372" s="95"/>
      <c r="F372" s="95"/>
      <c r="G372" s="95"/>
      <c r="H372" s="95"/>
      <c r="I372" s="95"/>
      <c r="J372" s="96"/>
      <c r="L372" s="95"/>
      <c r="M372" s="95"/>
      <c r="N372" s="95"/>
      <c r="O372" s="95"/>
      <c r="P372" s="95"/>
      <c r="Q372" s="95"/>
      <c r="R372" s="95"/>
      <c r="S372" s="95"/>
      <c r="T372" s="95"/>
      <c r="U372" s="96"/>
    </row>
    <row r="373" spans="1:21" x14ac:dyDescent="0.55000000000000004">
      <c r="A373" s="95"/>
      <c r="B373" s="95"/>
      <c r="C373" s="95"/>
      <c r="D373" s="95"/>
      <c r="E373" s="95"/>
      <c r="F373" s="95"/>
      <c r="G373" s="95"/>
      <c r="H373" s="95"/>
      <c r="I373" s="95"/>
      <c r="J373" s="96"/>
      <c r="L373" s="95"/>
      <c r="M373" s="95"/>
      <c r="N373" s="95"/>
      <c r="O373" s="95"/>
      <c r="P373" s="95"/>
      <c r="Q373" s="95"/>
      <c r="R373" s="95"/>
      <c r="S373" s="95"/>
      <c r="T373" s="95"/>
      <c r="U373" s="96"/>
    </row>
    <row r="374" spans="1:21" x14ac:dyDescent="0.55000000000000004">
      <c r="A374" s="95"/>
      <c r="B374" s="95"/>
      <c r="C374" s="95"/>
      <c r="D374" s="95"/>
      <c r="E374" s="95"/>
      <c r="F374" s="95"/>
      <c r="G374" s="95"/>
      <c r="H374" s="95"/>
      <c r="I374" s="95"/>
      <c r="J374" s="96"/>
      <c r="L374" s="95"/>
      <c r="M374" s="95"/>
      <c r="N374" s="95"/>
      <c r="O374" s="95"/>
      <c r="P374" s="95"/>
      <c r="Q374" s="95"/>
      <c r="R374" s="95"/>
      <c r="S374" s="95"/>
      <c r="T374" s="95"/>
      <c r="U374" s="96"/>
    </row>
    <row r="375" spans="1:21" x14ac:dyDescent="0.55000000000000004">
      <c r="A375" s="95"/>
      <c r="B375" s="95"/>
      <c r="C375" s="95"/>
      <c r="D375" s="95"/>
      <c r="E375" s="95"/>
      <c r="F375" s="95"/>
      <c r="G375" s="95"/>
      <c r="H375" s="95"/>
      <c r="I375" s="95"/>
      <c r="J375" s="96"/>
      <c r="L375" s="95"/>
      <c r="M375" s="95"/>
      <c r="N375" s="95"/>
      <c r="O375" s="95"/>
      <c r="P375" s="95"/>
      <c r="Q375" s="95"/>
      <c r="R375" s="95"/>
      <c r="S375" s="95"/>
      <c r="T375" s="95"/>
      <c r="U375" s="96"/>
    </row>
    <row r="376" spans="1:21" x14ac:dyDescent="0.55000000000000004">
      <c r="A376" s="95"/>
      <c r="B376" s="95"/>
      <c r="C376" s="95"/>
      <c r="D376" s="95"/>
      <c r="E376" s="95"/>
      <c r="F376" s="95"/>
      <c r="G376" s="95"/>
      <c r="H376" s="95"/>
      <c r="I376" s="95"/>
      <c r="J376" s="96"/>
      <c r="L376" s="95"/>
      <c r="M376" s="95"/>
      <c r="N376" s="95"/>
      <c r="O376" s="95"/>
      <c r="P376" s="95"/>
      <c r="Q376" s="95"/>
      <c r="R376" s="95"/>
      <c r="S376" s="95"/>
      <c r="T376" s="95"/>
      <c r="U376" s="96"/>
    </row>
    <row r="377" spans="1:21" x14ac:dyDescent="0.55000000000000004">
      <c r="A377" s="95"/>
      <c r="B377" s="95"/>
      <c r="C377" s="95"/>
      <c r="D377" s="95"/>
      <c r="E377" s="95"/>
      <c r="F377" s="95"/>
      <c r="G377" s="95"/>
      <c r="H377" s="95"/>
      <c r="I377" s="95"/>
      <c r="J377" s="96"/>
      <c r="L377" s="95"/>
      <c r="M377" s="95"/>
      <c r="N377" s="95"/>
      <c r="O377" s="95"/>
      <c r="P377" s="95"/>
      <c r="Q377" s="95"/>
      <c r="R377" s="95"/>
      <c r="S377" s="95"/>
      <c r="T377" s="95"/>
      <c r="U377" s="96"/>
    </row>
    <row r="378" spans="1:21" x14ac:dyDescent="0.55000000000000004">
      <c r="A378" s="95"/>
      <c r="B378" s="95"/>
      <c r="C378" s="95"/>
      <c r="D378" s="95"/>
      <c r="E378" s="95"/>
      <c r="F378" s="95"/>
      <c r="G378" s="95"/>
      <c r="H378" s="95"/>
      <c r="I378" s="95"/>
      <c r="J378" s="96"/>
      <c r="L378" s="95"/>
      <c r="M378" s="95"/>
      <c r="N378" s="95"/>
      <c r="O378" s="95"/>
      <c r="P378" s="95"/>
      <c r="Q378" s="95"/>
      <c r="R378" s="95"/>
      <c r="S378" s="95"/>
      <c r="T378" s="95"/>
      <c r="U378" s="96"/>
    </row>
    <row r="379" spans="1:21" x14ac:dyDescent="0.55000000000000004">
      <c r="A379" s="95"/>
      <c r="B379" s="95"/>
      <c r="C379" s="95"/>
      <c r="D379" s="95"/>
      <c r="E379" s="95"/>
      <c r="F379" s="95"/>
      <c r="G379" s="95"/>
      <c r="H379" s="95"/>
      <c r="I379" s="95"/>
      <c r="J379" s="96"/>
      <c r="L379" s="95"/>
      <c r="M379" s="95"/>
      <c r="N379" s="95"/>
      <c r="O379" s="95"/>
      <c r="P379" s="95"/>
      <c r="Q379" s="95"/>
      <c r="R379" s="95"/>
      <c r="S379" s="95"/>
      <c r="T379" s="95"/>
      <c r="U379" s="96"/>
    </row>
    <row r="380" spans="1:21" x14ac:dyDescent="0.55000000000000004">
      <c r="A380" s="95"/>
      <c r="B380" s="95"/>
      <c r="C380" s="95"/>
      <c r="D380" s="95"/>
      <c r="E380" s="95"/>
      <c r="F380" s="95"/>
      <c r="G380" s="95"/>
      <c r="H380" s="95"/>
      <c r="I380" s="95"/>
      <c r="J380" s="96"/>
      <c r="L380" s="95"/>
      <c r="M380" s="95"/>
      <c r="N380" s="95"/>
      <c r="O380" s="95"/>
      <c r="P380" s="95"/>
      <c r="Q380" s="95"/>
      <c r="R380" s="95"/>
      <c r="S380" s="95"/>
      <c r="T380" s="95"/>
      <c r="U380" s="96"/>
    </row>
    <row r="381" spans="1:21" x14ac:dyDescent="0.55000000000000004">
      <c r="A381" s="95"/>
      <c r="B381" s="95"/>
      <c r="C381" s="95"/>
      <c r="D381" s="95"/>
      <c r="E381" s="95"/>
      <c r="F381" s="95"/>
      <c r="G381" s="95"/>
      <c r="H381" s="95"/>
      <c r="I381" s="95"/>
      <c r="J381" s="96"/>
      <c r="L381" s="95"/>
      <c r="M381" s="95"/>
      <c r="N381" s="95"/>
      <c r="O381" s="95"/>
      <c r="P381" s="95"/>
      <c r="Q381" s="95"/>
      <c r="R381" s="95"/>
      <c r="S381" s="95"/>
      <c r="T381" s="95"/>
      <c r="U381" s="96"/>
    </row>
    <row r="382" spans="1:21" x14ac:dyDescent="0.55000000000000004">
      <c r="A382" s="95"/>
      <c r="B382" s="95"/>
      <c r="C382" s="95"/>
      <c r="D382" s="95"/>
      <c r="E382" s="95"/>
      <c r="F382" s="95"/>
      <c r="G382" s="95"/>
      <c r="H382" s="95"/>
      <c r="I382" s="95"/>
      <c r="J382" s="96"/>
      <c r="L382" s="95"/>
      <c r="M382" s="95"/>
      <c r="N382" s="95"/>
      <c r="O382" s="95"/>
      <c r="P382" s="95"/>
      <c r="Q382" s="95"/>
      <c r="R382" s="95"/>
      <c r="S382" s="95"/>
      <c r="T382" s="95"/>
      <c r="U382" s="96"/>
    </row>
    <row r="383" spans="1:21" x14ac:dyDescent="0.55000000000000004">
      <c r="A383" s="95"/>
      <c r="B383" s="95"/>
      <c r="C383" s="95"/>
      <c r="D383" s="95"/>
      <c r="E383" s="95"/>
      <c r="F383" s="95"/>
      <c r="G383" s="95"/>
      <c r="H383" s="95"/>
      <c r="I383" s="95"/>
      <c r="J383" s="96"/>
      <c r="L383" s="95"/>
      <c r="M383" s="95"/>
      <c r="N383" s="95"/>
      <c r="O383" s="95"/>
      <c r="P383" s="95"/>
      <c r="Q383" s="95"/>
      <c r="R383" s="95"/>
      <c r="S383" s="95"/>
      <c r="T383" s="95"/>
      <c r="U383" s="96"/>
    </row>
    <row r="384" spans="1:21" x14ac:dyDescent="0.55000000000000004">
      <c r="A384" s="95"/>
      <c r="B384" s="95"/>
      <c r="C384" s="95"/>
      <c r="D384" s="95"/>
      <c r="E384" s="95"/>
      <c r="F384" s="95"/>
      <c r="G384" s="95"/>
      <c r="H384" s="95"/>
      <c r="I384" s="95"/>
      <c r="J384" s="96"/>
      <c r="L384" s="95"/>
      <c r="M384" s="95"/>
      <c r="N384" s="95"/>
      <c r="O384" s="95"/>
      <c r="P384" s="95"/>
      <c r="Q384" s="95"/>
      <c r="R384" s="95"/>
      <c r="S384" s="95"/>
      <c r="T384" s="95"/>
      <c r="U384" s="96"/>
    </row>
    <row r="385" spans="1:21" x14ac:dyDescent="0.55000000000000004">
      <c r="A385" s="95"/>
      <c r="B385" s="95"/>
      <c r="C385" s="95"/>
      <c r="D385" s="95"/>
      <c r="E385" s="95"/>
      <c r="F385" s="95"/>
      <c r="G385" s="95"/>
      <c r="H385" s="95"/>
      <c r="I385" s="95"/>
      <c r="J385" s="96"/>
      <c r="L385" s="95"/>
      <c r="M385" s="95"/>
      <c r="N385" s="95"/>
      <c r="O385" s="95"/>
      <c r="P385" s="95"/>
      <c r="Q385" s="95"/>
      <c r="R385" s="95"/>
      <c r="S385" s="95"/>
      <c r="T385" s="95"/>
      <c r="U385" s="96"/>
    </row>
    <row r="386" spans="1:21" x14ac:dyDescent="0.55000000000000004">
      <c r="A386" s="95"/>
      <c r="B386" s="95"/>
      <c r="C386" s="95"/>
      <c r="D386" s="95"/>
      <c r="E386" s="95"/>
      <c r="F386" s="95"/>
      <c r="G386" s="95"/>
      <c r="H386" s="95"/>
      <c r="I386" s="95"/>
      <c r="J386" s="96"/>
      <c r="L386" s="95"/>
      <c r="M386" s="95"/>
      <c r="N386" s="95"/>
      <c r="O386" s="95"/>
      <c r="P386" s="95"/>
      <c r="Q386" s="95"/>
      <c r="R386" s="95"/>
      <c r="S386" s="95"/>
      <c r="T386" s="95"/>
      <c r="U386" s="96"/>
    </row>
    <row r="387" spans="1:21" x14ac:dyDescent="0.55000000000000004">
      <c r="A387" s="95"/>
      <c r="B387" s="95"/>
      <c r="C387" s="95"/>
      <c r="D387" s="95"/>
      <c r="E387" s="95"/>
      <c r="F387" s="95"/>
      <c r="G387" s="95"/>
      <c r="H387" s="95"/>
      <c r="I387" s="95"/>
      <c r="J387" s="96"/>
      <c r="L387" s="95"/>
      <c r="M387" s="95"/>
      <c r="N387" s="95"/>
      <c r="O387" s="95"/>
      <c r="P387" s="95"/>
      <c r="Q387" s="95"/>
      <c r="R387" s="95"/>
      <c r="S387" s="95"/>
      <c r="T387" s="95"/>
      <c r="U387" s="96"/>
    </row>
    <row r="388" spans="1:21" x14ac:dyDescent="0.55000000000000004">
      <c r="A388" s="95"/>
      <c r="B388" s="95"/>
      <c r="C388" s="95"/>
      <c r="D388" s="95"/>
      <c r="E388" s="95"/>
      <c r="F388" s="95"/>
      <c r="G388" s="95"/>
      <c r="H388" s="95"/>
      <c r="I388" s="95"/>
      <c r="J388" s="96"/>
      <c r="L388" s="95"/>
      <c r="M388" s="95"/>
      <c r="N388" s="95"/>
      <c r="O388" s="95"/>
      <c r="P388" s="95"/>
      <c r="Q388" s="95"/>
      <c r="R388" s="95"/>
      <c r="S388" s="95"/>
      <c r="T388" s="95"/>
      <c r="U388" s="96"/>
    </row>
    <row r="389" spans="1:21" x14ac:dyDescent="0.55000000000000004">
      <c r="A389" s="95"/>
      <c r="B389" s="95"/>
      <c r="C389" s="95"/>
      <c r="D389" s="95"/>
      <c r="E389" s="95"/>
      <c r="F389" s="95"/>
      <c r="G389" s="95"/>
      <c r="H389" s="95"/>
      <c r="I389" s="95"/>
      <c r="J389" s="96"/>
      <c r="L389" s="95"/>
      <c r="M389" s="95"/>
      <c r="N389" s="95"/>
      <c r="O389" s="95"/>
      <c r="P389" s="95"/>
      <c r="Q389" s="95"/>
      <c r="R389" s="95"/>
      <c r="S389" s="95"/>
      <c r="T389" s="95"/>
      <c r="U389" s="96"/>
    </row>
    <row r="390" spans="1:21" x14ac:dyDescent="0.55000000000000004">
      <c r="A390" s="95"/>
      <c r="B390" s="95"/>
      <c r="C390" s="95"/>
      <c r="D390" s="95"/>
      <c r="E390" s="95"/>
      <c r="F390" s="95"/>
      <c r="G390" s="95"/>
      <c r="H390" s="95"/>
      <c r="I390" s="95"/>
      <c r="J390" s="96"/>
      <c r="L390" s="95"/>
      <c r="M390" s="95"/>
      <c r="N390" s="95"/>
      <c r="O390" s="95"/>
      <c r="P390" s="95"/>
      <c r="Q390" s="95"/>
      <c r="R390" s="95"/>
      <c r="S390" s="95"/>
      <c r="T390" s="95"/>
      <c r="U390" s="96"/>
    </row>
    <row r="391" spans="1:21" x14ac:dyDescent="0.55000000000000004">
      <c r="A391" s="95"/>
      <c r="B391" s="95"/>
      <c r="C391" s="95"/>
      <c r="D391" s="95"/>
      <c r="E391" s="95"/>
      <c r="F391" s="95"/>
      <c r="G391" s="95"/>
      <c r="H391" s="95"/>
      <c r="I391" s="95"/>
      <c r="J391" s="96"/>
      <c r="L391" s="95"/>
      <c r="M391" s="95"/>
      <c r="N391" s="95"/>
      <c r="O391" s="95"/>
      <c r="P391" s="95"/>
      <c r="Q391" s="95"/>
      <c r="R391" s="95"/>
      <c r="S391" s="95"/>
      <c r="T391" s="95"/>
      <c r="U391" s="96"/>
    </row>
    <row r="392" spans="1:21" x14ac:dyDescent="0.55000000000000004">
      <c r="A392" s="95"/>
      <c r="B392" s="95"/>
      <c r="C392" s="95"/>
      <c r="D392" s="95"/>
      <c r="E392" s="95"/>
      <c r="F392" s="95"/>
      <c r="G392" s="95"/>
      <c r="H392" s="95"/>
      <c r="I392" s="95"/>
      <c r="J392" s="96"/>
      <c r="L392" s="95"/>
      <c r="M392" s="95"/>
      <c r="N392" s="95"/>
      <c r="O392" s="95"/>
      <c r="P392" s="95"/>
      <c r="Q392" s="95"/>
      <c r="R392" s="95"/>
      <c r="S392" s="95"/>
      <c r="T392" s="95"/>
      <c r="U392" s="96"/>
    </row>
    <row r="393" spans="1:21" x14ac:dyDescent="0.55000000000000004">
      <c r="A393" s="95"/>
      <c r="B393" s="95"/>
      <c r="C393" s="95"/>
      <c r="D393" s="95"/>
      <c r="E393" s="95"/>
      <c r="F393" s="95"/>
      <c r="G393" s="95"/>
      <c r="H393" s="95"/>
      <c r="I393" s="95"/>
      <c r="J393" s="96"/>
      <c r="L393" s="95"/>
      <c r="M393" s="95"/>
      <c r="N393" s="95"/>
      <c r="O393" s="95"/>
      <c r="P393" s="95"/>
      <c r="Q393" s="95"/>
      <c r="R393" s="95"/>
      <c r="S393" s="95"/>
      <c r="T393" s="95"/>
      <c r="U393" s="96"/>
    </row>
    <row r="394" spans="1:21" x14ac:dyDescent="0.55000000000000004">
      <c r="A394" s="95"/>
      <c r="B394" s="95"/>
      <c r="C394" s="95"/>
      <c r="D394" s="95"/>
      <c r="E394" s="95"/>
      <c r="F394" s="95"/>
      <c r="G394" s="95"/>
      <c r="H394" s="95"/>
      <c r="I394" s="95"/>
      <c r="J394" s="96"/>
      <c r="L394" s="95"/>
      <c r="M394" s="95"/>
      <c r="N394" s="95"/>
      <c r="O394" s="95"/>
      <c r="P394" s="95"/>
      <c r="Q394" s="95"/>
      <c r="R394" s="95"/>
      <c r="S394" s="95"/>
      <c r="T394" s="95"/>
      <c r="U394" s="96"/>
    </row>
    <row r="395" spans="1:21" x14ac:dyDescent="0.55000000000000004">
      <c r="A395" s="95"/>
      <c r="B395" s="95"/>
      <c r="C395" s="95"/>
      <c r="D395" s="95"/>
      <c r="E395" s="95"/>
      <c r="F395" s="95"/>
      <c r="G395" s="95"/>
      <c r="H395" s="95"/>
      <c r="I395" s="95"/>
      <c r="J395" s="96"/>
      <c r="L395" s="95"/>
      <c r="M395" s="95"/>
      <c r="N395" s="95"/>
      <c r="O395" s="95"/>
      <c r="P395" s="95"/>
      <c r="Q395" s="95"/>
      <c r="R395" s="95"/>
      <c r="S395" s="95"/>
      <c r="T395" s="95"/>
      <c r="U395" s="96"/>
    </row>
    <row r="396" spans="1:21" x14ac:dyDescent="0.55000000000000004">
      <c r="A396" s="95"/>
      <c r="B396" s="95"/>
      <c r="C396" s="95"/>
      <c r="D396" s="95"/>
      <c r="E396" s="95"/>
      <c r="F396" s="95"/>
      <c r="G396" s="95"/>
      <c r="H396" s="95"/>
      <c r="I396" s="95"/>
      <c r="J396" s="96"/>
      <c r="L396" s="95"/>
      <c r="M396" s="95"/>
      <c r="N396" s="95"/>
      <c r="O396" s="95"/>
      <c r="P396" s="95"/>
      <c r="Q396" s="95"/>
      <c r="R396" s="95"/>
      <c r="S396" s="95"/>
      <c r="T396" s="95"/>
      <c r="U396" s="96"/>
    </row>
    <row r="397" spans="1:21" x14ac:dyDescent="0.55000000000000004">
      <c r="A397" s="95"/>
      <c r="B397" s="95"/>
      <c r="C397" s="95"/>
      <c r="D397" s="95"/>
      <c r="E397" s="95"/>
      <c r="F397" s="95"/>
      <c r="G397" s="95"/>
      <c r="H397" s="95"/>
      <c r="I397" s="95"/>
      <c r="J397" s="96"/>
      <c r="L397" s="95"/>
      <c r="M397" s="95"/>
      <c r="N397" s="95"/>
      <c r="O397" s="95"/>
      <c r="P397" s="95"/>
      <c r="Q397" s="95"/>
      <c r="R397" s="95"/>
      <c r="S397" s="95"/>
      <c r="T397" s="95"/>
      <c r="U397" s="96"/>
    </row>
    <row r="398" spans="1:21" x14ac:dyDescent="0.55000000000000004">
      <c r="A398" s="95"/>
      <c r="B398" s="95"/>
      <c r="C398" s="95"/>
      <c r="D398" s="95"/>
      <c r="E398" s="95"/>
      <c r="F398" s="95"/>
      <c r="G398" s="95"/>
      <c r="H398" s="95"/>
      <c r="I398" s="95"/>
      <c r="J398" s="96"/>
      <c r="L398" s="95"/>
      <c r="M398" s="95"/>
      <c r="N398" s="95"/>
      <c r="O398" s="95"/>
      <c r="P398" s="95"/>
      <c r="Q398" s="95"/>
      <c r="R398" s="95"/>
      <c r="S398" s="95"/>
      <c r="T398" s="95"/>
      <c r="U398" s="96"/>
    </row>
    <row r="399" spans="1:21" x14ac:dyDescent="0.55000000000000004">
      <c r="A399" s="95"/>
      <c r="B399" s="95"/>
      <c r="C399" s="95"/>
      <c r="D399" s="95"/>
      <c r="E399" s="95"/>
      <c r="F399" s="95"/>
      <c r="G399" s="95"/>
      <c r="H399" s="95"/>
      <c r="I399" s="95"/>
      <c r="J399" s="96"/>
      <c r="L399" s="95"/>
      <c r="M399" s="95"/>
      <c r="N399" s="95"/>
      <c r="O399" s="95"/>
      <c r="P399" s="95"/>
      <c r="Q399" s="95"/>
      <c r="R399" s="95"/>
      <c r="S399" s="95"/>
      <c r="T399" s="95"/>
      <c r="U399" s="96"/>
    </row>
    <row r="400" spans="1:21" x14ac:dyDescent="0.55000000000000004">
      <c r="A400" s="95"/>
      <c r="B400" s="95"/>
      <c r="C400" s="95"/>
      <c r="D400" s="95"/>
      <c r="E400" s="95"/>
      <c r="F400" s="95"/>
      <c r="G400" s="95"/>
      <c r="H400" s="95"/>
      <c r="I400" s="95"/>
      <c r="J400" s="96"/>
      <c r="L400" s="95"/>
      <c r="M400" s="95"/>
      <c r="N400" s="95"/>
      <c r="O400" s="95"/>
      <c r="P400" s="95"/>
      <c r="Q400" s="95"/>
      <c r="R400" s="95"/>
      <c r="S400" s="95"/>
      <c r="T400" s="95"/>
      <c r="U400" s="96"/>
    </row>
    <row r="401" spans="1:21" x14ac:dyDescent="0.55000000000000004">
      <c r="A401" s="95"/>
      <c r="B401" s="95"/>
      <c r="C401" s="95"/>
      <c r="D401" s="95"/>
      <c r="E401" s="95"/>
      <c r="F401" s="95"/>
      <c r="G401" s="95"/>
      <c r="H401" s="95"/>
      <c r="I401" s="95"/>
      <c r="J401" s="96"/>
      <c r="L401" s="95"/>
      <c r="M401" s="95"/>
      <c r="N401" s="95"/>
      <c r="O401" s="95"/>
      <c r="P401" s="95"/>
      <c r="Q401" s="95"/>
      <c r="R401" s="95"/>
      <c r="S401" s="95"/>
      <c r="T401" s="95"/>
      <c r="U401" s="96"/>
    </row>
    <row r="402" spans="1:21" x14ac:dyDescent="0.55000000000000004">
      <c r="A402" s="95"/>
      <c r="B402" s="95"/>
      <c r="C402" s="95"/>
      <c r="D402" s="95"/>
      <c r="E402" s="95"/>
      <c r="F402" s="95"/>
      <c r="G402" s="95"/>
      <c r="H402" s="95"/>
      <c r="I402" s="95"/>
      <c r="J402" s="96"/>
      <c r="L402" s="95"/>
      <c r="M402" s="95"/>
      <c r="N402" s="95"/>
      <c r="O402" s="95"/>
      <c r="P402" s="95"/>
      <c r="Q402" s="95"/>
      <c r="R402" s="95"/>
      <c r="S402" s="95"/>
      <c r="T402" s="95"/>
      <c r="U402" s="96"/>
    </row>
    <row r="403" spans="1:21" x14ac:dyDescent="0.55000000000000004">
      <c r="A403" s="95"/>
      <c r="B403" s="95"/>
      <c r="C403" s="95"/>
      <c r="D403" s="95"/>
      <c r="E403" s="95"/>
      <c r="F403" s="95"/>
      <c r="G403" s="95"/>
      <c r="H403" s="95"/>
      <c r="I403" s="95"/>
      <c r="J403" s="96"/>
      <c r="L403" s="95"/>
      <c r="M403" s="95"/>
      <c r="N403" s="95"/>
      <c r="O403" s="95"/>
      <c r="P403" s="95"/>
      <c r="Q403" s="95"/>
      <c r="R403" s="95"/>
      <c r="S403" s="95"/>
      <c r="T403" s="95"/>
      <c r="U403" s="96"/>
    </row>
    <row r="404" spans="1:21" x14ac:dyDescent="0.55000000000000004">
      <c r="A404" s="95"/>
      <c r="B404" s="95"/>
      <c r="C404" s="95"/>
      <c r="D404" s="95"/>
      <c r="E404" s="95"/>
      <c r="F404" s="95"/>
      <c r="G404" s="95"/>
      <c r="H404" s="95"/>
      <c r="I404" s="95"/>
      <c r="J404" s="96"/>
      <c r="L404" s="95"/>
      <c r="M404" s="95"/>
      <c r="N404" s="95"/>
      <c r="O404" s="95"/>
      <c r="P404" s="95"/>
      <c r="Q404" s="95"/>
      <c r="R404" s="95"/>
      <c r="S404" s="95"/>
      <c r="T404" s="95"/>
      <c r="U404" s="96"/>
    </row>
    <row r="405" spans="1:21" x14ac:dyDescent="0.55000000000000004">
      <c r="A405" s="95"/>
      <c r="B405" s="95"/>
      <c r="C405" s="95"/>
      <c r="D405" s="95"/>
      <c r="E405" s="95"/>
      <c r="F405" s="95"/>
      <c r="G405" s="95"/>
      <c r="H405" s="95"/>
      <c r="I405" s="95"/>
      <c r="J405" s="96"/>
      <c r="L405" s="95"/>
      <c r="M405" s="95"/>
      <c r="N405" s="95"/>
      <c r="O405" s="95"/>
      <c r="P405" s="95"/>
      <c r="Q405" s="95"/>
      <c r="R405" s="95"/>
      <c r="S405" s="95"/>
      <c r="T405" s="95"/>
      <c r="U405" s="96"/>
    </row>
    <row r="406" spans="1:21" x14ac:dyDescent="0.55000000000000004">
      <c r="A406" s="95"/>
      <c r="B406" s="95"/>
      <c r="C406" s="95"/>
      <c r="D406" s="95"/>
      <c r="E406" s="95"/>
      <c r="F406" s="95"/>
      <c r="G406" s="95"/>
      <c r="H406" s="95"/>
      <c r="I406" s="95"/>
      <c r="J406" s="96"/>
      <c r="L406" s="95"/>
      <c r="M406" s="95"/>
      <c r="N406" s="95"/>
      <c r="O406" s="95"/>
      <c r="P406" s="95"/>
      <c r="Q406" s="95"/>
      <c r="R406" s="95"/>
      <c r="S406" s="95"/>
      <c r="T406" s="95"/>
      <c r="U406" s="96"/>
    </row>
    <row r="407" spans="1:21" x14ac:dyDescent="0.55000000000000004">
      <c r="A407" s="95"/>
      <c r="B407" s="95"/>
      <c r="C407" s="95"/>
      <c r="D407" s="95"/>
      <c r="E407" s="95"/>
      <c r="F407" s="95"/>
      <c r="G407" s="95"/>
      <c r="H407" s="95"/>
      <c r="I407" s="95"/>
      <c r="J407" s="96"/>
      <c r="L407" s="95"/>
      <c r="M407" s="95"/>
      <c r="N407" s="95"/>
      <c r="O407" s="95"/>
      <c r="P407" s="95"/>
      <c r="Q407" s="95"/>
      <c r="R407" s="95"/>
      <c r="S407" s="95"/>
      <c r="T407" s="95"/>
      <c r="U407" s="96"/>
    </row>
    <row r="408" spans="1:21" x14ac:dyDescent="0.55000000000000004">
      <c r="A408" s="95"/>
      <c r="B408" s="95"/>
      <c r="C408" s="95"/>
      <c r="D408" s="95"/>
      <c r="E408" s="95"/>
      <c r="F408" s="95"/>
      <c r="G408" s="95"/>
      <c r="H408" s="95"/>
      <c r="I408" s="95"/>
      <c r="J408" s="96"/>
      <c r="L408" s="95"/>
      <c r="M408" s="95"/>
      <c r="N408" s="95"/>
      <c r="O408" s="95"/>
      <c r="P408" s="95"/>
      <c r="Q408" s="95"/>
      <c r="R408" s="95"/>
      <c r="S408" s="95"/>
      <c r="T408" s="95"/>
      <c r="U408" s="96"/>
    </row>
    <row r="409" spans="1:21" x14ac:dyDescent="0.55000000000000004">
      <c r="A409" s="95"/>
      <c r="B409" s="95"/>
      <c r="C409" s="95"/>
      <c r="D409" s="95"/>
      <c r="E409" s="95"/>
      <c r="F409" s="95"/>
      <c r="G409" s="95"/>
      <c r="H409" s="95"/>
      <c r="I409" s="95"/>
      <c r="J409" s="96"/>
      <c r="L409" s="95"/>
      <c r="M409" s="95"/>
      <c r="N409" s="95"/>
      <c r="O409" s="95"/>
      <c r="P409" s="95"/>
      <c r="Q409" s="95"/>
      <c r="R409" s="95"/>
      <c r="S409" s="95"/>
      <c r="T409" s="95"/>
      <c r="U409" s="96"/>
    </row>
    <row r="410" spans="1:21" x14ac:dyDescent="0.55000000000000004">
      <c r="A410" s="95"/>
      <c r="B410" s="95"/>
      <c r="C410" s="95"/>
      <c r="D410" s="95"/>
      <c r="E410" s="95"/>
      <c r="F410" s="95"/>
      <c r="G410" s="95"/>
      <c r="H410" s="95"/>
      <c r="I410" s="95"/>
      <c r="J410" s="96"/>
      <c r="L410" s="95"/>
      <c r="M410" s="95"/>
      <c r="N410" s="95"/>
      <c r="O410" s="95"/>
      <c r="P410" s="95"/>
      <c r="Q410" s="95"/>
      <c r="R410" s="95"/>
      <c r="S410" s="95"/>
      <c r="T410" s="95"/>
      <c r="U410" s="96"/>
    </row>
    <row r="411" spans="1:21" x14ac:dyDescent="0.55000000000000004">
      <c r="A411" s="95"/>
      <c r="B411" s="95"/>
      <c r="C411" s="95"/>
      <c r="D411" s="95"/>
      <c r="E411" s="95"/>
      <c r="F411" s="95"/>
      <c r="G411" s="95"/>
      <c r="H411" s="95"/>
      <c r="I411" s="95"/>
      <c r="J411" s="96"/>
      <c r="L411" s="95"/>
      <c r="M411" s="95"/>
      <c r="N411" s="95"/>
      <c r="O411" s="95"/>
      <c r="P411" s="95"/>
      <c r="Q411" s="95"/>
      <c r="R411" s="95"/>
      <c r="S411" s="95"/>
      <c r="T411" s="95"/>
      <c r="U411" s="96"/>
    </row>
    <row r="412" spans="1:21" x14ac:dyDescent="0.55000000000000004">
      <c r="A412" s="95"/>
      <c r="B412" s="95"/>
      <c r="C412" s="95"/>
      <c r="D412" s="95"/>
      <c r="E412" s="95"/>
      <c r="F412" s="95"/>
      <c r="G412" s="95"/>
      <c r="H412" s="95"/>
      <c r="I412" s="95"/>
      <c r="J412" s="96"/>
      <c r="L412" s="95"/>
      <c r="M412" s="95"/>
      <c r="N412" s="95"/>
      <c r="O412" s="95"/>
      <c r="P412" s="95"/>
      <c r="Q412" s="95"/>
      <c r="R412" s="95"/>
      <c r="S412" s="95"/>
      <c r="T412" s="95"/>
      <c r="U412" s="96"/>
    </row>
    <row r="413" spans="1:21" x14ac:dyDescent="0.55000000000000004">
      <c r="A413" s="95"/>
      <c r="B413" s="95"/>
      <c r="C413" s="95"/>
      <c r="D413" s="95"/>
      <c r="E413" s="95"/>
      <c r="F413" s="95"/>
      <c r="G413" s="95"/>
      <c r="H413" s="95"/>
      <c r="I413" s="95"/>
      <c r="J413" s="96"/>
      <c r="L413" s="95"/>
      <c r="M413" s="95"/>
      <c r="N413" s="95"/>
      <c r="O413" s="95"/>
      <c r="P413" s="95"/>
      <c r="Q413" s="95"/>
      <c r="R413" s="95"/>
      <c r="S413" s="95"/>
      <c r="T413" s="95"/>
      <c r="U413" s="96"/>
    </row>
    <row r="414" spans="1:21" x14ac:dyDescent="0.55000000000000004">
      <c r="A414" s="95"/>
      <c r="B414" s="95"/>
      <c r="C414" s="95"/>
      <c r="D414" s="95"/>
      <c r="E414" s="95"/>
      <c r="F414" s="95"/>
      <c r="G414" s="95"/>
      <c r="H414" s="95"/>
      <c r="I414" s="95"/>
      <c r="J414" s="96"/>
      <c r="L414" s="95"/>
      <c r="M414" s="95"/>
      <c r="N414" s="95"/>
      <c r="O414" s="95"/>
      <c r="P414" s="95"/>
      <c r="Q414" s="95"/>
      <c r="R414" s="95"/>
      <c r="S414" s="95"/>
      <c r="T414" s="95"/>
      <c r="U414" s="96"/>
    </row>
    <row r="415" spans="1:21" x14ac:dyDescent="0.55000000000000004">
      <c r="A415" s="95"/>
      <c r="B415" s="95"/>
      <c r="C415" s="95"/>
      <c r="D415" s="95"/>
      <c r="E415" s="95"/>
      <c r="F415" s="95"/>
      <c r="G415" s="95"/>
      <c r="H415" s="95"/>
      <c r="I415" s="95"/>
      <c r="J415" s="96"/>
      <c r="L415" s="95"/>
      <c r="M415" s="95"/>
      <c r="N415" s="95"/>
      <c r="O415" s="95"/>
      <c r="P415" s="95"/>
      <c r="Q415" s="95"/>
      <c r="R415" s="95"/>
      <c r="S415" s="95"/>
      <c r="T415" s="95"/>
      <c r="U415" s="96"/>
    </row>
    <row r="416" spans="1:21" x14ac:dyDescent="0.55000000000000004">
      <c r="A416" s="95"/>
      <c r="B416" s="95"/>
      <c r="C416" s="95"/>
      <c r="D416" s="95"/>
      <c r="E416" s="95"/>
      <c r="F416" s="95"/>
      <c r="G416" s="95"/>
      <c r="H416" s="95"/>
      <c r="I416" s="95"/>
      <c r="J416" s="96"/>
      <c r="L416" s="95"/>
      <c r="M416" s="95"/>
      <c r="N416" s="95"/>
      <c r="O416" s="95"/>
      <c r="P416" s="95"/>
      <c r="Q416" s="95"/>
      <c r="R416" s="95"/>
      <c r="S416" s="95"/>
      <c r="T416" s="95"/>
      <c r="U416" s="96"/>
    </row>
    <row r="417" spans="1:21" x14ac:dyDescent="0.55000000000000004">
      <c r="A417" s="95"/>
      <c r="B417" s="95"/>
      <c r="C417" s="95"/>
      <c r="D417" s="95"/>
      <c r="E417" s="95"/>
      <c r="F417" s="95"/>
      <c r="G417" s="95"/>
      <c r="H417" s="95"/>
      <c r="I417" s="95"/>
      <c r="J417" s="96"/>
      <c r="L417" s="95"/>
      <c r="M417" s="95"/>
      <c r="N417" s="95"/>
      <c r="O417" s="95"/>
      <c r="P417" s="95"/>
      <c r="Q417" s="95"/>
      <c r="R417" s="95"/>
      <c r="S417" s="95"/>
      <c r="T417" s="95"/>
      <c r="U417" s="96"/>
    </row>
    <row r="418" spans="1:21" x14ac:dyDescent="0.55000000000000004">
      <c r="A418" s="95"/>
      <c r="B418" s="95"/>
      <c r="C418" s="95"/>
      <c r="D418" s="95"/>
      <c r="E418" s="95"/>
      <c r="F418" s="95"/>
      <c r="G418" s="95"/>
      <c r="H418" s="95"/>
      <c r="I418" s="95"/>
      <c r="J418" s="96"/>
      <c r="L418" s="95"/>
      <c r="M418" s="95"/>
      <c r="N418" s="95"/>
      <c r="O418" s="95"/>
      <c r="P418" s="95"/>
      <c r="Q418" s="95"/>
      <c r="R418" s="95"/>
      <c r="S418" s="95"/>
      <c r="T418" s="95"/>
      <c r="U418" s="96"/>
    </row>
    <row r="419" spans="1:21" x14ac:dyDescent="0.55000000000000004">
      <c r="A419" s="95"/>
      <c r="B419" s="95"/>
      <c r="C419" s="95"/>
      <c r="D419" s="95"/>
      <c r="E419" s="95"/>
      <c r="F419" s="95"/>
      <c r="G419" s="95"/>
      <c r="H419" s="95"/>
      <c r="I419" s="95"/>
      <c r="J419" s="96"/>
      <c r="L419" s="95"/>
      <c r="M419" s="95"/>
      <c r="N419" s="95"/>
      <c r="O419" s="95"/>
      <c r="P419" s="95"/>
      <c r="Q419" s="95"/>
      <c r="R419" s="95"/>
      <c r="S419" s="95"/>
      <c r="T419" s="95"/>
      <c r="U419" s="96"/>
    </row>
    <row r="420" spans="1:21" x14ac:dyDescent="0.55000000000000004">
      <c r="A420" s="95"/>
      <c r="B420" s="95"/>
      <c r="C420" s="95"/>
      <c r="D420" s="95"/>
      <c r="E420" s="95"/>
      <c r="F420" s="95"/>
      <c r="G420" s="95"/>
      <c r="H420" s="95"/>
      <c r="I420" s="95"/>
      <c r="J420" s="96"/>
      <c r="L420" s="95"/>
      <c r="M420" s="95"/>
      <c r="N420" s="95"/>
      <c r="O420" s="95"/>
      <c r="P420" s="95"/>
      <c r="Q420" s="95"/>
      <c r="R420" s="95"/>
      <c r="S420" s="95"/>
      <c r="T420" s="95"/>
      <c r="U420" s="96"/>
    </row>
    <row r="421" spans="1:21" x14ac:dyDescent="0.55000000000000004">
      <c r="A421" s="95"/>
      <c r="B421" s="95"/>
      <c r="C421" s="95"/>
      <c r="D421" s="95"/>
      <c r="E421" s="95"/>
      <c r="F421" s="95"/>
      <c r="G421" s="95"/>
      <c r="H421" s="95"/>
      <c r="I421" s="95"/>
      <c r="J421" s="96"/>
      <c r="L421" s="95"/>
      <c r="M421" s="95"/>
      <c r="N421" s="95"/>
      <c r="O421" s="95"/>
      <c r="P421" s="95"/>
      <c r="Q421" s="95"/>
      <c r="R421" s="95"/>
      <c r="S421" s="95"/>
      <c r="T421" s="95"/>
      <c r="U421" s="96"/>
    </row>
    <row r="422" spans="1:21" x14ac:dyDescent="0.55000000000000004">
      <c r="A422" s="95"/>
      <c r="B422" s="95"/>
      <c r="C422" s="95"/>
      <c r="D422" s="95"/>
      <c r="E422" s="95"/>
      <c r="F422" s="95"/>
      <c r="G422" s="95"/>
      <c r="H422" s="95"/>
      <c r="I422" s="95"/>
      <c r="J422" s="96"/>
      <c r="L422" s="95"/>
      <c r="M422" s="95"/>
      <c r="N422" s="95"/>
      <c r="O422" s="95"/>
      <c r="P422" s="95"/>
      <c r="Q422" s="95"/>
      <c r="R422" s="95"/>
      <c r="S422" s="95"/>
      <c r="T422" s="95"/>
      <c r="U422" s="96"/>
    </row>
    <row r="423" spans="1:21" x14ac:dyDescent="0.55000000000000004">
      <c r="A423" s="95"/>
      <c r="B423" s="95"/>
      <c r="C423" s="95"/>
      <c r="D423" s="95"/>
      <c r="E423" s="95"/>
      <c r="F423" s="95"/>
      <c r="G423" s="95"/>
      <c r="H423" s="95"/>
      <c r="I423" s="95"/>
      <c r="J423" s="96"/>
      <c r="L423" s="95"/>
      <c r="M423" s="95"/>
      <c r="N423" s="95"/>
      <c r="O423" s="95"/>
      <c r="P423" s="95"/>
      <c r="Q423" s="95"/>
      <c r="R423" s="95"/>
      <c r="S423" s="95"/>
      <c r="T423" s="95"/>
      <c r="U423" s="96"/>
    </row>
    <row r="424" spans="1:21" x14ac:dyDescent="0.55000000000000004">
      <c r="A424" s="95"/>
      <c r="B424" s="95"/>
      <c r="C424" s="95"/>
      <c r="D424" s="95"/>
      <c r="E424" s="95"/>
      <c r="F424" s="95"/>
      <c r="G424" s="95"/>
      <c r="H424" s="95"/>
      <c r="I424" s="95"/>
      <c r="J424" s="96"/>
      <c r="L424" s="95"/>
      <c r="M424" s="95"/>
      <c r="N424" s="95"/>
      <c r="O424" s="95"/>
      <c r="P424" s="95"/>
      <c r="Q424" s="95"/>
      <c r="R424" s="95"/>
      <c r="S424" s="95"/>
      <c r="T424" s="95"/>
      <c r="U424" s="96"/>
    </row>
    <row r="425" spans="1:21" x14ac:dyDescent="0.55000000000000004">
      <c r="A425" s="95"/>
      <c r="B425" s="95"/>
      <c r="C425" s="95"/>
      <c r="D425" s="95"/>
      <c r="E425" s="95"/>
      <c r="F425" s="95"/>
      <c r="G425" s="95"/>
      <c r="H425" s="95"/>
      <c r="I425" s="95"/>
      <c r="J425" s="96"/>
      <c r="L425" s="95"/>
      <c r="M425" s="95"/>
      <c r="N425" s="95"/>
      <c r="O425" s="95"/>
      <c r="P425" s="95"/>
      <c r="Q425" s="95"/>
      <c r="R425" s="95"/>
      <c r="S425" s="95"/>
      <c r="T425" s="95"/>
      <c r="U425" s="96"/>
    </row>
    <row r="426" spans="1:21" x14ac:dyDescent="0.55000000000000004">
      <c r="A426" s="95"/>
      <c r="B426" s="95"/>
      <c r="C426" s="95"/>
      <c r="D426" s="95"/>
      <c r="E426" s="95"/>
      <c r="F426" s="95"/>
      <c r="G426" s="95"/>
      <c r="H426" s="95"/>
      <c r="I426" s="95"/>
      <c r="J426" s="96"/>
      <c r="L426" s="95"/>
      <c r="M426" s="95"/>
      <c r="N426" s="95"/>
      <c r="O426" s="95"/>
      <c r="P426" s="95"/>
      <c r="Q426" s="95"/>
      <c r="R426" s="95"/>
      <c r="S426" s="95"/>
      <c r="T426" s="95"/>
      <c r="U426" s="96"/>
    </row>
    <row r="427" spans="1:21" x14ac:dyDescent="0.55000000000000004">
      <c r="A427" s="95"/>
      <c r="B427" s="95"/>
      <c r="C427" s="95"/>
      <c r="D427" s="95"/>
      <c r="E427" s="95"/>
      <c r="F427" s="95"/>
      <c r="G427" s="95"/>
      <c r="H427" s="95"/>
      <c r="I427" s="95"/>
      <c r="J427" s="96"/>
      <c r="L427" s="95"/>
      <c r="M427" s="95"/>
      <c r="N427" s="95"/>
      <c r="O427" s="95"/>
      <c r="P427" s="95"/>
      <c r="Q427" s="95"/>
      <c r="R427" s="95"/>
      <c r="S427" s="95"/>
      <c r="T427" s="95"/>
      <c r="U427" s="96"/>
    </row>
    <row r="428" spans="1:21" x14ac:dyDescent="0.55000000000000004">
      <c r="A428" s="95"/>
      <c r="B428" s="95"/>
      <c r="C428" s="95"/>
      <c r="D428" s="95"/>
      <c r="E428" s="95"/>
      <c r="F428" s="95"/>
      <c r="G428" s="95"/>
      <c r="H428" s="95"/>
      <c r="I428" s="95"/>
      <c r="J428" s="96"/>
      <c r="L428" s="95"/>
      <c r="M428" s="95"/>
      <c r="N428" s="95"/>
      <c r="O428" s="95"/>
      <c r="P428" s="95"/>
      <c r="Q428" s="95"/>
      <c r="R428" s="95"/>
      <c r="S428" s="95"/>
      <c r="T428" s="95"/>
      <c r="U428" s="96"/>
    </row>
    <row r="429" spans="1:21" x14ac:dyDescent="0.55000000000000004">
      <c r="A429" s="95"/>
      <c r="B429" s="95"/>
      <c r="C429" s="95"/>
      <c r="D429" s="95"/>
      <c r="E429" s="95"/>
      <c r="F429" s="95"/>
      <c r="G429" s="95"/>
      <c r="H429" s="95"/>
      <c r="I429" s="95"/>
      <c r="J429" s="96"/>
      <c r="L429" s="95"/>
      <c r="M429" s="95"/>
      <c r="N429" s="95"/>
      <c r="O429" s="95"/>
      <c r="P429" s="95"/>
      <c r="Q429" s="95"/>
      <c r="R429" s="95"/>
      <c r="S429" s="95"/>
      <c r="T429" s="95"/>
      <c r="U429" s="96"/>
    </row>
    <row r="430" spans="1:21" x14ac:dyDescent="0.55000000000000004">
      <c r="A430" s="95"/>
      <c r="B430" s="95"/>
      <c r="C430" s="95"/>
      <c r="D430" s="95"/>
      <c r="E430" s="95"/>
      <c r="F430" s="95"/>
      <c r="G430" s="95"/>
      <c r="H430" s="95"/>
      <c r="I430" s="95"/>
      <c r="J430" s="96"/>
      <c r="L430" s="95"/>
      <c r="M430" s="95"/>
      <c r="N430" s="95"/>
      <c r="O430" s="95"/>
      <c r="P430" s="95"/>
      <c r="Q430" s="95"/>
      <c r="R430" s="95"/>
      <c r="S430" s="95"/>
      <c r="T430" s="95"/>
      <c r="U430" s="96"/>
    </row>
    <row r="431" spans="1:21" x14ac:dyDescent="0.55000000000000004">
      <c r="A431" s="95"/>
      <c r="B431" s="95"/>
      <c r="C431" s="95"/>
      <c r="D431" s="95"/>
      <c r="E431" s="95"/>
      <c r="F431" s="95"/>
      <c r="G431" s="95"/>
      <c r="H431" s="95"/>
      <c r="I431" s="95"/>
      <c r="J431" s="96"/>
      <c r="L431" s="95"/>
      <c r="M431" s="95"/>
      <c r="N431" s="95"/>
      <c r="O431" s="95"/>
      <c r="P431" s="95"/>
      <c r="Q431" s="95"/>
      <c r="R431" s="95"/>
      <c r="S431" s="95"/>
      <c r="T431" s="95"/>
      <c r="U431" s="96"/>
    </row>
    <row r="432" spans="1:21" x14ac:dyDescent="0.55000000000000004">
      <c r="A432" s="95"/>
      <c r="B432" s="95"/>
      <c r="C432" s="95"/>
      <c r="D432" s="95"/>
      <c r="E432" s="95"/>
      <c r="F432" s="95"/>
      <c r="G432" s="95"/>
      <c r="H432" s="95"/>
      <c r="I432" s="95"/>
      <c r="J432" s="96"/>
      <c r="L432" s="95"/>
      <c r="M432" s="95"/>
      <c r="N432" s="95"/>
      <c r="O432" s="95"/>
      <c r="P432" s="95"/>
      <c r="Q432" s="95"/>
      <c r="R432" s="95"/>
      <c r="S432" s="95"/>
      <c r="T432" s="95"/>
      <c r="U432" s="96"/>
    </row>
    <row r="433" spans="1:21" x14ac:dyDescent="0.55000000000000004">
      <c r="A433" s="95"/>
      <c r="B433" s="95"/>
      <c r="C433" s="95"/>
      <c r="D433" s="95"/>
      <c r="E433" s="95"/>
      <c r="F433" s="95"/>
      <c r="G433" s="95"/>
      <c r="H433" s="95"/>
      <c r="I433" s="95"/>
      <c r="J433" s="96"/>
      <c r="L433" s="95"/>
      <c r="M433" s="95"/>
      <c r="N433" s="95"/>
      <c r="O433" s="95"/>
      <c r="P433" s="95"/>
      <c r="Q433" s="95"/>
      <c r="R433" s="95"/>
      <c r="S433" s="95"/>
      <c r="T433" s="95"/>
      <c r="U433" s="96"/>
    </row>
    <row r="434" spans="1:21" x14ac:dyDescent="0.55000000000000004">
      <c r="A434" s="95"/>
      <c r="B434" s="95"/>
      <c r="C434" s="95"/>
      <c r="D434" s="95"/>
      <c r="E434" s="95"/>
      <c r="F434" s="95"/>
      <c r="G434" s="95"/>
      <c r="H434" s="95"/>
      <c r="I434" s="95"/>
      <c r="J434" s="96"/>
      <c r="L434" s="95"/>
      <c r="M434" s="95"/>
      <c r="N434" s="95"/>
      <c r="O434" s="95"/>
      <c r="P434" s="95"/>
      <c r="Q434" s="95"/>
      <c r="R434" s="95"/>
      <c r="S434" s="95"/>
      <c r="T434" s="95"/>
      <c r="U434" s="96"/>
    </row>
    <row r="435" spans="1:21" x14ac:dyDescent="0.55000000000000004">
      <c r="A435" s="95"/>
      <c r="B435" s="95"/>
      <c r="C435" s="95"/>
      <c r="D435" s="95"/>
      <c r="E435" s="95"/>
      <c r="F435" s="95"/>
      <c r="G435" s="95"/>
      <c r="H435" s="95"/>
      <c r="I435" s="95"/>
      <c r="J435" s="96"/>
      <c r="L435" s="95"/>
      <c r="M435" s="95"/>
      <c r="N435" s="95"/>
      <c r="O435" s="95"/>
      <c r="P435" s="95"/>
      <c r="Q435" s="95"/>
      <c r="R435" s="95"/>
      <c r="S435" s="95"/>
      <c r="T435" s="95"/>
      <c r="U435" s="96"/>
    </row>
    <row r="436" spans="1:21" x14ac:dyDescent="0.55000000000000004">
      <c r="A436" s="95"/>
      <c r="B436" s="95"/>
      <c r="C436" s="95"/>
      <c r="D436" s="95"/>
      <c r="E436" s="95"/>
      <c r="F436" s="95"/>
      <c r="G436" s="95"/>
      <c r="H436" s="95"/>
      <c r="I436" s="95"/>
      <c r="J436" s="96"/>
      <c r="L436" s="95"/>
      <c r="M436" s="95"/>
      <c r="N436" s="95"/>
      <c r="O436" s="95"/>
      <c r="P436" s="95"/>
      <c r="Q436" s="95"/>
      <c r="R436" s="95"/>
      <c r="S436" s="95"/>
      <c r="T436" s="95"/>
      <c r="U436" s="96"/>
    </row>
    <row r="437" spans="1:21" x14ac:dyDescent="0.55000000000000004">
      <c r="A437" s="95"/>
      <c r="B437" s="95"/>
      <c r="C437" s="95"/>
      <c r="D437" s="95"/>
      <c r="E437" s="95"/>
      <c r="F437" s="95"/>
      <c r="G437" s="95"/>
      <c r="H437" s="95"/>
      <c r="I437" s="95"/>
      <c r="J437" s="96"/>
      <c r="L437" s="95"/>
      <c r="M437" s="95"/>
      <c r="N437" s="95"/>
      <c r="O437" s="95"/>
      <c r="P437" s="95"/>
      <c r="Q437" s="95"/>
      <c r="R437" s="95"/>
      <c r="S437" s="95"/>
      <c r="T437" s="95"/>
      <c r="U437" s="96"/>
    </row>
    <row r="438" spans="1:21" x14ac:dyDescent="0.55000000000000004">
      <c r="A438" s="95"/>
      <c r="B438" s="95"/>
      <c r="C438" s="95"/>
      <c r="D438" s="95"/>
      <c r="E438" s="95"/>
      <c r="F438" s="95"/>
      <c r="G438" s="95"/>
      <c r="H438" s="95"/>
      <c r="I438" s="95"/>
      <c r="J438" s="96"/>
      <c r="L438" s="95"/>
      <c r="M438" s="95"/>
      <c r="N438" s="95"/>
      <c r="O438" s="95"/>
      <c r="P438" s="95"/>
      <c r="Q438" s="95"/>
      <c r="R438" s="95"/>
      <c r="S438" s="95"/>
      <c r="T438" s="95"/>
      <c r="U438" s="96"/>
    </row>
    <row r="439" spans="1:21" x14ac:dyDescent="0.55000000000000004">
      <c r="A439" s="95"/>
      <c r="B439" s="95"/>
      <c r="C439" s="95"/>
      <c r="D439" s="95"/>
      <c r="E439" s="95"/>
      <c r="F439" s="95"/>
      <c r="G439" s="95"/>
      <c r="H439" s="95"/>
      <c r="I439" s="95"/>
      <c r="J439" s="96"/>
      <c r="L439" s="95"/>
      <c r="M439" s="95"/>
      <c r="N439" s="95"/>
      <c r="O439" s="95"/>
      <c r="P439" s="95"/>
      <c r="Q439" s="95"/>
      <c r="R439" s="95"/>
      <c r="S439" s="95"/>
      <c r="T439" s="95"/>
      <c r="U439" s="96"/>
    </row>
    <row r="440" spans="1:21" x14ac:dyDescent="0.55000000000000004">
      <c r="A440" s="95"/>
      <c r="B440" s="95"/>
      <c r="C440" s="95"/>
      <c r="D440" s="95"/>
      <c r="E440" s="95"/>
      <c r="F440" s="95"/>
      <c r="G440" s="95"/>
      <c r="H440" s="95"/>
      <c r="I440" s="95"/>
      <c r="J440" s="96"/>
      <c r="L440" s="95"/>
      <c r="M440" s="95"/>
      <c r="N440" s="95"/>
      <c r="O440" s="95"/>
      <c r="P440" s="95"/>
      <c r="Q440" s="95"/>
      <c r="R440" s="95"/>
      <c r="S440" s="95"/>
      <c r="T440" s="95"/>
      <c r="U440" s="96"/>
    </row>
    <row r="441" spans="1:21" x14ac:dyDescent="0.55000000000000004">
      <c r="A441" s="95"/>
      <c r="B441" s="95"/>
      <c r="C441" s="95"/>
      <c r="D441" s="95"/>
      <c r="E441" s="95"/>
      <c r="F441" s="95"/>
      <c r="G441" s="95"/>
      <c r="H441" s="95"/>
      <c r="I441" s="95"/>
      <c r="J441" s="96"/>
      <c r="L441" s="95"/>
      <c r="M441" s="95"/>
      <c r="N441" s="95"/>
      <c r="O441" s="95"/>
      <c r="P441" s="95"/>
      <c r="Q441" s="95"/>
      <c r="R441" s="95"/>
      <c r="S441" s="95"/>
      <c r="T441" s="95"/>
      <c r="U441" s="96"/>
    </row>
    <row r="442" spans="1:21" x14ac:dyDescent="0.55000000000000004">
      <c r="A442" s="95"/>
      <c r="B442" s="95"/>
      <c r="C442" s="95"/>
      <c r="D442" s="95"/>
      <c r="E442" s="95"/>
      <c r="F442" s="95"/>
      <c r="G442" s="95"/>
      <c r="H442" s="95"/>
      <c r="I442" s="95"/>
      <c r="J442" s="96"/>
      <c r="L442" s="95"/>
      <c r="M442" s="95"/>
      <c r="N442" s="95"/>
      <c r="O442" s="95"/>
      <c r="P442" s="95"/>
      <c r="Q442" s="95"/>
      <c r="R442" s="95"/>
      <c r="S442" s="95"/>
      <c r="T442" s="95"/>
      <c r="U442" s="96"/>
    </row>
    <row r="443" spans="1:21" x14ac:dyDescent="0.55000000000000004">
      <c r="A443" s="95"/>
      <c r="B443" s="95"/>
      <c r="C443" s="95"/>
      <c r="D443" s="95"/>
      <c r="E443" s="95"/>
      <c r="F443" s="95"/>
      <c r="G443" s="95"/>
      <c r="H443" s="95"/>
      <c r="I443" s="95"/>
      <c r="J443" s="96"/>
      <c r="L443" s="95"/>
      <c r="M443" s="95"/>
      <c r="N443" s="95"/>
      <c r="O443" s="95"/>
      <c r="P443" s="95"/>
      <c r="Q443" s="95"/>
      <c r="R443" s="95"/>
      <c r="S443" s="95"/>
      <c r="T443" s="95"/>
      <c r="U443" s="96"/>
    </row>
    <row r="444" spans="1:21" x14ac:dyDescent="0.55000000000000004">
      <c r="A444" s="95"/>
      <c r="B444" s="95"/>
      <c r="C444" s="95"/>
      <c r="D444" s="95"/>
      <c r="E444" s="95"/>
      <c r="F444" s="95"/>
      <c r="G444" s="95"/>
      <c r="H444" s="95"/>
      <c r="I444" s="95"/>
      <c r="J444" s="96"/>
      <c r="L444" s="95"/>
      <c r="M444" s="95"/>
      <c r="N444" s="95"/>
      <c r="O444" s="95"/>
      <c r="P444" s="95"/>
      <c r="Q444" s="95"/>
      <c r="R444" s="95"/>
      <c r="S444" s="95"/>
      <c r="T444" s="95"/>
      <c r="U444" s="96"/>
    </row>
    <row r="445" spans="1:21" x14ac:dyDescent="0.55000000000000004">
      <c r="A445" s="95"/>
      <c r="B445" s="95"/>
      <c r="C445" s="95"/>
      <c r="D445" s="95"/>
      <c r="E445" s="95"/>
      <c r="F445" s="95"/>
      <c r="G445" s="95"/>
      <c r="H445" s="95"/>
      <c r="I445" s="95"/>
      <c r="J445" s="96"/>
      <c r="L445" s="95"/>
      <c r="M445" s="95"/>
      <c r="N445" s="95"/>
      <c r="O445" s="95"/>
      <c r="P445" s="95"/>
      <c r="Q445" s="95"/>
      <c r="R445" s="95"/>
      <c r="S445" s="95"/>
      <c r="T445" s="95"/>
      <c r="U445" s="96"/>
    </row>
    <row r="446" spans="1:21" x14ac:dyDescent="0.55000000000000004">
      <c r="A446" s="95"/>
      <c r="B446" s="95"/>
      <c r="C446" s="95"/>
      <c r="D446" s="95"/>
      <c r="E446" s="95"/>
      <c r="F446" s="95"/>
      <c r="G446" s="95"/>
      <c r="H446" s="95"/>
      <c r="I446" s="95"/>
      <c r="J446" s="96"/>
      <c r="L446" s="95"/>
      <c r="M446" s="95"/>
      <c r="N446" s="95"/>
      <c r="O446" s="95"/>
      <c r="P446" s="95"/>
      <c r="Q446" s="95"/>
      <c r="R446" s="95"/>
      <c r="S446" s="95"/>
      <c r="T446" s="95"/>
      <c r="U446" s="96"/>
    </row>
    <row r="447" spans="1:21" x14ac:dyDescent="0.55000000000000004">
      <c r="A447" s="95"/>
      <c r="B447" s="95"/>
      <c r="C447" s="95"/>
      <c r="D447" s="95"/>
      <c r="E447" s="95"/>
      <c r="F447" s="95"/>
      <c r="G447" s="95"/>
      <c r="H447" s="95"/>
      <c r="I447" s="95"/>
      <c r="J447" s="96"/>
      <c r="L447" s="95"/>
      <c r="M447" s="95"/>
      <c r="N447" s="95"/>
      <c r="O447" s="95"/>
      <c r="P447" s="95"/>
      <c r="Q447" s="95"/>
      <c r="R447" s="95"/>
      <c r="S447" s="95"/>
      <c r="T447" s="95"/>
      <c r="U447" s="96"/>
    </row>
    <row r="448" spans="1:21" x14ac:dyDescent="0.55000000000000004">
      <c r="A448" s="95"/>
      <c r="B448" s="95"/>
      <c r="C448" s="95"/>
      <c r="D448" s="95"/>
      <c r="E448" s="95"/>
      <c r="F448" s="95"/>
      <c r="G448" s="95"/>
      <c r="H448" s="95"/>
      <c r="I448" s="95"/>
      <c r="J448" s="96"/>
      <c r="L448" s="95"/>
      <c r="M448" s="95"/>
      <c r="N448" s="95"/>
      <c r="O448" s="95"/>
      <c r="P448" s="95"/>
      <c r="Q448" s="95"/>
      <c r="R448" s="95"/>
      <c r="S448" s="95"/>
      <c r="T448" s="95"/>
      <c r="U448" s="96"/>
    </row>
    <row r="449" spans="1:21" x14ac:dyDescent="0.55000000000000004">
      <c r="A449" s="95"/>
      <c r="B449" s="95"/>
      <c r="C449" s="95"/>
      <c r="D449" s="95"/>
      <c r="E449" s="95"/>
      <c r="F449" s="95"/>
      <c r="G449" s="95"/>
      <c r="H449" s="95"/>
      <c r="I449" s="95"/>
      <c r="J449" s="96"/>
      <c r="L449" s="95"/>
      <c r="M449" s="95"/>
      <c r="N449" s="95"/>
      <c r="O449" s="95"/>
      <c r="P449" s="95"/>
      <c r="Q449" s="95"/>
      <c r="R449" s="95"/>
      <c r="S449" s="95"/>
      <c r="T449" s="95"/>
      <c r="U449" s="96"/>
    </row>
    <row r="450" spans="1:21" x14ac:dyDescent="0.55000000000000004">
      <c r="A450" s="95"/>
      <c r="B450" s="95"/>
      <c r="C450" s="95"/>
      <c r="D450" s="95"/>
      <c r="E450" s="95"/>
      <c r="F450" s="95"/>
      <c r="G450" s="95"/>
      <c r="H450" s="95"/>
      <c r="I450" s="95"/>
      <c r="J450" s="96"/>
      <c r="L450" s="95"/>
      <c r="M450" s="95"/>
      <c r="N450" s="95"/>
      <c r="O450" s="95"/>
      <c r="P450" s="95"/>
      <c r="Q450" s="95"/>
      <c r="R450" s="95"/>
      <c r="S450" s="95"/>
      <c r="T450" s="95"/>
      <c r="U450" s="96"/>
    </row>
    <row r="451" spans="1:21" x14ac:dyDescent="0.55000000000000004">
      <c r="A451" s="95"/>
      <c r="B451" s="95"/>
      <c r="C451" s="95"/>
      <c r="D451" s="95"/>
      <c r="E451" s="95"/>
      <c r="F451" s="95"/>
      <c r="G451" s="95"/>
      <c r="H451" s="95"/>
      <c r="I451" s="95"/>
      <c r="J451" s="96"/>
      <c r="L451" s="95"/>
      <c r="M451" s="95"/>
      <c r="N451" s="95"/>
      <c r="O451" s="95"/>
      <c r="P451" s="95"/>
      <c r="Q451" s="95"/>
      <c r="R451" s="95"/>
      <c r="S451" s="95"/>
      <c r="T451" s="95"/>
      <c r="U451" s="96"/>
    </row>
    <row r="452" spans="1:21" x14ac:dyDescent="0.55000000000000004">
      <c r="A452" s="95"/>
      <c r="B452" s="95"/>
      <c r="C452" s="95"/>
      <c r="D452" s="95"/>
      <c r="E452" s="95"/>
      <c r="F452" s="95"/>
      <c r="G452" s="95"/>
      <c r="H452" s="95"/>
      <c r="I452" s="95"/>
      <c r="J452" s="96"/>
      <c r="L452" s="95"/>
      <c r="M452" s="95"/>
      <c r="N452" s="95"/>
      <c r="O452" s="95"/>
      <c r="P452" s="95"/>
      <c r="Q452" s="95"/>
      <c r="R452" s="95"/>
      <c r="S452" s="95"/>
      <c r="T452" s="95"/>
      <c r="U452" s="96"/>
    </row>
    <row r="453" spans="1:21" x14ac:dyDescent="0.55000000000000004">
      <c r="A453" s="95"/>
      <c r="B453" s="95"/>
      <c r="C453" s="95"/>
      <c r="D453" s="95"/>
      <c r="E453" s="95"/>
      <c r="F453" s="95"/>
      <c r="G453" s="95"/>
      <c r="H453" s="95"/>
      <c r="I453" s="95"/>
      <c r="J453" s="96"/>
      <c r="L453" s="95"/>
      <c r="M453" s="95"/>
      <c r="N453" s="95"/>
      <c r="O453" s="95"/>
      <c r="P453" s="95"/>
      <c r="Q453" s="95"/>
      <c r="R453" s="95"/>
      <c r="S453" s="95"/>
      <c r="T453" s="95"/>
      <c r="U453" s="96"/>
    </row>
    <row r="454" spans="1:21" x14ac:dyDescent="0.55000000000000004">
      <c r="A454" s="95"/>
      <c r="B454" s="95"/>
      <c r="C454" s="95"/>
      <c r="D454" s="95"/>
      <c r="E454" s="95"/>
      <c r="F454" s="95"/>
      <c r="G454" s="95"/>
      <c r="H454" s="95"/>
      <c r="I454" s="95"/>
      <c r="J454" s="96"/>
      <c r="L454" s="95"/>
      <c r="M454" s="95"/>
      <c r="N454" s="95"/>
      <c r="O454" s="95"/>
      <c r="P454" s="95"/>
      <c r="Q454" s="95"/>
      <c r="R454" s="95"/>
      <c r="S454" s="95"/>
      <c r="T454" s="95"/>
      <c r="U454" s="96"/>
    </row>
    <row r="455" spans="1:21" x14ac:dyDescent="0.55000000000000004">
      <c r="A455" s="95"/>
      <c r="B455" s="95"/>
      <c r="C455" s="95"/>
      <c r="D455" s="95"/>
      <c r="E455" s="95"/>
      <c r="F455" s="95"/>
      <c r="G455" s="95"/>
      <c r="H455" s="95"/>
      <c r="I455" s="95"/>
      <c r="J455" s="96"/>
      <c r="L455" s="95"/>
      <c r="M455" s="95"/>
      <c r="N455" s="95"/>
      <c r="O455" s="95"/>
      <c r="P455" s="95"/>
      <c r="Q455" s="95"/>
      <c r="R455" s="95"/>
      <c r="S455" s="95"/>
      <c r="T455" s="95"/>
      <c r="U455" s="96"/>
    </row>
    <row r="456" spans="1:21" x14ac:dyDescent="0.55000000000000004">
      <c r="A456" s="95"/>
      <c r="B456" s="95"/>
      <c r="C456" s="95"/>
      <c r="D456" s="95"/>
      <c r="E456" s="95"/>
      <c r="F456" s="95"/>
      <c r="G456" s="95"/>
      <c r="H456" s="95"/>
      <c r="I456" s="95"/>
      <c r="J456" s="96"/>
      <c r="L456" s="95"/>
      <c r="M456" s="95"/>
      <c r="N456" s="95"/>
      <c r="O456" s="95"/>
      <c r="P456" s="95"/>
      <c r="Q456" s="95"/>
      <c r="R456" s="95"/>
      <c r="S456" s="95"/>
      <c r="T456" s="95"/>
      <c r="U456" s="96"/>
    </row>
    <row r="457" spans="1:21" x14ac:dyDescent="0.55000000000000004">
      <c r="A457" s="95"/>
      <c r="B457" s="95"/>
      <c r="C457" s="95"/>
      <c r="D457" s="95"/>
      <c r="E457" s="95"/>
      <c r="F457" s="95"/>
      <c r="G457" s="95"/>
      <c r="H457" s="95"/>
      <c r="I457" s="95"/>
      <c r="J457" s="96"/>
      <c r="L457" s="95"/>
      <c r="M457" s="95"/>
      <c r="N457" s="95"/>
      <c r="O457" s="95"/>
      <c r="P457" s="95"/>
      <c r="Q457" s="95"/>
      <c r="R457" s="95"/>
      <c r="S457" s="95"/>
      <c r="T457" s="95"/>
      <c r="U457" s="96"/>
    </row>
    <row r="458" spans="1:21" x14ac:dyDescent="0.55000000000000004">
      <c r="A458" s="95"/>
      <c r="B458" s="95"/>
      <c r="C458" s="95"/>
      <c r="D458" s="95"/>
      <c r="E458" s="95"/>
      <c r="F458" s="95"/>
      <c r="G458" s="95"/>
      <c r="H458" s="95"/>
      <c r="I458" s="95"/>
      <c r="J458" s="96"/>
      <c r="L458" s="95"/>
      <c r="M458" s="95"/>
      <c r="N458" s="95"/>
      <c r="O458" s="95"/>
      <c r="P458" s="95"/>
      <c r="Q458" s="95"/>
      <c r="R458" s="95"/>
      <c r="S458" s="95"/>
      <c r="T458" s="95"/>
      <c r="U458" s="96"/>
    </row>
    <row r="459" spans="1:21" x14ac:dyDescent="0.55000000000000004">
      <c r="A459" s="95"/>
      <c r="B459" s="95"/>
      <c r="C459" s="95"/>
      <c r="D459" s="95"/>
      <c r="E459" s="95"/>
      <c r="F459" s="95"/>
      <c r="G459" s="95"/>
      <c r="H459" s="95"/>
      <c r="I459" s="95"/>
      <c r="J459" s="96"/>
      <c r="L459" s="95"/>
      <c r="M459" s="95"/>
      <c r="N459" s="95"/>
      <c r="O459" s="95"/>
      <c r="P459" s="95"/>
      <c r="Q459" s="95"/>
      <c r="R459" s="95"/>
      <c r="S459" s="95"/>
      <c r="T459" s="95"/>
      <c r="U459" s="96"/>
    </row>
    <row r="460" spans="1:21" x14ac:dyDescent="0.55000000000000004">
      <c r="A460" s="95"/>
      <c r="B460" s="95"/>
      <c r="C460" s="95"/>
      <c r="D460" s="95"/>
      <c r="E460" s="95"/>
      <c r="F460" s="95"/>
      <c r="G460" s="95"/>
      <c r="H460" s="95"/>
      <c r="I460" s="95"/>
      <c r="J460" s="96"/>
      <c r="L460" s="95"/>
      <c r="M460" s="95"/>
      <c r="N460" s="95"/>
      <c r="O460" s="95"/>
      <c r="P460" s="95"/>
      <c r="Q460" s="95"/>
      <c r="R460" s="95"/>
      <c r="S460" s="95"/>
      <c r="T460" s="95"/>
      <c r="U460" s="96"/>
    </row>
    <row r="461" spans="1:21" x14ac:dyDescent="0.55000000000000004">
      <c r="A461" s="95"/>
      <c r="B461" s="95"/>
      <c r="C461" s="95"/>
      <c r="D461" s="95"/>
      <c r="E461" s="95"/>
      <c r="F461" s="95"/>
      <c r="G461" s="95"/>
      <c r="H461" s="95"/>
      <c r="I461" s="95"/>
      <c r="J461" s="96"/>
      <c r="L461" s="95"/>
      <c r="M461" s="95"/>
      <c r="N461" s="95"/>
      <c r="O461" s="95"/>
      <c r="P461" s="95"/>
      <c r="Q461" s="95"/>
      <c r="R461" s="95"/>
      <c r="S461" s="95"/>
      <c r="T461" s="95"/>
      <c r="U461" s="96"/>
    </row>
    <row r="462" spans="1:21" x14ac:dyDescent="0.55000000000000004">
      <c r="A462" s="95"/>
      <c r="B462" s="95"/>
      <c r="C462" s="95"/>
      <c r="D462" s="95"/>
      <c r="E462" s="95"/>
      <c r="F462" s="95"/>
      <c r="G462" s="95"/>
      <c r="H462" s="95"/>
      <c r="I462" s="95"/>
      <c r="J462" s="96"/>
      <c r="L462" s="95"/>
      <c r="M462" s="95"/>
      <c r="N462" s="95"/>
      <c r="O462" s="95"/>
      <c r="P462" s="95"/>
      <c r="Q462" s="95"/>
      <c r="R462" s="95"/>
      <c r="S462" s="95"/>
      <c r="T462" s="95"/>
      <c r="U462" s="96"/>
    </row>
    <row r="463" spans="1:21" x14ac:dyDescent="0.55000000000000004">
      <c r="A463" s="95"/>
      <c r="B463" s="95"/>
      <c r="C463" s="95"/>
      <c r="D463" s="95"/>
      <c r="E463" s="95"/>
      <c r="F463" s="95"/>
      <c r="G463" s="95"/>
      <c r="H463" s="95"/>
      <c r="I463" s="95"/>
      <c r="J463" s="96"/>
      <c r="L463" s="95"/>
      <c r="M463" s="95"/>
      <c r="N463" s="95"/>
      <c r="O463" s="95"/>
      <c r="P463" s="95"/>
      <c r="Q463" s="95"/>
      <c r="R463" s="95"/>
      <c r="S463" s="95"/>
      <c r="T463" s="95"/>
      <c r="U463" s="96"/>
    </row>
    <row r="464" spans="1:21" x14ac:dyDescent="0.55000000000000004">
      <c r="A464" s="95"/>
      <c r="B464" s="95"/>
      <c r="C464" s="95"/>
      <c r="D464" s="95"/>
      <c r="E464" s="95"/>
      <c r="F464" s="95"/>
      <c r="G464" s="95"/>
      <c r="H464" s="95"/>
      <c r="I464" s="95"/>
      <c r="J464" s="96"/>
      <c r="L464" s="95"/>
      <c r="M464" s="95"/>
      <c r="N464" s="95"/>
      <c r="O464" s="95"/>
      <c r="P464" s="95"/>
      <c r="Q464" s="95"/>
      <c r="R464" s="95"/>
      <c r="S464" s="95"/>
      <c r="T464" s="95"/>
      <c r="U464" s="96"/>
    </row>
    <row r="465" spans="1:21" x14ac:dyDescent="0.55000000000000004">
      <c r="A465" s="95"/>
      <c r="B465" s="95"/>
      <c r="C465" s="95"/>
      <c r="D465" s="95"/>
      <c r="E465" s="95"/>
      <c r="F465" s="95"/>
      <c r="G465" s="95"/>
      <c r="H465" s="95"/>
      <c r="I465" s="95"/>
      <c r="J465" s="96"/>
      <c r="L465" s="95"/>
      <c r="M465" s="95"/>
      <c r="N465" s="95"/>
      <c r="O465" s="95"/>
      <c r="P465" s="95"/>
      <c r="Q465" s="95"/>
      <c r="R465" s="95"/>
      <c r="S465" s="95"/>
      <c r="T465" s="95"/>
      <c r="U465" s="96"/>
    </row>
    <row r="466" spans="1:21" x14ac:dyDescent="0.55000000000000004">
      <c r="A466" s="95"/>
      <c r="B466" s="95"/>
      <c r="C466" s="95"/>
      <c r="D466" s="95"/>
      <c r="E466" s="95"/>
      <c r="F466" s="95"/>
      <c r="G466" s="95"/>
      <c r="H466" s="95"/>
      <c r="I466" s="95"/>
      <c r="J466" s="96"/>
      <c r="L466" s="95"/>
      <c r="M466" s="95"/>
      <c r="N466" s="95"/>
      <c r="O466" s="95"/>
      <c r="P466" s="95"/>
      <c r="Q466" s="95"/>
      <c r="R466" s="95"/>
      <c r="S466" s="95"/>
      <c r="T466" s="95"/>
      <c r="U466" s="96"/>
    </row>
    <row r="467" spans="1:21" x14ac:dyDescent="0.55000000000000004">
      <c r="A467" s="95"/>
      <c r="B467" s="95"/>
      <c r="C467" s="95"/>
      <c r="D467" s="95"/>
      <c r="E467" s="95"/>
      <c r="F467" s="95"/>
      <c r="G467" s="95"/>
      <c r="H467" s="95"/>
      <c r="I467" s="95"/>
      <c r="J467" s="96"/>
      <c r="L467" s="95"/>
      <c r="M467" s="95"/>
      <c r="N467" s="95"/>
      <c r="O467" s="95"/>
      <c r="P467" s="95"/>
      <c r="Q467" s="95"/>
      <c r="R467" s="95"/>
      <c r="S467" s="95"/>
      <c r="T467" s="95"/>
      <c r="U467" s="96"/>
    </row>
    <row r="468" spans="1:21" x14ac:dyDescent="0.55000000000000004">
      <c r="A468" s="95"/>
      <c r="B468" s="95"/>
      <c r="C468" s="95"/>
      <c r="D468" s="95"/>
      <c r="E468" s="95"/>
      <c r="F468" s="95"/>
      <c r="G468" s="95"/>
      <c r="H468" s="95"/>
      <c r="I468" s="95"/>
      <c r="J468" s="96"/>
      <c r="L468" s="95"/>
      <c r="M468" s="95"/>
      <c r="N468" s="95"/>
      <c r="O468" s="95"/>
      <c r="P468" s="95"/>
      <c r="Q468" s="95"/>
      <c r="R468" s="95"/>
      <c r="S468" s="95"/>
      <c r="T468" s="95"/>
      <c r="U468" s="96"/>
    </row>
    <row r="469" spans="1:21" x14ac:dyDescent="0.55000000000000004">
      <c r="A469" s="95"/>
      <c r="B469" s="95"/>
      <c r="C469" s="95"/>
      <c r="D469" s="95"/>
      <c r="E469" s="95"/>
      <c r="F469" s="95"/>
      <c r="G469" s="95"/>
      <c r="H469" s="95"/>
      <c r="I469" s="95"/>
      <c r="J469" s="96"/>
      <c r="L469" s="95"/>
      <c r="M469" s="95"/>
      <c r="N469" s="95"/>
      <c r="O469" s="95"/>
      <c r="P469" s="95"/>
      <c r="Q469" s="95"/>
      <c r="R469" s="95"/>
      <c r="S469" s="95"/>
      <c r="T469" s="95"/>
      <c r="U469" s="96"/>
    </row>
    <row r="470" spans="1:21" x14ac:dyDescent="0.55000000000000004">
      <c r="A470" s="95"/>
      <c r="B470" s="95"/>
      <c r="C470" s="95"/>
      <c r="D470" s="95"/>
      <c r="E470" s="95"/>
      <c r="F470" s="95"/>
      <c r="G470" s="95"/>
      <c r="H470" s="95"/>
      <c r="I470" s="95"/>
      <c r="J470" s="96"/>
      <c r="L470" s="95"/>
      <c r="M470" s="95"/>
      <c r="N470" s="95"/>
      <c r="O470" s="95"/>
      <c r="P470" s="95"/>
      <c r="Q470" s="95"/>
      <c r="R470" s="95"/>
      <c r="S470" s="95"/>
      <c r="T470" s="95"/>
      <c r="U470" s="96"/>
    </row>
    <row r="471" spans="1:21" x14ac:dyDescent="0.55000000000000004">
      <c r="A471" s="95"/>
      <c r="B471" s="95"/>
      <c r="C471" s="95"/>
      <c r="D471" s="95"/>
      <c r="E471" s="95"/>
      <c r="F471" s="95"/>
      <c r="G471" s="95"/>
      <c r="H471" s="95"/>
      <c r="I471" s="95"/>
      <c r="J471" s="96"/>
      <c r="L471" s="95"/>
      <c r="M471" s="95"/>
      <c r="N471" s="95"/>
      <c r="O471" s="95"/>
      <c r="P471" s="95"/>
      <c r="Q471" s="95"/>
      <c r="R471" s="95"/>
      <c r="S471" s="95"/>
      <c r="T471" s="95"/>
      <c r="U471" s="96"/>
    </row>
    <row r="472" spans="1:21" x14ac:dyDescent="0.55000000000000004">
      <c r="A472" s="95"/>
      <c r="B472" s="95"/>
      <c r="C472" s="95"/>
      <c r="D472" s="95"/>
      <c r="E472" s="95"/>
      <c r="F472" s="95"/>
      <c r="G472" s="95"/>
      <c r="H472" s="95"/>
      <c r="I472" s="95"/>
      <c r="J472" s="96"/>
      <c r="L472" s="95"/>
      <c r="M472" s="95"/>
      <c r="N472" s="95"/>
      <c r="O472" s="95"/>
      <c r="P472" s="95"/>
      <c r="Q472" s="95"/>
      <c r="R472" s="95"/>
      <c r="S472" s="95"/>
      <c r="T472" s="95"/>
      <c r="U472" s="96"/>
    </row>
    <row r="473" spans="1:21" x14ac:dyDescent="0.55000000000000004">
      <c r="A473" s="95"/>
      <c r="B473" s="95"/>
      <c r="C473" s="95"/>
      <c r="D473" s="95"/>
      <c r="E473" s="95"/>
      <c r="F473" s="95"/>
      <c r="G473" s="95"/>
      <c r="H473" s="95"/>
      <c r="I473" s="95"/>
      <c r="J473" s="96"/>
      <c r="L473" s="95"/>
      <c r="M473" s="95"/>
      <c r="N473" s="95"/>
      <c r="O473" s="95"/>
      <c r="P473" s="95"/>
      <c r="Q473" s="95"/>
      <c r="R473" s="95"/>
      <c r="S473" s="95"/>
      <c r="T473" s="95"/>
      <c r="U473" s="96"/>
    </row>
    <row r="474" spans="1:21" x14ac:dyDescent="0.55000000000000004">
      <c r="A474" s="95"/>
      <c r="B474" s="95"/>
      <c r="C474" s="95"/>
      <c r="D474" s="95"/>
      <c r="E474" s="95"/>
      <c r="F474" s="95"/>
      <c r="G474" s="95"/>
      <c r="H474" s="95"/>
      <c r="I474" s="95"/>
      <c r="J474" s="96"/>
      <c r="L474" s="95"/>
      <c r="M474" s="95"/>
      <c r="N474" s="95"/>
      <c r="O474" s="95"/>
      <c r="P474" s="95"/>
      <c r="Q474" s="95"/>
      <c r="R474" s="95"/>
      <c r="S474" s="95"/>
      <c r="T474" s="95"/>
      <c r="U474" s="96"/>
    </row>
    <row r="475" spans="1:21" x14ac:dyDescent="0.55000000000000004">
      <c r="A475" s="95"/>
      <c r="B475" s="95"/>
      <c r="C475" s="95"/>
      <c r="D475" s="95"/>
      <c r="E475" s="95"/>
      <c r="F475" s="95"/>
      <c r="G475" s="95"/>
      <c r="H475" s="95"/>
      <c r="I475" s="95"/>
      <c r="J475" s="96"/>
      <c r="L475" s="95"/>
      <c r="M475" s="95"/>
      <c r="N475" s="95"/>
      <c r="O475" s="95"/>
      <c r="P475" s="95"/>
      <c r="Q475" s="95"/>
      <c r="R475" s="95"/>
      <c r="S475" s="95"/>
      <c r="T475" s="95"/>
      <c r="U475" s="96"/>
    </row>
    <row r="476" spans="1:21" x14ac:dyDescent="0.55000000000000004">
      <c r="A476" s="95"/>
      <c r="B476" s="95"/>
      <c r="C476" s="95"/>
      <c r="D476" s="95"/>
      <c r="E476" s="95"/>
      <c r="F476" s="95"/>
      <c r="G476" s="95"/>
      <c r="H476" s="95"/>
      <c r="I476" s="95"/>
      <c r="J476" s="96"/>
      <c r="L476" s="95"/>
      <c r="M476" s="95"/>
      <c r="N476" s="95"/>
      <c r="O476" s="95"/>
      <c r="P476" s="95"/>
      <c r="Q476" s="95"/>
      <c r="R476" s="95"/>
      <c r="S476" s="95"/>
      <c r="T476" s="95"/>
      <c r="U476" s="96"/>
    </row>
    <row r="477" spans="1:21" x14ac:dyDescent="0.55000000000000004">
      <c r="A477" s="95"/>
      <c r="B477" s="95"/>
      <c r="C477" s="95"/>
      <c r="D477" s="95"/>
      <c r="E477" s="95"/>
      <c r="F477" s="95"/>
      <c r="G477" s="95"/>
      <c r="H477" s="95"/>
      <c r="I477" s="95"/>
      <c r="J477" s="96"/>
      <c r="L477" s="95"/>
      <c r="M477" s="95"/>
      <c r="N477" s="95"/>
      <c r="O477" s="95"/>
      <c r="P477" s="95"/>
      <c r="Q477" s="95"/>
      <c r="R477" s="95"/>
      <c r="S477" s="95"/>
      <c r="T477" s="95"/>
      <c r="U477" s="96"/>
    </row>
    <row r="478" spans="1:21" x14ac:dyDescent="0.55000000000000004">
      <c r="A478" s="95"/>
      <c r="B478" s="95"/>
      <c r="C478" s="95"/>
      <c r="D478" s="95"/>
      <c r="E478" s="95"/>
      <c r="F478" s="95"/>
      <c r="G478" s="95"/>
      <c r="H478" s="95"/>
      <c r="I478" s="95"/>
      <c r="J478" s="96"/>
      <c r="L478" s="95"/>
      <c r="M478" s="95"/>
      <c r="N478" s="95"/>
      <c r="O478" s="95"/>
      <c r="P478" s="95"/>
      <c r="Q478" s="95"/>
      <c r="R478" s="95"/>
      <c r="S478" s="95"/>
      <c r="T478" s="95"/>
      <c r="U478" s="96"/>
    </row>
    <row r="479" spans="1:21" x14ac:dyDescent="0.55000000000000004">
      <c r="A479" s="95"/>
      <c r="B479" s="95"/>
      <c r="C479" s="95"/>
      <c r="D479" s="95"/>
      <c r="E479" s="95"/>
      <c r="F479" s="95"/>
      <c r="G479" s="95"/>
      <c r="H479" s="95"/>
      <c r="I479" s="95"/>
      <c r="J479" s="96"/>
      <c r="L479" s="95"/>
      <c r="M479" s="95"/>
      <c r="N479" s="95"/>
      <c r="O479" s="95"/>
      <c r="P479" s="95"/>
      <c r="Q479" s="95"/>
      <c r="R479" s="95"/>
      <c r="S479" s="95"/>
      <c r="T479" s="95"/>
      <c r="U479" s="96"/>
    </row>
    <row r="480" spans="1:21" x14ac:dyDescent="0.55000000000000004">
      <c r="A480" s="95"/>
      <c r="B480" s="95"/>
      <c r="C480" s="95"/>
      <c r="D480" s="95"/>
      <c r="E480" s="95"/>
      <c r="F480" s="95"/>
      <c r="G480" s="95"/>
      <c r="H480" s="95"/>
      <c r="I480" s="95"/>
      <c r="J480" s="96"/>
      <c r="L480" s="95"/>
      <c r="M480" s="95"/>
      <c r="N480" s="95"/>
      <c r="O480" s="95"/>
      <c r="P480" s="95"/>
      <c r="Q480" s="95"/>
      <c r="R480" s="95"/>
      <c r="S480" s="95"/>
      <c r="T480" s="95"/>
      <c r="U480" s="96"/>
    </row>
    <row r="481" spans="1:21" x14ac:dyDescent="0.55000000000000004">
      <c r="A481" s="95"/>
      <c r="B481" s="95"/>
      <c r="C481" s="95"/>
      <c r="D481" s="95"/>
      <c r="E481" s="95"/>
      <c r="F481" s="95"/>
      <c r="G481" s="95"/>
      <c r="H481" s="95"/>
      <c r="I481" s="95"/>
      <c r="J481" s="96"/>
      <c r="L481" s="95"/>
      <c r="M481" s="95"/>
      <c r="N481" s="95"/>
      <c r="O481" s="95"/>
      <c r="P481" s="95"/>
      <c r="Q481" s="95"/>
      <c r="R481" s="95"/>
      <c r="S481" s="95"/>
      <c r="T481" s="95"/>
      <c r="U481" s="96"/>
    </row>
    <row r="482" spans="1:21" x14ac:dyDescent="0.55000000000000004">
      <c r="A482" s="95"/>
      <c r="B482" s="95"/>
      <c r="C482" s="95"/>
      <c r="D482" s="95"/>
      <c r="E482" s="95"/>
      <c r="F482" s="95"/>
      <c r="G482" s="95"/>
      <c r="H482" s="95"/>
      <c r="I482" s="95"/>
      <c r="J482" s="96"/>
      <c r="L482" s="95"/>
      <c r="M482" s="95"/>
      <c r="N482" s="95"/>
      <c r="O482" s="95"/>
      <c r="P482" s="95"/>
      <c r="Q482" s="95"/>
      <c r="R482" s="95"/>
      <c r="S482" s="95"/>
      <c r="T482" s="95"/>
      <c r="U482" s="96"/>
    </row>
    <row r="483" spans="1:21" x14ac:dyDescent="0.55000000000000004">
      <c r="A483" s="95"/>
      <c r="B483" s="95"/>
      <c r="C483" s="95"/>
      <c r="D483" s="95"/>
      <c r="E483" s="95"/>
      <c r="F483" s="95"/>
      <c r="G483" s="95"/>
      <c r="H483" s="95"/>
      <c r="I483" s="95"/>
      <c r="J483" s="96"/>
      <c r="L483" s="95"/>
      <c r="M483" s="95"/>
      <c r="N483" s="95"/>
      <c r="O483" s="95"/>
      <c r="P483" s="95"/>
      <c r="Q483" s="95"/>
      <c r="R483" s="95"/>
      <c r="S483" s="95"/>
      <c r="T483" s="95"/>
      <c r="U483" s="96"/>
    </row>
    <row r="484" spans="1:21" x14ac:dyDescent="0.55000000000000004">
      <c r="A484" s="95"/>
      <c r="B484" s="95"/>
      <c r="C484" s="95"/>
      <c r="D484" s="95"/>
      <c r="E484" s="95"/>
      <c r="F484" s="95"/>
      <c r="G484" s="95"/>
      <c r="H484" s="95"/>
      <c r="I484" s="95"/>
      <c r="J484" s="96"/>
      <c r="L484" s="95"/>
      <c r="M484" s="95"/>
      <c r="N484" s="95"/>
      <c r="O484" s="95"/>
      <c r="P484" s="95"/>
      <c r="Q484" s="95"/>
      <c r="R484" s="95"/>
      <c r="S484" s="95"/>
      <c r="T484" s="95"/>
      <c r="U484" s="96"/>
    </row>
    <row r="485" spans="1:21" x14ac:dyDescent="0.55000000000000004">
      <c r="A485" s="95"/>
      <c r="B485" s="95"/>
      <c r="C485" s="95"/>
      <c r="D485" s="95"/>
      <c r="E485" s="95"/>
      <c r="F485" s="95"/>
      <c r="G485" s="95"/>
      <c r="H485" s="95"/>
      <c r="I485" s="95"/>
      <c r="J485" s="96"/>
      <c r="L485" s="95"/>
      <c r="M485" s="95"/>
      <c r="N485" s="95"/>
      <c r="O485" s="95"/>
      <c r="P485" s="95"/>
      <c r="Q485" s="95"/>
      <c r="R485" s="95"/>
      <c r="S485" s="95"/>
      <c r="T485" s="95"/>
      <c r="U485" s="96"/>
    </row>
    <row r="486" spans="1:21" x14ac:dyDescent="0.55000000000000004">
      <c r="A486" s="95"/>
      <c r="B486" s="95"/>
      <c r="C486" s="95"/>
      <c r="D486" s="95"/>
      <c r="E486" s="95"/>
      <c r="F486" s="95"/>
      <c r="G486" s="95"/>
      <c r="H486" s="95"/>
      <c r="I486" s="95"/>
      <c r="J486" s="96"/>
      <c r="L486" s="95"/>
      <c r="M486" s="95"/>
      <c r="N486" s="95"/>
      <c r="O486" s="95"/>
      <c r="P486" s="95"/>
      <c r="Q486" s="95"/>
      <c r="R486" s="95"/>
      <c r="S486" s="95"/>
      <c r="T486" s="95"/>
      <c r="U486" s="96"/>
    </row>
    <row r="487" spans="1:21" x14ac:dyDescent="0.55000000000000004">
      <c r="A487" s="95"/>
      <c r="B487" s="95"/>
      <c r="C487" s="95"/>
      <c r="D487" s="95"/>
      <c r="E487" s="95"/>
      <c r="F487" s="95"/>
      <c r="G487" s="95"/>
      <c r="H487" s="95"/>
      <c r="I487" s="95"/>
      <c r="J487" s="96"/>
      <c r="L487" s="95"/>
      <c r="M487" s="95"/>
      <c r="N487" s="95"/>
      <c r="O487" s="95"/>
      <c r="P487" s="95"/>
      <c r="Q487" s="95"/>
      <c r="R487" s="95"/>
      <c r="S487" s="95"/>
      <c r="T487" s="95"/>
      <c r="U487" s="96"/>
    </row>
    <row r="488" spans="1:21" x14ac:dyDescent="0.55000000000000004">
      <c r="A488" s="95"/>
      <c r="B488" s="95"/>
      <c r="C488" s="95"/>
      <c r="D488" s="95"/>
      <c r="E488" s="95"/>
      <c r="F488" s="95"/>
      <c r="G488" s="95"/>
      <c r="H488" s="95"/>
      <c r="I488" s="95"/>
      <c r="J488" s="96"/>
      <c r="L488" s="95"/>
      <c r="M488" s="95"/>
      <c r="N488" s="95"/>
      <c r="O488" s="95"/>
      <c r="P488" s="95"/>
      <c r="Q488" s="95"/>
      <c r="R488" s="95"/>
      <c r="S488" s="95"/>
      <c r="T488" s="95"/>
      <c r="U488" s="96"/>
    </row>
    <row r="489" spans="1:21" x14ac:dyDescent="0.55000000000000004">
      <c r="A489" s="95"/>
      <c r="B489" s="95"/>
      <c r="C489" s="95"/>
      <c r="D489" s="95"/>
      <c r="E489" s="95"/>
      <c r="F489" s="95"/>
      <c r="G489" s="95"/>
      <c r="H489" s="95"/>
      <c r="I489" s="95"/>
      <c r="J489" s="96"/>
      <c r="L489" s="95"/>
      <c r="M489" s="95"/>
      <c r="N489" s="95"/>
      <c r="O489" s="95"/>
      <c r="P489" s="95"/>
      <c r="Q489" s="95"/>
      <c r="R489" s="95"/>
      <c r="S489" s="95"/>
      <c r="T489" s="95"/>
      <c r="U489" s="96"/>
    </row>
    <row r="490" spans="1:21" x14ac:dyDescent="0.55000000000000004">
      <c r="A490" s="95"/>
      <c r="B490" s="95"/>
      <c r="C490" s="95"/>
      <c r="D490" s="95"/>
      <c r="E490" s="95"/>
      <c r="F490" s="95"/>
      <c r="G490" s="95"/>
      <c r="H490" s="95"/>
      <c r="I490" s="95"/>
      <c r="J490" s="96"/>
      <c r="L490" s="95"/>
      <c r="M490" s="95"/>
      <c r="N490" s="95"/>
      <c r="O490" s="95"/>
      <c r="P490" s="95"/>
      <c r="Q490" s="95"/>
      <c r="R490" s="95"/>
      <c r="S490" s="95"/>
      <c r="T490" s="95"/>
      <c r="U490" s="96"/>
    </row>
    <row r="491" spans="1:21" x14ac:dyDescent="0.55000000000000004">
      <c r="A491" s="95"/>
      <c r="B491" s="95"/>
      <c r="C491" s="95"/>
      <c r="D491" s="95"/>
      <c r="E491" s="95"/>
      <c r="F491" s="95"/>
      <c r="G491" s="95"/>
      <c r="H491" s="95"/>
      <c r="I491" s="95"/>
      <c r="J491" s="96"/>
      <c r="L491" s="95"/>
      <c r="M491" s="95"/>
      <c r="N491" s="95"/>
      <c r="O491" s="95"/>
      <c r="P491" s="95"/>
      <c r="Q491" s="95"/>
      <c r="R491" s="95"/>
      <c r="S491" s="95"/>
      <c r="T491" s="95"/>
      <c r="U491" s="96"/>
    </row>
    <row r="492" spans="1:21" x14ac:dyDescent="0.55000000000000004">
      <c r="A492" s="95"/>
      <c r="B492" s="95"/>
      <c r="C492" s="95"/>
      <c r="D492" s="95"/>
      <c r="E492" s="95"/>
      <c r="F492" s="95"/>
      <c r="G492" s="95"/>
      <c r="H492" s="95"/>
      <c r="I492" s="95"/>
      <c r="J492" s="96"/>
      <c r="L492" s="95"/>
      <c r="M492" s="95"/>
      <c r="N492" s="95"/>
      <c r="O492" s="95"/>
      <c r="P492" s="95"/>
      <c r="Q492" s="95"/>
      <c r="R492" s="95"/>
      <c r="S492" s="95"/>
      <c r="T492" s="95"/>
      <c r="U492" s="96"/>
    </row>
    <row r="493" spans="1:21" x14ac:dyDescent="0.55000000000000004">
      <c r="A493" s="95"/>
      <c r="B493" s="95"/>
      <c r="C493" s="95"/>
      <c r="D493" s="95"/>
      <c r="E493" s="95"/>
      <c r="F493" s="95"/>
      <c r="G493" s="95"/>
      <c r="H493" s="95"/>
      <c r="I493" s="95"/>
      <c r="J493" s="96"/>
      <c r="L493" s="95"/>
      <c r="M493" s="95"/>
      <c r="N493" s="95"/>
      <c r="O493" s="95"/>
      <c r="P493" s="95"/>
      <c r="Q493" s="95"/>
      <c r="R493" s="95"/>
      <c r="S493" s="95"/>
      <c r="T493" s="95"/>
      <c r="U493" s="96"/>
    </row>
    <row r="494" spans="1:21" x14ac:dyDescent="0.55000000000000004">
      <c r="A494" s="95"/>
      <c r="B494" s="95"/>
      <c r="C494" s="95"/>
      <c r="D494" s="95"/>
      <c r="E494" s="95"/>
      <c r="F494" s="95"/>
      <c r="G494" s="95"/>
      <c r="H494" s="95"/>
      <c r="I494" s="95"/>
      <c r="J494" s="96"/>
      <c r="L494" s="95"/>
      <c r="M494" s="95"/>
      <c r="N494" s="95"/>
      <c r="O494" s="95"/>
      <c r="P494" s="95"/>
      <c r="Q494" s="95"/>
      <c r="R494" s="95"/>
      <c r="S494" s="95"/>
      <c r="T494" s="95"/>
      <c r="U494" s="96"/>
    </row>
    <row r="495" spans="1:21" x14ac:dyDescent="0.55000000000000004">
      <c r="A495" s="95"/>
      <c r="B495" s="95"/>
      <c r="C495" s="95"/>
      <c r="D495" s="95"/>
      <c r="E495" s="95"/>
      <c r="F495" s="95"/>
      <c r="G495" s="95"/>
      <c r="H495" s="95"/>
      <c r="I495" s="95"/>
      <c r="J495" s="96"/>
      <c r="L495" s="95"/>
      <c r="M495" s="95"/>
      <c r="N495" s="95"/>
      <c r="O495" s="95"/>
      <c r="P495" s="95"/>
      <c r="Q495" s="95"/>
      <c r="R495" s="95"/>
      <c r="S495" s="95"/>
      <c r="T495" s="95"/>
      <c r="U495" s="96"/>
    </row>
    <row r="496" spans="1:21" x14ac:dyDescent="0.55000000000000004">
      <c r="A496" s="95"/>
      <c r="B496" s="95"/>
      <c r="C496" s="95"/>
      <c r="D496" s="95"/>
      <c r="E496" s="95"/>
      <c r="F496" s="95"/>
      <c r="G496" s="95"/>
      <c r="H496" s="95"/>
      <c r="I496" s="95"/>
      <c r="J496" s="96"/>
      <c r="L496" s="95"/>
      <c r="M496" s="95"/>
      <c r="N496" s="95"/>
      <c r="O496" s="95"/>
      <c r="P496" s="95"/>
      <c r="Q496" s="95"/>
      <c r="R496" s="95"/>
      <c r="S496" s="95"/>
      <c r="T496" s="95"/>
      <c r="U496" s="96"/>
    </row>
    <row r="497" spans="1:21" x14ac:dyDescent="0.55000000000000004">
      <c r="A497" s="95"/>
      <c r="B497" s="95"/>
      <c r="C497" s="95"/>
      <c r="D497" s="95"/>
      <c r="E497" s="95"/>
      <c r="F497" s="95"/>
      <c r="G497" s="95"/>
      <c r="H497" s="95"/>
      <c r="I497" s="95"/>
      <c r="J497" s="96"/>
      <c r="L497" s="95"/>
      <c r="M497" s="95"/>
      <c r="N497" s="95"/>
      <c r="O497" s="95"/>
      <c r="P497" s="95"/>
      <c r="Q497" s="95"/>
      <c r="R497" s="95"/>
      <c r="S497" s="95"/>
      <c r="T497" s="95"/>
      <c r="U497" s="96"/>
    </row>
    <row r="498" spans="1:21" x14ac:dyDescent="0.55000000000000004">
      <c r="A498" s="95"/>
      <c r="B498" s="95"/>
      <c r="C498" s="95"/>
      <c r="D498" s="95"/>
      <c r="E498" s="95"/>
      <c r="F498" s="95"/>
      <c r="G498" s="95"/>
      <c r="H498" s="95"/>
      <c r="I498" s="95"/>
      <c r="J498" s="96"/>
      <c r="L498" s="95"/>
      <c r="M498" s="95"/>
      <c r="N498" s="95"/>
      <c r="O498" s="95"/>
      <c r="P498" s="95"/>
      <c r="Q498" s="95"/>
      <c r="R498" s="95"/>
      <c r="S498" s="95"/>
      <c r="T498" s="95"/>
      <c r="U498" s="96"/>
    </row>
    <row r="499" spans="1:21" x14ac:dyDescent="0.55000000000000004">
      <c r="A499" s="95"/>
      <c r="B499" s="95"/>
      <c r="C499" s="95"/>
      <c r="D499" s="95"/>
      <c r="E499" s="95"/>
      <c r="F499" s="95"/>
      <c r="G499" s="95"/>
      <c r="H499" s="95"/>
      <c r="I499" s="95"/>
      <c r="J499" s="96"/>
      <c r="L499" s="95"/>
      <c r="M499" s="95"/>
      <c r="N499" s="95"/>
      <c r="O499" s="95"/>
      <c r="P499" s="95"/>
      <c r="Q499" s="95"/>
      <c r="R499" s="95"/>
      <c r="S499" s="95"/>
      <c r="T499" s="95"/>
      <c r="U499" s="96"/>
    </row>
    <row r="500" spans="1:21" x14ac:dyDescent="0.55000000000000004">
      <c r="A500" s="95"/>
      <c r="B500" s="95"/>
      <c r="C500" s="95"/>
      <c r="D500" s="95"/>
      <c r="E500" s="95"/>
      <c r="F500" s="95"/>
      <c r="G500" s="95"/>
      <c r="H500" s="95"/>
      <c r="I500" s="95"/>
      <c r="J500" s="96"/>
      <c r="L500" s="95"/>
      <c r="M500" s="95"/>
      <c r="N500" s="95"/>
      <c r="O500" s="95"/>
      <c r="P500" s="95"/>
      <c r="Q500" s="95"/>
      <c r="R500" s="95"/>
      <c r="S500" s="95"/>
      <c r="T500" s="95"/>
      <c r="U500" s="96"/>
    </row>
    <row r="501" spans="1:21" x14ac:dyDescent="0.55000000000000004">
      <c r="A501" s="95"/>
      <c r="B501" s="95"/>
      <c r="C501" s="95"/>
      <c r="D501" s="95"/>
      <c r="E501" s="95"/>
      <c r="F501" s="95"/>
      <c r="G501" s="95"/>
      <c r="H501" s="95"/>
      <c r="I501" s="95"/>
      <c r="J501" s="96"/>
      <c r="L501" s="95"/>
      <c r="M501" s="95"/>
      <c r="N501" s="95"/>
      <c r="O501" s="95"/>
      <c r="P501" s="95"/>
      <c r="Q501" s="95"/>
      <c r="R501" s="95"/>
      <c r="S501" s="95"/>
      <c r="T501" s="95"/>
      <c r="U501" s="96"/>
    </row>
  </sheetData>
  <phoneticPr fontId="4"/>
  <conditionalFormatting sqref="A4:J500">
    <cfRule type="expression" dxfId="14" priority="2">
      <formula>$B4=0</formula>
    </cfRule>
    <cfRule type="expression" dxfId="13" priority="6">
      <formula>COUNTIFS($Z:$Z,$D4,$AC:$AC,$G4)=0</formula>
    </cfRule>
  </conditionalFormatting>
  <conditionalFormatting sqref="L4:U500">
    <cfRule type="expression" dxfId="12" priority="1">
      <formula>$M4=0</formula>
    </cfRule>
    <cfRule type="expression" dxfId="11" priority="5">
      <formula>COUNTIFS($Z:$Z,$O4,$AC:$AC,$R4)+COUNTIFS($AK:$AK,$O4,$AN:$AN,$R4)=0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3E005405-194E-4FBF-AF61-A61912B0AC9E}">
            <xm:f>'営業所選択＆説明'!$C$1=$B4</xm:f>
            <x14:dxf>
              <fill>
                <patternFill>
                  <bgColor rgb="FFFFFF00"/>
                </patternFill>
              </fill>
            </x14:dxf>
          </x14:cfRule>
          <xm:sqref>A4:J500</xm:sqref>
        </x14:conditionalFormatting>
        <x14:conditionalFormatting xmlns:xm="http://schemas.microsoft.com/office/excel/2006/main">
          <x14:cfRule type="expression" priority="3" id="{C45E72E7-6D95-4E83-B682-DCD2AEEF20EA}">
            <xm:f>'営業所選択＆説明'!$C$1=$M4</xm:f>
            <x14:dxf>
              <fill>
                <patternFill>
                  <bgColor rgb="FFFFFF00"/>
                </patternFill>
              </fill>
            </x14:dxf>
          </x14:cfRule>
          <xm:sqref>L4:U500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A1578-DC56-4F6A-B68F-1E0B4E0D699B}">
  <sheetPr codeName="Sheet21">
    <tabColor rgb="FFFFC000"/>
  </sheetPr>
  <dimension ref="A1:AR501"/>
  <sheetViews>
    <sheetView workbookViewId="0">
      <selection activeCell="I17" sqref="I17"/>
    </sheetView>
  </sheetViews>
  <sheetFormatPr defaultColWidth="8.58203125" defaultRowHeight="15" outlineLevelCol="1" x14ac:dyDescent="0.55000000000000004"/>
  <cols>
    <col min="1" max="1" width="13.75" style="74" bestFit="1" customWidth="1"/>
    <col min="2" max="2" width="18.08203125" style="74" bestFit="1" customWidth="1"/>
    <col min="3" max="3" width="11.08203125" style="74" bestFit="1" customWidth="1"/>
    <col min="4" max="4" width="12" style="74" bestFit="1" customWidth="1"/>
    <col min="5" max="5" width="30.25" style="74" bestFit="1" customWidth="1"/>
    <col min="6" max="6" width="8.08203125" style="74" customWidth="1"/>
    <col min="7" max="7" width="10.75" style="74" bestFit="1" customWidth="1"/>
    <col min="8" max="8" width="11.83203125" style="74" bestFit="1" customWidth="1"/>
    <col min="9" max="9" width="8.08203125" style="74" customWidth="1"/>
    <col min="10" max="10" width="10.58203125" style="97" bestFit="1" customWidth="1"/>
    <col min="11" max="11" width="8.58203125" style="74"/>
    <col min="12" max="12" width="13.75" style="74" bestFit="1" customWidth="1"/>
    <col min="13" max="13" width="18.08203125" style="74" bestFit="1" customWidth="1"/>
    <col min="14" max="14" width="11.08203125" style="74" bestFit="1" customWidth="1"/>
    <col min="15" max="15" width="12" style="74" bestFit="1" customWidth="1"/>
    <col min="16" max="16" width="30.25" style="74" bestFit="1" customWidth="1"/>
    <col min="17" max="17" width="8.08203125" style="74" customWidth="1"/>
    <col min="18" max="18" width="10.75" style="74" bestFit="1" customWidth="1"/>
    <col min="19" max="19" width="11.83203125" style="74" bestFit="1" customWidth="1"/>
    <col min="20" max="20" width="8.08203125" style="74" customWidth="1"/>
    <col min="21" max="21" width="11.25" style="97" bestFit="1" customWidth="1"/>
    <col min="22" max="22" width="8.58203125" style="74"/>
    <col min="23" max="43" width="0" style="74" hidden="1" customWidth="1" outlineLevel="1"/>
    <col min="44" max="44" width="8.58203125" style="74" collapsed="1"/>
    <col min="45" max="16384" width="8.58203125" style="74"/>
  </cols>
  <sheetData>
    <row r="1" spans="1:43" x14ac:dyDescent="0.55000000000000004">
      <c r="A1" s="113" t="s">
        <v>117</v>
      </c>
    </row>
    <row r="2" spans="1:43" x14ac:dyDescent="0.55000000000000004">
      <c r="A2" s="87" t="str" cm="1">
        <f t="array" aca="1" ref="A2" ca="1">MONTH(INDEX(当年営業日一覧!$C:$C, MATCH(TODAY(), 当年営業日一覧!$C:$C, 1) - 1))&amp;"月新規処方医"</f>
        <v>8月新規処方医</v>
      </c>
      <c r="B2" s="87">
        <f>COUNTA(CD今月新規処方医[jp_district_name])</f>
        <v>9</v>
      </c>
      <c r="C2" s="87" t="s">
        <v>118</v>
      </c>
      <c r="D2" s="87"/>
      <c r="E2" s="114" t="s">
        <v>103</v>
      </c>
      <c r="F2" s="125">
        <f>IF(B2-X2&lt;=0,"",B2-X2)</f>
        <v>3</v>
      </c>
      <c r="G2" s="87"/>
      <c r="H2" s="87"/>
      <c r="I2" s="87"/>
      <c r="J2" s="98"/>
      <c r="L2" s="87" t="str" cm="1">
        <f t="array" aca="1" ref="L2" ca="1">MONTH(INDEX(当年営業日一覧!$C:$C, MATCH(TODAY(), 当年営業日一覧!$C:$C, 1) - 1))-1&amp;"月新規処方医"</f>
        <v>7月新規処方医</v>
      </c>
      <c r="M2" s="87">
        <f>COUNTA(CD先月新規処方医[jp_branch_name])</f>
        <v>75</v>
      </c>
      <c r="N2" s="87" t="s">
        <v>118</v>
      </c>
      <c r="O2" s="87"/>
      <c r="P2" s="114" t="s">
        <v>103</v>
      </c>
      <c r="Q2" s="125" t="str">
        <f>IF(M2-AI2&lt;=0,"",M2-AI2)</f>
        <v/>
      </c>
      <c r="R2" s="87"/>
      <c r="S2" s="87"/>
      <c r="T2" s="87"/>
      <c r="U2" s="98"/>
      <c r="W2" s="74" t="s">
        <v>119</v>
      </c>
      <c r="X2" s="74">
        <v>6</v>
      </c>
      <c r="Y2" s="74" t="s">
        <v>120</v>
      </c>
      <c r="AA2" s="74" t="s">
        <v>109</v>
      </c>
      <c r="AB2" s="74">
        <v>4</v>
      </c>
      <c r="AH2" s="74" t="s">
        <v>121</v>
      </c>
      <c r="AI2" s="74">
        <v>75</v>
      </c>
      <c r="AJ2" s="74" t="s">
        <v>120</v>
      </c>
      <c r="AL2" s="74" t="s">
        <v>109</v>
      </c>
      <c r="AM2" s="74">
        <v>2</v>
      </c>
    </row>
    <row r="3" spans="1:43" x14ac:dyDescent="0.55000000000000004">
      <c r="A3" s="99" t="s">
        <v>17</v>
      </c>
      <c r="B3" s="99" t="s">
        <v>33</v>
      </c>
      <c r="C3" s="99" t="s">
        <v>122</v>
      </c>
      <c r="D3" s="99" t="s">
        <v>123</v>
      </c>
      <c r="E3" s="99" t="s">
        <v>124</v>
      </c>
      <c r="F3" s="99" t="s">
        <v>125</v>
      </c>
      <c r="G3" s="99" t="s">
        <v>126</v>
      </c>
      <c r="H3" s="99" t="s">
        <v>127</v>
      </c>
      <c r="I3" s="99" t="s">
        <v>128</v>
      </c>
      <c r="J3" s="100" t="s">
        <v>129</v>
      </c>
      <c r="L3" s="99" t="s">
        <v>17</v>
      </c>
      <c r="M3" s="99" t="s">
        <v>33</v>
      </c>
      <c r="N3" s="99" t="s">
        <v>122</v>
      </c>
      <c r="O3" s="99" t="s">
        <v>123</v>
      </c>
      <c r="P3" s="99" t="s">
        <v>124</v>
      </c>
      <c r="Q3" s="99" t="s">
        <v>125</v>
      </c>
      <c r="R3" s="99" t="s">
        <v>126</v>
      </c>
      <c r="S3" s="99" t="s">
        <v>127</v>
      </c>
      <c r="T3" s="99" t="s">
        <v>128</v>
      </c>
      <c r="U3" s="100" t="s">
        <v>129</v>
      </c>
      <c r="W3" s="74" t="s">
        <v>41</v>
      </c>
      <c r="X3" s="74" t="s">
        <v>42</v>
      </c>
      <c r="Y3" s="74" t="s">
        <v>130</v>
      </c>
      <c r="Z3" s="74" t="s">
        <v>131</v>
      </c>
      <c r="AA3" s="74" t="s">
        <v>132</v>
      </c>
      <c r="AB3" s="74" t="s">
        <v>133</v>
      </c>
      <c r="AC3" s="74" t="s">
        <v>134</v>
      </c>
      <c r="AD3" s="74" t="s">
        <v>135</v>
      </c>
      <c r="AE3" s="74" t="s">
        <v>136</v>
      </c>
      <c r="AF3" s="74" t="s">
        <v>137</v>
      </c>
      <c r="AH3" s="74" t="s">
        <v>41</v>
      </c>
      <c r="AI3" s="74" t="s">
        <v>42</v>
      </c>
      <c r="AJ3" s="74" t="s">
        <v>130</v>
      </c>
      <c r="AK3" s="74" t="s">
        <v>131</v>
      </c>
      <c r="AL3" s="74" t="s">
        <v>132</v>
      </c>
      <c r="AM3" s="74" t="s">
        <v>133</v>
      </c>
      <c r="AN3" s="74" t="s">
        <v>134</v>
      </c>
      <c r="AO3" s="74" t="s">
        <v>135</v>
      </c>
      <c r="AP3" s="74" t="s">
        <v>136</v>
      </c>
      <c r="AQ3" s="74" t="s">
        <v>137</v>
      </c>
    </row>
    <row r="4" spans="1:43" x14ac:dyDescent="0.55000000000000004">
      <c r="A4" s="95" t="str" cm="1">
        <f t="array" ref="A4:J12">CD今月新規処方医[#Data]</f>
        <v>IBD 東日本</v>
      </c>
      <c r="B4" s="95" t="str">
        <v>IBD千葉・茨城</v>
      </c>
      <c r="C4" s="95" t="str">
        <v>有坂 建一郎</v>
      </c>
      <c r="D4" s="95" t="str">
        <v>003503084</v>
      </c>
      <c r="E4" s="95" t="str">
        <v>順天堂大学浦安病院</v>
      </c>
      <c r="F4" s="95" t="str">
        <v>A1</v>
      </c>
      <c r="G4" s="95" t="str">
        <v>01558773</v>
      </c>
      <c r="H4" s="95" t="str">
        <v>石野　博崇</v>
      </c>
      <c r="I4" s="95" t="str">
        <v>T2</v>
      </c>
      <c r="J4" s="96">
        <v>46237</v>
      </c>
      <c r="L4" s="95" t="str" cm="1">
        <f t="array" ref="L4:U78">CD先月新規処方医[#Data]</f>
        <v>IBD 東日本</v>
      </c>
      <c r="M4" s="95" t="str">
        <v>IBD栃木・群馬・新潟</v>
      </c>
      <c r="N4" s="95" t="str">
        <v>古谷 政久</v>
      </c>
      <c r="O4" s="95" t="str">
        <v>003301024</v>
      </c>
      <c r="P4" s="95" t="str">
        <v>藤岡総合病院　公立</v>
      </c>
      <c r="Q4" s="95" t="str">
        <v>A2</v>
      </c>
      <c r="R4" s="95" t="str">
        <v>01377258</v>
      </c>
      <c r="S4" s="95" t="str">
        <v>山口　泰子</v>
      </c>
      <c r="T4" s="95" t="str">
        <v>T2</v>
      </c>
      <c r="U4" s="96">
        <v>46204</v>
      </c>
      <c r="W4" s="74" t="s">
        <v>47</v>
      </c>
      <c r="X4" s="74" t="s">
        <v>82</v>
      </c>
      <c r="Y4" s="74" t="s">
        <v>500</v>
      </c>
      <c r="Z4" s="74">
        <v>3503084</v>
      </c>
      <c r="AA4" s="74" t="s">
        <v>501</v>
      </c>
      <c r="AB4" s="74" t="s">
        <v>140</v>
      </c>
      <c r="AC4" s="74">
        <v>1558773</v>
      </c>
      <c r="AD4" s="74" t="s">
        <v>502</v>
      </c>
      <c r="AE4" s="74" t="s">
        <v>146</v>
      </c>
      <c r="AF4" s="97">
        <v>46237</v>
      </c>
      <c r="AH4" s="74" t="s">
        <v>47</v>
      </c>
      <c r="AI4" s="74" t="s">
        <v>48</v>
      </c>
      <c r="AJ4" s="74" t="s">
        <v>452</v>
      </c>
      <c r="AK4" s="74">
        <v>3301024</v>
      </c>
      <c r="AL4" s="74" t="s">
        <v>503</v>
      </c>
      <c r="AM4" s="74" t="s">
        <v>153</v>
      </c>
      <c r="AN4" s="74">
        <v>1377258</v>
      </c>
      <c r="AO4" s="74" t="s">
        <v>504</v>
      </c>
      <c r="AP4" s="74" t="s">
        <v>146</v>
      </c>
      <c r="AQ4" s="97">
        <v>46204</v>
      </c>
    </row>
    <row r="5" spans="1:43" x14ac:dyDescent="0.55000000000000004">
      <c r="A5" s="95" t="str">
        <v>IBD 西日本</v>
      </c>
      <c r="B5" s="95" t="str">
        <v>IBD九州1</v>
      </c>
      <c r="C5" s="95" t="str">
        <v>坂元 彩</v>
      </c>
      <c r="D5" s="95" t="str">
        <v>008103605</v>
      </c>
      <c r="E5" s="95" t="str">
        <v>九州中央病院　共済</v>
      </c>
      <c r="F5" s="95" t="str">
        <v>A2</v>
      </c>
      <c r="G5" s="95" t="str">
        <v>01487906</v>
      </c>
      <c r="H5" s="95" t="str">
        <v>吉田　雄一朗</v>
      </c>
      <c r="I5" s="95" t="str">
        <v>T2</v>
      </c>
      <c r="J5" s="96">
        <v>46237</v>
      </c>
      <c r="L5" s="95" t="str">
        <v>IBD 東日本</v>
      </c>
      <c r="M5" s="95" t="str">
        <v>IBD埼玉</v>
      </c>
      <c r="N5" s="95" t="str">
        <v>岡村 明洋</v>
      </c>
      <c r="O5" s="95" t="str">
        <v>003403687</v>
      </c>
      <c r="P5" s="95" t="str">
        <v>自治医科大学附属さいたま医療Ｃ</v>
      </c>
      <c r="Q5" s="95" t="str">
        <v>A1</v>
      </c>
      <c r="R5" s="95" t="str">
        <v>01441827</v>
      </c>
      <c r="S5" s="95" t="str">
        <v>上原　健志</v>
      </c>
      <c r="T5" s="95" t="str">
        <v>T3</v>
      </c>
      <c r="U5" s="96">
        <v>46204</v>
      </c>
      <c r="W5" s="74" t="s">
        <v>49</v>
      </c>
      <c r="X5" s="74" t="s">
        <v>69</v>
      </c>
      <c r="Y5" s="74" t="s">
        <v>413</v>
      </c>
      <c r="Z5" s="74">
        <v>8103605</v>
      </c>
      <c r="AA5" s="74" t="s">
        <v>505</v>
      </c>
      <c r="AB5" s="74" t="s">
        <v>153</v>
      </c>
      <c r="AC5" s="74">
        <v>1487906</v>
      </c>
      <c r="AD5" s="74" t="s">
        <v>506</v>
      </c>
      <c r="AE5" s="74" t="s">
        <v>146</v>
      </c>
      <c r="AF5" s="97">
        <v>46237</v>
      </c>
      <c r="AH5" s="74" t="s">
        <v>47</v>
      </c>
      <c r="AI5" s="74" t="s">
        <v>62</v>
      </c>
      <c r="AJ5" s="74" t="s">
        <v>204</v>
      </c>
      <c r="AK5" s="74">
        <v>3403687</v>
      </c>
      <c r="AL5" s="74" t="s">
        <v>507</v>
      </c>
      <c r="AM5" s="74" t="s">
        <v>140</v>
      </c>
      <c r="AN5" s="74">
        <v>1441827</v>
      </c>
      <c r="AO5" s="74" t="s">
        <v>508</v>
      </c>
      <c r="AP5" s="74" t="s">
        <v>150</v>
      </c>
      <c r="AQ5" s="97">
        <v>46204</v>
      </c>
    </row>
    <row r="6" spans="1:43" x14ac:dyDescent="0.55000000000000004">
      <c r="A6" s="95" t="str">
        <v>IBD 西日本</v>
      </c>
      <c r="B6" s="95" t="str">
        <v>IBD大阪1</v>
      </c>
      <c r="C6" s="95" t="str">
        <v>早川 実奈</v>
      </c>
      <c r="D6" s="95" t="str">
        <v>005406002</v>
      </c>
      <c r="E6" s="95" t="str">
        <v>豊中病院　市立</v>
      </c>
      <c r="F6" s="95" t="str">
        <v>A2</v>
      </c>
      <c r="G6" s="95" t="str">
        <v>01319016</v>
      </c>
      <c r="H6" s="95" t="str">
        <v>西田　勉</v>
      </c>
      <c r="I6" s="95" t="str">
        <v>N</v>
      </c>
      <c r="J6" s="96">
        <v>46238</v>
      </c>
      <c r="L6" s="95" t="str">
        <v>IBD 中日本</v>
      </c>
      <c r="M6" s="95" t="str">
        <v>IBD京滋</v>
      </c>
      <c r="N6" s="95" t="str">
        <v>大志茂 敬</v>
      </c>
      <c r="O6" s="95" t="str">
        <v>005301918</v>
      </c>
      <c r="P6" s="95" t="str">
        <v>京都桂病院　社福</v>
      </c>
      <c r="Q6" s="95" t="str">
        <v>A2</v>
      </c>
      <c r="R6" s="95" t="str">
        <v>01565875</v>
      </c>
      <c r="S6" s="95" t="str">
        <v>世木　美壮</v>
      </c>
      <c r="T6" s="95" t="str">
        <v>T3</v>
      </c>
      <c r="U6" s="96">
        <v>46204</v>
      </c>
      <c r="W6" s="74" t="s">
        <v>49</v>
      </c>
      <c r="X6" s="74" t="s">
        <v>75</v>
      </c>
      <c r="Y6" s="74" t="s">
        <v>229</v>
      </c>
      <c r="Z6" s="74">
        <v>5406002</v>
      </c>
      <c r="AA6" s="74" t="s">
        <v>430</v>
      </c>
      <c r="AB6" s="74" t="s">
        <v>153</v>
      </c>
      <c r="AC6" s="74">
        <v>1319016</v>
      </c>
      <c r="AD6" s="74" t="s">
        <v>509</v>
      </c>
      <c r="AE6" s="74" t="s">
        <v>298</v>
      </c>
      <c r="AF6" s="97">
        <v>46238</v>
      </c>
      <c r="AH6" s="74" t="s">
        <v>57</v>
      </c>
      <c r="AI6" s="74" t="s">
        <v>70</v>
      </c>
      <c r="AJ6" s="74" t="s">
        <v>295</v>
      </c>
      <c r="AK6" s="74">
        <v>5301918</v>
      </c>
      <c r="AL6" s="74" t="s">
        <v>510</v>
      </c>
      <c r="AM6" s="74" t="s">
        <v>153</v>
      </c>
      <c r="AN6" s="74">
        <v>1565875</v>
      </c>
      <c r="AO6" s="74" t="s">
        <v>511</v>
      </c>
      <c r="AP6" s="74" t="s">
        <v>150</v>
      </c>
      <c r="AQ6" s="97">
        <v>46204</v>
      </c>
    </row>
    <row r="7" spans="1:43" x14ac:dyDescent="0.55000000000000004">
      <c r="A7" s="95" t="str">
        <v>IBD 西日本</v>
      </c>
      <c r="B7" s="95" t="str">
        <v>IBD大阪1</v>
      </c>
      <c r="C7" s="95" t="str">
        <v>河島 まどか</v>
      </c>
      <c r="D7" s="95" t="str">
        <v>005420388</v>
      </c>
      <c r="E7" s="95" t="str">
        <v>希望の森成長発達クリニック</v>
      </c>
      <c r="F7" s="95" t="str">
        <v>A3</v>
      </c>
      <c r="G7" s="95" t="str">
        <v>01372383</v>
      </c>
      <c r="H7" s="95" t="str">
        <v>望月　貴博</v>
      </c>
      <c r="I7" s="95" t="str">
        <v>T3</v>
      </c>
      <c r="J7" s="96">
        <v>46238</v>
      </c>
      <c r="L7" s="95" t="str">
        <v>IBD 西日本</v>
      </c>
      <c r="M7" s="95" t="str">
        <v>IBD九州1</v>
      </c>
      <c r="N7" s="95" t="str">
        <v>大須賀 守</v>
      </c>
      <c r="O7" s="95" t="str">
        <v>008102946</v>
      </c>
      <c r="P7" s="95" t="str">
        <v>福岡大学病院</v>
      </c>
      <c r="Q7" s="95" t="str">
        <v>A1</v>
      </c>
      <c r="R7" s="95" t="str">
        <v>01393389</v>
      </c>
      <c r="S7" s="95" t="str">
        <v>船越　禎広</v>
      </c>
      <c r="T7" s="95" t="str">
        <v>T2</v>
      </c>
      <c r="U7" s="96">
        <v>46204</v>
      </c>
      <c r="W7" s="74" t="s">
        <v>49</v>
      </c>
      <c r="X7" s="74" t="s">
        <v>75</v>
      </c>
      <c r="Y7" s="74" t="s">
        <v>512</v>
      </c>
      <c r="Z7" s="74">
        <v>5420388</v>
      </c>
      <c r="AA7" s="74" t="s">
        <v>513</v>
      </c>
      <c r="AB7" s="74" t="s">
        <v>157</v>
      </c>
      <c r="AC7" s="74">
        <v>1372383</v>
      </c>
      <c r="AD7" s="74" t="s">
        <v>514</v>
      </c>
      <c r="AE7" s="74" t="s">
        <v>150</v>
      </c>
      <c r="AF7" s="97">
        <v>46238</v>
      </c>
      <c r="AH7" s="74" t="s">
        <v>49</v>
      </c>
      <c r="AI7" s="74" t="s">
        <v>69</v>
      </c>
      <c r="AJ7" s="74" t="s">
        <v>515</v>
      </c>
      <c r="AK7" s="74">
        <v>8102946</v>
      </c>
      <c r="AL7" s="74" t="s">
        <v>516</v>
      </c>
      <c r="AM7" s="74" t="s">
        <v>140</v>
      </c>
      <c r="AN7" s="74">
        <v>1393389</v>
      </c>
      <c r="AO7" s="74" t="s">
        <v>517</v>
      </c>
      <c r="AP7" s="74" t="s">
        <v>146</v>
      </c>
      <c r="AQ7" s="97">
        <v>46204</v>
      </c>
    </row>
    <row r="8" spans="1:43" x14ac:dyDescent="0.55000000000000004">
      <c r="A8" s="95" t="str">
        <v>IBD 西日本</v>
      </c>
      <c r="B8" s="95" t="str">
        <v>IBD九州1</v>
      </c>
      <c r="C8" s="95" t="str">
        <v>徳島 恵利香</v>
      </c>
      <c r="D8" s="95" t="str">
        <v>008105039</v>
      </c>
      <c r="E8" s="95" t="str">
        <v>福岡大学筑紫病院</v>
      </c>
      <c r="F8" s="95" t="str">
        <v>A1</v>
      </c>
      <c r="G8" s="95" t="str">
        <v>01382051</v>
      </c>
      <c r="H8" s="95" t="str">
        <v>宮岡　正喜</v>
      </c>
      <c r="I8" s="95" t="str">
        <v>T2</v>
      </c>
      <c r="J8" s="96">
        <v>46238</v>
      </c>
      <c r="L8" s="95" t="str">
        <v>IBD 東日本</v>
      </c>
      <c r="M8" s="95" t="str">
        <v>IBD千葉・茨城</v>
      </c>
      <c r="N8" s="95" t="str">
        <v>大吉 俊也</v>
      </c>
      <c r="O8" s="95" t="str">
        <v>003500439</v>
      </c>
      <c r="P8" s="95" t="str">
        <v>千葉大学医学部附属病院</v>
      </c>
      <c r="Q8" s="95" t="str">
        <v>A1</v>
      </c>
      <c r="R8" s="95" t="str">
        <v>01305065</v>
      </c>
      <c r="S8" s="95" t="str">
        <v>加藤　順</v>
      </c>
      <c r="T8" s="95" t="str">
        <v>T1</v>
      </c>
      <c r="U8" s="96">
        <v>46205</v>
      </c>
      <c r="W8" s="74" t="s">
        <v>49</v>
      </c>
      <c r="X8" s="74" t="s">
        <v>69</v>
      </c>
      <c r="Y8" s="74" t="s">
        <v>313</v>
      </c>
      <c r="Z8" s="74">
        <v>8105039</v>
      </c>
      <c r="AA8" s="74" t="s">
        <v>518</v>
      </c>
      <c r="AB8" s="74" t="s">
        <v>140</v>
      </c>
      <c r="AC8" s="74">
        <v>1382051</v>
      </c>
      <c r="AD8" s="74" t="s">
        <v>519</v>
      </c>
      <c r="AE8" s="74" t="s">
        <v>146</v>
      </c>
      <c r="AF8" s="97">
        <v>46238</v>
      </c>
      <c r="AH8" s="74" t="s">
        <v>47</v>
      </c>
      <c r="AI8" s="74" t="s">
        <v>82</v>
      </c>
      <c r="AJ8" s="74" t="s">
        <v>520</v>
      </c>
      <c r="AK8" s="74">
        <v>3500439</v>
      </c>
      <c r="AL8" s="74" t="s">
        <v>521</v>
      </c>
      <c r="AM8" s="74" t="s">
        <v>140</v>
      </c>
      <c r="AN8" s="74">
        <v>1305065</v>
      </c>
      <c r="AO8" s="74" t="s">
        <v>522</v>
      </c>
      <c r="AP8" s="74" t="s">
        <v>142</v>
      </c>
      <c r="AQ8" s="97">
        <v>46205</v>
      </c>
    </row>
    <row r="9" spans="1:43" x14ac:dyDescent="0.55000000000000004">
      <c r="A9" s="95" t="str">
        <v>IBD 西日本</v>
      </c>
      <c r="B9" s="95" t="str">
        <v>IBD九州2</v>
      </c>
      <c r="C9" s="95" t="str">
        <v>正木 啓宜</v>
      </c>
      <c r="D9" s="95" t="str">
        <v>008800726</v>
      </c>
      <c r="E9" s="95" t="str">
        <v>ハートライフ病院　医療</v>
      </c>
      <c r="F9" s="95" t="str">
        <v>A3</v>
      </c>
      <c r="G9" s="95" t="str">
        <v>01326754</v>
      </c>
      <c r="H9" s="95" t="str">
        <v>折田　均</v>
      </c>
      <c r="I9" s="95" t="str">
        <v>T2</v>
      </c>
      <c r="J9" s="96">
        <v>46238</v>
      </c>
      <c r="L9" s="95" t="str">
        <v>IBD 東日本</v>
      </c>
      <c r="M9" s="95" t="str">
        <v>IBD千葉・茨城</v>
      </c>
      <c r="N9" s="95" t="str">
        <v>川口 文子</v>
      </c>
      <c r="O9" s="95" t="str">
        <v>003100561</v>
      </c>
      <c r="P9" s="95" t="str">
        <v>土浦協同病院　厚生連</v>
      </c>
      <c r="Q9" s="95" t="str">
        <v>A2</v>
      </c>
      <c r="R9" s="95" t="str">
        <v>01600691</v>
      </c>
      <c r="S9" s="95" t="str">
        <v>加藤　大輔</v>
      </c>
      <c r="T9" s="95" t="str">
        <v>T3</v>
      </c>
      <c r="U9" s="96">
        <v>46205</v>
      </c>
      <c r="W9" s="74" t="s">
        <v>49</v>
      </c>
      <c r="X9" s="74" t="s">
        <v>50</v>
      </c>
      <c r="Y9" s="74" t="s">
        <v>523</v>
      </c>
      <c r="Z9" s="74">
        <v>8800726</v>
      </c>
      <c r="AA9" s="74" t="s">
        <v>524</v>
      </c>
      <c r="AB9" s="74" t="s">
        <v>157</v>
      </c>
      <c r="AC9" s="74">
        <v>1326754</v>
      </c>
      <c r="AD9" s="74" t="s">
        <v>525</v>
      </c>
      <c r="AE9" s="74" t="s">
        <v>146</v>
      </c>
      <c r="AF9" s="97">
        <v>46238</v>
      </c>
      <c r="AH9" s="74" t="s">
        <v>47</v>
      </c>
      <c r="AI9" s="74" t="s">
        <v>82</v>
      </c>
      <c r="AJ9" s="74" t="s">
        <v>526</v>
      </c>
      <c r="AK9" s="74">
        <v>3100561</v>
      </c>
      <c r="AL9" s="74" t="s">
        <v>527</v>
      </c>
      <c r="AM9" s="74" t="s">
        <v>153</v>
      </c>
      <c r="AN9" s="74">
        <v>1600691</v>
      </c>
      <c r="AO9" s="74" t="s">
        <v>528</v>
      </c>
      <c r="AP9" s="74" t="s">
        <v>150</v>
      </c>
      <c r="AQ9" s="97">
        <v>46205</v>
      </c>
    </row>
    <row r="10" spans="1:43" x14ac:dyDescent="0.55000000000000004">
      <c r="A10" s="95" t="str">
        <v>IBD 東日本</v>
      </c>
      <c r="B10" s="95" t="str">
        <v>IBD埼玉</v>
      </c>
      <c r="C10" s="95" t="str">
        <v>篠原 遥</v>
      </c>
      <c r="D10" s="95" t="str">
        <v>003402173</v>
      </c>
      <c r="E10" s="95" t="str">
        <v>埼玉病院　独法</v>
      </c>
      <c r="F10" s="95" t="str">
        <v>A3</v>
      </c>
      <c r="G10" s="95" t="str">
        <v>01524010</v>
      </c>
      <c r="H10" s="95" t="str">
        <v>榊原　亮哉</v>
      </c>
      <c r="I10" s="95" t="str">
        <v>T3</v>
      </c>
      <c r="J10" s="96">
        <v>46239</v>
      </c>
      <c r="L10" s="95" t="str">
        <v>IBD 東日本</v>
      </c>
      <c r="M10" s="95" t="str">
        <v>IBD東京2</v>
      </c>
      <c r="N10" s="95" t="str">
        <v>細水 健太良</v>
      </c>
      <c r="O10" s="95" t="str">
        <v>003604299</v>
      </c>
      <c r="P10" s="95" t="str">
        <v>慶應義塾大学病院</v>
      </c>
      <c r="Q10" s="95" t="str">
        <v>A1</v>
      </c>
      <c r="R10" s="95" t="str">
        <v>01462999</v>
      </c>
      <c r="S10" s="95" t="str">
        <v>清原　裕貴</v>
      </c>
      <c r="T10" s="95" t="str">
        <v>T1</v>
      </c>
      <c r="U10" s="96">
        <v>46205</v>
      </c>
      <c r="W10" s="74" t="s">
        <v>57</v>
      </c>
      <c r="X10" s="74" t="s">
        <v>58</v>
      </c>
      <c r="Y10" s="74" t="s">
        <v>529</v>
      </c>
      <c r="Z10" s="74">
        <v>3702268</v>
      </c>
      <c r="AA10" s="74" t="s">
        <v>530</v>
      </c>
      <c r="AB10" s="74" t="s">
        <v>140</v>
      </c>
      <c r="AC10" s="74">
        <v>1423754</v>
      </c>
      <c r="AD10" s="74" t="s">
        <v>531</v>
      </c>
      <c r="AE10" s="74" t="s">
        <v>150</v>
      </c>
      <c r="AF10" s="97">
        <v>46205</v>
      </c>
      <c r="AH10" s="74" t="s">
        <v>47</v>
      </c>
      <c r="AI10" s="74" t="s">
        <v>51</v>
      </c>
      <c r="AJ10" s="74" t="s">
        <v>226</v>
      </c>
      <c r="AK10" s="74">
        <v>3604299</v>
      </c>
      <c r="AL10" s="74" t="s">
        <v>227</v>
      </c>
      <c r="AM10" s="74" t="s">
        <v>140</v>
      </c>
      <c r="AN10" s="74">
        <v>1462999</v>
      </c>
      <c r="AO10" s="74" t="s">
        <v>532</v>
      </c>
      <c r="AP10" s="74" t="s">
        <v>142</v>
      </c>
      <c r="AQ10" s="97">
        <v>46205</v>
      </c>
    </row>
    <row r="11" spans="1:43" x14ac:dyDescent="0.55000000000000004">
      <c r="A11" s="95" t="str">
        <v>IBD 中日本</v>
      </c>
      <c r="B11" s="95" t="str">
        <v>IBD京滋</v>
      </c>
      <c r="C11" s="95" t="str">
        <v>岩切 秀治</v>
      </c>
      <c r="D11" s="95" t="str">
        <v>005303558</v>
      </c>
      <c r="E11" s="95" t="str">
        <v>福知山市民病院</v>
      </c>
      <c r="F11" s="95" t="str">
        <v>A2</v>
      </c>
      <c r="G11" s="95" t="str">
        <v>01516055</v>
      </c>
      <c r="H11" s="95" t="str">
        <v>山根　慧己</v>
      </c>
      <c r="I11" s="95" t="str">
        <v>T3</v>
      </c>
      <c r="J11" s="96">
        <v>46239</v>
      </c>
      <c r="L11" s="95" t="str">
        <v>IBD 中日本</v>
      </c>
      <c r="M11" s="95" t="str">
        <v>IBD神奈川</v>
      </c>
      <c r="N11" s="95" t="str">
        <v>藤田 麻衣</v>
      </c>
      <c r="O11" s="95" t="str">
        <v>003702268</v>
      </c>
      <c r="P11" s="95" t="str">
        <v>大船中央病院　医療</v>
      </c>
      <c r="Q11" s="95" t="str">
        <v>A1</v>
      </c>
      <c r="R11" s="95" t="str">
        <v>01423754</v>
      </c>
      <c r="S11" s="95" t="str">
        <v>白井　真如紀</v>
      </c>
      <c r="T11" s="95" t="str">
        <v>T3</v>
      </c>
      <c r="U11" s="96">
        <v>46205</v>
      </c>
      <c r="W11" s="74" t="s">
        <v>57</v>
      </c>
      <c r="X11" s="74" t="s">
        <v>76</v>
      </c>
      <c r="Y11" s="74" t="s">
        <v>533</v>
      </c>
      <c r="Z11" s="74">
        <v>4901429</v>
      </c>
      <c r="AA11" s="74" t="s">
        <v>534</v>
      </c>
      <c r="AB11" s="74" t="s">
        <v>157</v>
      </c>
      <c r="AC11" s="74">
        <v>1387789</v>
      </c>
      <c r="AD11" s="74" t="s">
        <v>535</v>
      </c>
      <c r="AE11" s="74" t="s">
        <v>142</v>
      </c>
      <c r="AF11" s="97">
        <v>46205</v>
      </c>
      <c r="AH11" s="74" t="s">
        <v>57</v>
      </c>
      <c r="AI11" s="74" t="s">
        <v>58</v>
      </c>
      <c r="AJ11" s="74" t="s">
        <v>529</v>
      </c>
      <c r="AK11" s="74">
        <v>3702268</v>
      </c>
      <c r="AL11" s="74" t="s">
        <v>530</v>
      </c>
      <c r="AM11" s="74" t="s">
        <v>140</v>
      </c>
      <c r="AN11" s="74">
        <v>1423754</v>
      </c>
      <c r="AO11" s="74" t="s">
        <v>531</v>
      </c>
      <c r="AP11" s="74" t="s">
        <v>150</v>
      </c>
      <c r="AQ11" s="97">
        <v>46205</v>
      </c>
    </row>
    <row r="12" spans="1:43" x14ac:dyDescent="0.55000000000000004">
      <c r="A12" s="95" t="str">
        <v>IBD 西日本</v>
      </c>
      <c r="B12" s="95" t="str">
        <v>IBD九州1</v>
      </c>
      <c r="C12" s="95" t="str">
        <v>大須賀 守</v>
      </c>
      <c r="D12" s="95" t="str">
        <v>008102946</v>
      </c>
      <c r="E12" s="95" t="str">
        <v>福岡大学病院</v>
      </c>
      <c r="F12" s="95" t="str">
        <v>A1</v>
      </c>
      <c r="G12" s="95" t="str">
        <v>01460342</v>
      </c>
      <c r="H12" s="95" t="str">
        <v>久能　宣昭</v>
      </c>
      <c r="I12" s="95" t="str">
        <v>T2</v>
      </c>
      <c r="J12" s="96">
        <v>46239</v>
      </c>
      <c r="L12" s="95" t="str">
        <v>IBD 中日本</v>
      </c>
      <c r="M12" s="95" t="str">
        <v>IBD東海1</v>
      </c>
      <c r="N12" s="95" t="str">
        <v>東 隆司</v>
      </c>
      <c r="O12" s="95" t="str">
        <v>004901429</v>
      </c>
      <c r="P12" s="95" t="str">
        <v>野垣病院　医療</v>
      </c>
      <c r="Q12" s="95" t="str">
        <v>A3</v>
      </c>
      <c r="R12" s="95" t="str">
        <v>01387789</v>
      </c>
      <c r="S12" s="95" t="str">
        <v>鎌野　俊彰</v>
      </c>
      <c r="T12" s="95" t="str">
        <v>T1</v>
      </c>
      <c r="U12" s="96">
        <v>46205</v>
      </c>
      <c r="W12" s="74" t="s">
        <v>49</v>
      </c>
      <c r="X12" s="74" t="s">
        <v>75</v>
      </c>
      <c r="Y12" s="74" t="s">
        <v>229</v>
      </c>
      <c r="Z12" s="74">
        <v>5405812</v>
      </c>
      <c r="AA12" s="74" t="s">
        <v>536</v>
      </c>
      <c r="AB12" s="74" t="s">
        <v>157</v>
      </c>
      <c r="AC12" s="74">
        <v>1472937</v>
      </c>
      <c r="AD12" s="74" t="s">
        <v>537</v>
      </c>
      <c r="AE12" s="74" t="s">
        <v>150</v>
      </c>
      <c r="AF12" s="97">
        <v>46205</v>
      </c>
      <c r="AH12" s="74" t="s">
        <v>57</v>
      </c>
      <c r="AI12" s="74" t="s">
        <v>76</v>
      </c>
      <c r="AJ12" s="74" t="s">
        <v>533</v>
      </c>
      <c r="AK12" s="74">
        <v>4901429</v>
      </c>
      <c r="AL12" s="74" t="s">
        <v>534</v>
      </c>
      <c r="AM12" s="74" t="s">
        <v>157</v>
      </c>
      <c r="AN12" s="74">
        <v>1387789</v>
      </c>
      <c r="AO12" s="74" t="s">
        <v>535</v>
      </c>
      <c r="AP12" s="74" t="s">
        <v>142</v>
      </c>
      <c r="AQ12" s="97">
        <v>46205</v>
      </c>
    </row>
    <row r="13" spans="1:43" x14ac:dyDescent="0.55000000000000004">
      <c r="A13" s="95"/>
      <c r="B13" s="95"/>
      <c r="C13" s="95"/>
      <c r="D13" s="95"/>
      <c r="E13" s="95"/>
      <c r="F13" s="95"/>
      <c r="G13" s="95"/>
      <c r="H13" s="95"/>
      <c r="I13" s="95"/>
      <c r="J13" s="96"/>
      <c r="L13" s="95" t="str">
        <v>IBD 西日本</v>
      </c>
      <c r="M13" s="95" t="str">
        <v>IBD大阪1</v>
      </c>
      <c r="N13" s="95" t="str">
        <v>早川 実奈</v>
      </c>
      <c r="O13" s="95" t="str">
        <v>005405812</v>
      </c>
      <c r="P13" s="95" t="str">
        <v>北摂総合病院　医療</v>
      </c>
      <c r="Q13" s="95" t="str">
        <v>A3</v>
      </c>
      <c r="R13" s="95" t="str">
        <v>01472937</v>
      </c>
      <c r="S13" s="95" t="str">
        <v>碕山　直邦</v>
      </c>
      <c r="T13" s="95" t="str">
        <v>T3</v>
      </c>
      <c r="U13" s="96">
        <v>46205</v>
      </c>
      <c r="W13" s="74" t="s">
        <v>49</v>
      </c>
      <c r="X13" s="74" t="s">
        <v>52</v>
      </c>
      <c r="Y13" s="74" t="s">
        <v>212</v>
      </c>
      <c r="Z13" s="74">
        <v>6100011</v>
      </c>
      <c r="AA13" s="74" t="s">
        <v>248</v>
      </c>
      <c r="AB13" s="74" t="s">
        <v>157</v>
      </c>
      <c r="AC13" s="74">
        <v>1346296</v>
      </c>
      <c r="AD13" s="74" t="s">
        <v>249</v>
      </c>
      <c r="AE13" s="74" t="s">
        <v>146</v>
      </c>
      <c r="AF13" s="97">
        <v>46205</v>
      </c>
      <c r="AH13" s="74" t="s">
        <v>49</v>
      </c>
      <c r="AI13" s="74" t="s">
        <v>75</v>
      </c>
      <c r="AJ13" s="74" t="s">
        <v>229</v>
      </c>
      <c r="AK13" s="74">
        <v>5405812</v>
      </c>
      <c r="AL13" s="74" t="s">
        <v>536</v>
      </c>
      <c r="AM13" s="74" t="s">
        <v>157</v>
      </c>
      <c r="AN13" s="74">
        <v>1472937</v>
      </c>
      <c r="AO13" s="74" t="s">
        <v>537</v>
      </c>
      <c r="AP13" s="74" t="s">
        <v>150</v>
      </c>
      <c r="AQ13" s="97">
        <v>46205</v>
      </c>
    </row>
    <row r="14" spans="1:43" x14ac:dyDescent="0.55000000000000004">
      <c r="A14" s="95"/>
      <c r="B14" s="95"/>
      <c r="C14" s="95"/>
      <c r="D14" s="95"/>
      <c r="E14" s="95"/>
      <c r="F14" s="95"/>
      <c r="G14" s="95"/>
      <c r="H14" s="95"/>
      <c r="I14" s="95"/>
      <c r="J14" s="96"/>
      <c r="L14" s="95" t="str">
        <v>IBD 西日本</v>
      </c>
      <c r="M14" s="95" t="str">
        <v>IBD中四国1</v>
      </c>
      <c r="N14" s="95" t="str">
        <v>児玉 英作</v>
      </c>
      <c r="O14" s="95" t="str">
        <v>006100011</v>
      </c>
      <c r="P14" s="95" t="str">
        <v>鳥取県立中央病院</v>
      </c>
      <c r="Q14" s="95" t="str">
        <v>A3</v>
      </c>
      <c r="R14" s="95" t="str">
        <v>01346296</v>
      </c>
      <c r="S14" s="95" t="str">
        <v>田中　究</v>
      </c>
      <c r="T14" s="95" t="str">
        <v>T2</v>
      </c>
      <c r="U14" s="96">
        <v>46205</v>
      </c>
      <c r="W14" s="74" t="s">
        <v>47</v>
      </c>
      <c r="X14" s="74" t="s">
        <v>65</v>
      </c>
      <c r="Y14" s="74" t="s">
        <v>262</v>
      </c>
      <c r="Z14" s="74">
        <v>1101206</v>
      </c>
      <c r="AA14" s="74" t="s">
        <v>538</v>
      </c>
      <c r="AB14" s="74" t="s">
        <v>153</v>
      </c>
      <c r="AC14" s="74">
        <v>1340532</v>
      </c>
      <c r="AD14" s="74" t="s">
        <v>539</v>
      </c>
      <c r="AE14" s="74" t="s">
        <v>142</v>
      </c>
      <c r="AF14" s="97">
        <v>46206</v>
      </c>
      <c r="AH14" s="74" t="s">
        <v>49</v>
      </c>
      <c r="AI14" s="74" t="s">
        <v>52</v>
      </c>
      <c r="AJ14" s="74" t="s">
        <v>212</v>
      </c>
      <c r="AK14" s="74">
        <v>6100011</v>
      </c>
      <c r="AL14" s="74" t="s">
        <v>248</v>
      </c>
      <c r="AM14" s="74" t="s">
        <v>157</v>
      </c>
      <c r="AN14" s="74">
        <v>1346296</v>
      </c>
      <c r="AO14" s="74" t="s">
        <v>249</v>
      </c>
      <c r="AP14" s="74" t="s">
        <v>146</v>
      </c>
      <c r="AQ14" s="97">
        <v>46205</v>
      </c>
    </row>
    <row r="15" spans="1:43" x14ac:dyDescent="0.55000000000000004">
      <c r="A15" s="95"/>
      <c r="B15" s="95"/>
      <c r="C15" s="95"/>
      <c r="D15" s="95"/>
      <c r="E15" s="95"/>
      <c r="F15" s="95"/>
      <c r="G15" s="95"/>
      <c r="H15" s="95"/>
      <c r="I15" s="95"/>
      <c r="J15" s="96"/>
      <c r="L15" s="95" t="str">
        <v>IBD 東日本</v>
      </c>
      <c r="M15" s="95" t="str">
        <v>IBD北海道</v>
      </c>
      <c r="N15" s="95" t="str">
        <v>鳴海 陽子</v>
      </c>
      <c r="O15" s="95" t="str">
        <v>001101206</v>
      </c>
      <c r="P15" s="95" t="str">
        <v>函館五稜郭病院　社福</v>
      </c>
      <c r="Q15" s="95" t="str">
        <v>A2</v>
      </c>
      <c r="R15" s="95" t="str">
        <v>01340532</v>
      </c>
      <c r="S15" s="95" t="str">
        <v>古川　滋</v>
      </c>
      <c r="T15" s="95" t="str">
        <v>T1</v>
      </c>
      <c r="U15" s="96">
        <v>46206</v>
      </c>
      <c r="W15" s="74" t="s">
        <v>57</v>
      </c>
      <c r="X15" s="74" t="s">
        <v>78</v>
      </c>
      <c r="Y15" s="74" t="s">
        <v>385</v>
      </c>
      <c r="Z15" s="74">
        <v>4700759</v>
      </c>
      <c r="AA15" s="74" t="s">
        <v>540</v>
      </c>
      <c r="AB15" s="74" t="s">
        <v>157</v>
      </c>
      <c r="AC15" s="74">
        <v>1553366</v>
      </c>
      <c r="AD15" s="74" t="s">
        <v>541</v>
      </c>
      <c r="AE15" s="74" t="s">
        <v>150</v>
      </c>
      <c r="AF15" s="97">
        <v>46206</v>
      </c>
      <c r="AH15" s="74" t="s">
        <v>47</v>
      </c>
      <c r="AI15" s="74" t="s">
        <v>65</v>
      </c>
      <c r="AJ15" s="74" t="s">
        <v>262</v>
      </c>
      <c r="AK15" s="74">
        <v>1101206</v>
      </c>
      <c r="AL15" s="74" t="s">
        <v>538</v>
      </c>
      <c r="AM15" s="74" t="s">
        <v>153</v>
      </c>
      <c r="AN15" s="74">
        <v>1340532</v>
      </c>
      <c r="AO15" s="74" t="s">
        <v>539</v>
      </c>
      <c r="AP15" s="74" t="s">
        <v>142</v>
      </c>
      <c r="AQ15" s="97">
        <v>46206</v>
      </c>
    </row>
    <row r="16" spans="1:43" x14ac:dyDescent="0.55000000000000004">
      <c r="A16" s="95"/>
      <c r="B16" s="95"/>
      <c r="C16" s="95"/>
      <c r="D16" s="95"/>
      <c r="E16" s="95"/>
      <c r="F16" s="95"/>
      <c r="G16" s="95"/>
      <c r="H16" s="95"/>
      <c r="I16" s="95"/>
      <c r="J16" s="96"/>
      <c r="L16" s="95" t="str">
        <v>IBD 中日本</v>
      </c>
      <c r="M16" s="95" t="str">
        <v>IBD北陸・岐阜</v>
      </c>
      <c r="N16" s="95" t="str">
        <v>川又 嘉晋</v>
      </c>
      <c r="O16" s="95" t="str">
        <v>004700759</v>
      </c>
      <c r="P16" s="95" t="str">
        <v>中津川市民病院</v>
      </c>
      <c r="Q16" s="95" t="str">
        <v>A3</v>
      </c>
      <c r="R16" s="95" t="str">
        <v>01553366</v>
      </c>
      <c r="S16" s="95" t="str">
        <v>平尾　亮太</v>
      </c>
      <c r="T16" s="95" t="str">
        <v>T3</v>
      </c>
      <c r="U16" s="96">
        <v>46206</v>
      </c>
      <c r="W16" s="74" t="s">
        <v>49</v>
      </c>
      <c r="X16" s="74" t="s">
        <v>50</v>
      </c>
      <c r="Y16" s="74" t="s">
        <v>542</v>
      </c>
      <c r="Z16" s="74">
        <v>8700011</v>
      </c>
      <c r="AA16" s="74" t="s">
        <v>543</v>
      </c>
      <c r="AB16" s="74" t="s">
        <v>140</v>
      </c>
      <c r="AC16" s="74">
        <v>1498069</v>
      </c>
      <c r="AD16" s="74" t="s">
        <v>544</v>
      </c>
      <c r="AE16" s="74" t="s">
        <v>146</v>
      </c>
      <c r="AF16" s="97">
        <v>46206</v>
      </c>
      <c r="AH16" s="74" t="s">
        <v>57</v>
      </c>
      <c r="AI16" s="74" t="s">
        <v>78</v>
      </c>
      <c r="AJ16" s="74" t="s">
        <v>385</v>
      </c>
      <c r="AK16" s="74">
        <v>4700759</v>
      </c>
      <c r="AL16" s="74" t="s">
        <v>540</v>
      </c>
      <c r="AM16" s="74" t="s">
        <v>157</v>
      </c>
      <c r="AN16" s="74">
        <v>1553366</v>
      </c>
      <c r="AO16" s="74" t="s">
        <v>541</v>
      </c>
      <c r="AP16" s="74" t="s">
        <v>150</v>
      </c>
      <c r="AQ16" s="97">
        <v>46206</v>
      </c>
    </row>
    <row r="17" spans="1:43" x14ac:dyDescent="0.55000000000000004">
      <c r="A17" s="95"/>
      <c r="B17" s="95"/>
      <c r="C17" s="95"/>
      <c r="D17" s="95"/>
      <c r="E17" s="95"/>
      <c r="F17" s="95"/>
      <c r="G17" s="95"/>
      <c r="H17" s="95"/>
      <c r="I17" s="95"/>
      <c r="J17" s="96"/>
      <c r="L17" s="95" t="str">
        <v>IBD 西日本</v>
      </c>
      <c r="M17" s="95" t="str">
        <v>IBD兵庫</v>
      </c>
      <c r="N17" s="95" t="str">
        <v>山﨑 健介</v>
      </c>
      <c r="O17" s="95" t="str">
        <v>005513138</v>
      </c>
      <c r="P17" s="95" t="str">
        <v>ひだ胃腸内視鏡クリニック</v>
      </c>
      <c r="Q17" s="95" t="str">
        <v>A1</v>
      </c>
      <c r="R17" s="95" t="str">
        <v>01331703</v>
      </c>
      <c r="S17" s="95" t="str">
        <v>樋田　信幸</v>
      </c>
      <c r="T17" s="95" t="str">
        <v>T1</v>
      </c>
      <c r="U17" s="96">
        <v>46206</v>
      </c>
      <c r="W17" s="74" t="s">
        <v>47</v>
      </c>
      <c r="X17" s="74" t="s">
        <v>82</v>
      </c>
      <c r="Y17" s="74" t="s">
        <v>240</v>
      </c>
      <c r="Z17" s="74">
        <v>3503704</v>
      </c>
      <c r="AA17" s="74" t="s">
        <v>241</v>
      </c>
      <c r="AB17" s="74" t="s">
        <v>140</v>
      </c>
      <c r="AC17" s="74">
        <v>1545763</v>
      </c>
      <c r="AD17" s="74" t="s">
        <v>545</v>
      </c>
      <c r="AE17" s="74" t="s">
        <v>146</v>
      </c>
      <c r="AF17" s="97">
        <v>46207</v>
      </c>
      <c r="AH17" s="74" t="s">
        <v>49</v>
      </c>
      <c r="AI17" s="74" t="s">
        <v>66</v>
      </c>
      <c r="AJ17" s="74" t="s">
        <v>232</v>
      </c>
      <c r="AK17" s="74">
        <v>5513138</v>
      </c>
      <c r="AL17" s="74" t="s">
        <v>233</v>
      </c>
      <c r="AM17" s="74" t="s">
        <v>140</v>
      </c>
      <c r="AN17" s="74">
        <v>1331703</v>
      </c>
      <c r="AO17" s="74" t="s">
        <v>234</v>
      </c>
      <c r="AP17" s="74" t="s">
        <v>142</v>
      </c>
      <c r="AQ17" s="97">
        <v>46206</v>
      </c>
    </row>
    <row r="18" spans="1:43" x14ac:dyDescent="0.55000000000000004">
      <c r="A18" s="95"/>
      <c r="B18" s="95"/>
      <c r="C18" s="95"/>
      <c r="D18" s="95"/>
      <c r="E18" s="95"/>
      <c r="F18" s="95"/>
      <c r="G18" s="95"/>
      <c r="H18" s="95"/>
      <c r="I18" s="95"/>
      <c r="J18" s="96"/>
      <c r="L18" s="95" t="str">
        <v>IBD 西日本</v>
      </c>
      <c r="M18" s="95" t="str">
        <v>IBD九州2</v>
      </c>
      <c r="N18" s="95" t="str">
        <v>中窪 香里</v>
      </c>
      <c r="O18" s="95" t="str">
        <v>008600859</v>
      </c>
      <c r="P18" s="95" t="str">
        <v>宮崎大学医学部附属病院</v>
      </c>
      <c r="Q18" s="95" t="str">
        <v>A1</v>
      </c>
      <c r="R18" s="95" t="str">
        <v>01373901</v>
      </c>
      <c r="S18" s="95" t="str">
        <v>安倍　弘生</v>
      </c>
      <c r="T18" s="95" t="str">
        <v>T2</v>
      </c>
      <c r="U18" s="96">
        <v>46206</v>
      </c>
      <c r="W18" s="74" t="s">
        <v>47</v>
      </c>
      <c r="X18" s="74" t="s">
        <v>51</v>
      </c>
      <c r="Y18" s="74" t="s">
        <v>546</v>
      </c>
      <c r="Z18" s="74">
        <v>3613097</v>
      </c>
      <c r="AA18" s="74" t="s">
        <v>547</v>
      </c>
      <c r="AB18" s="74" t="s">
        <v>140</v>
      </c>
      <c r="AC18" s="74">
        <v>1548873</v>
      </c>
      <c r="AD18" s="74" t="s">
        <v>548</v>
      </c>
      <c r="AE18" s="74" t="s">
        <v>150</v>
      </c>
      <c r="AF18" s="97">
        <v>46207</v>
      </c>
      <c r="AH18" s="74" t="s">
        <v>49</v>
      </c>
      <c r="AI18" s="74" t="s">
        <v>50</v>
      </c>
      <c r="AJ18" s="74" t="s">
        <v>549</v>
      </c>
      <c r="AK18" s="74">
        <v>8600859</v>
      </c>
      <c r="AL18" s="74" t="s">
        <v>550</v>
      </c>
      <c r="AM18" s="74" t="s">
        <v>140</v>
      </c>
      <c r="AN18" s="74">
        <v>1373901</v>
      </c>
      <c r="AO18" s="74" t="s">
        <v>551</v>
      </c>
      <c r="AP18" s="74" t="s">
        <v>146</v>
      </c>
      <c r="AQ18" s="97">
        <v>46206</v>
      </c>
    </row>
    <row r="19" spans="1:43" x14ac:dyDescent="0.55000000000000004">
      <c r="A19" s="95"/>
      <c r="B19" s="95"/>
      <c r="C19" s="95"/>
      <c r="D19" s="95"/>
      <c r="E19" s="95"/>
      <c r="F19" s="95"/>
      <c r="G19" s="95"/>
      <c r="H19" s="95"/>
      <c r="I19" s="95"/>
      <c r="J19" s="96"/>
      <c r="L19" s="95" t="str">
        <v>IBD 西日本</v>
      </c>
      <c r="M19" s="95" t="str">
        <v>IBD九州2</v>
      </c>
      <c r="N19" s="95" t="str">
        <v>節原 有貴</v>
      </c>
      <c r="O19" s="95" t="str">
        <v>008700011</v>
      </c>
      <c r="P19" s="95" t="str">
        <v>いづろ今村病院　財団</v>
      </c>
      <c r="Q19" s="95" t="str">
        <v>A1</v>
      </c>
      <c r="R19" s="95" t="str">
        <v>01498069</v>
      </c>
      <c r="S19" s="95" t="str">
        <v>生駒　今日子</v>
      </c>
      <c r="T19" s="95" t="str">
        <v>T2</v>
      </c>
      <c r="U19" s="96">
        <v>46206</v>
      </c>
      <c r="W19" s="74" t="s">
        <v>47</v>
      </c>
      <c r="X19" s="74" t="s">
        <v>56</v>
      </c>
      <c r="Y19" s="74" t="s">
        <v>427</v>
      </c>
      <c r="Z19" s="74">
        <v>3610105</v>
      </c>
      <c r="AA19" s="74" t="s">
        <v>552</v>
      </c>
      <c r="AB19" s="74" t="s">
        <v>140</v>
      </c>
      <c r="AC19" s="74">
        <v>1553849</v>
      </c>
      <c r="AD19" s="74" t="s">
        <v>553</v>
      </c>
      <c r="AE19" s="74" t="s">
        <v>150</v>
      </c>
      <c r="AF19" s="97">
        <v>46209</v>
      </c>
      <c r="AH19" s="74" t="s">
        <v>49</v>
      </c>
      <c r="AI19" s="74" t="s">
        <v>50</v>
      </c>
      <c r="AJ19" s="74" t="s">
        <v>542</v>
      </c>
      <c r="AK19" s="74">
        <v>8700011</v>
      </c>
      <c r="AL19" s="74" t="s">
        <v>543</v>
      </c>
      <c r="AM19" s="74" t="s">
        <v>140</v>
      </c>
      <c r="AN19" s="74">
        <v>1498069</v>
      </c>
      <c r="AO19" s="74" t="s">
        <v>544</v>
      </c>
      <c r="AP19" s="74" t="s">
        <v>146</v>
      </c>
      <c r="AQ19" s="97">
        <v>46206</v>
      </c>
    </row>
    <row r="20" spans="1:43" x14ac:dyDescent="0.55000000000000004">
      <c r="A20" s="95"/>
      <c r="B20" s="95"/>
      <c r="C20" s="95"/>
      <c r="D20" s="95"/>
      <c r="E20" s="95"/>
      <c r="F20" s="95"/>
      <c r="G20" s="95"/>
      <c r="H20" s="95"/>
      <c r="I20" s="95"/>
      <c r="J20" s="96"/>
      <c r="L20" s="95" t="str">
        <v>IBD 東日本</v>
      </c>
      <c r="M20" s="95" t="str">
        <v>IBD千葉・茨城</v>
      </c>
      <c r="N20" s="95" t="str">
        <v>村松 俊輔</v>
      </c>
      <c r="O20" s="95" t="str">
        <v>003503704</v>
      </c>
      <c r="P20" s="95" t="str">
        <v>東邦大学医療センター佐倉病院</v>
      </c>
      <c r="Q20" s="95" t="str">
        <v>A1</v>
      </c>
      <c r="R20" s="95" t="str">
        <v>01545763</v>
      </c>
      <c r="S20" s="95" t="str">
        <v>坂口　吉朗</v>
      </c>
      <c r="T20" s="95" t="str">
        <v>T2</v>
      </c>
      <c r="U20" s="96">
        <v>46207</v>
      </c>
      <c r="W20" s="74" t="s">
        <v>49</v>
      </c>
      <c r="X20" s="74" t="s">
        <v>69</v>
      </c>
      <c r="Y20" s="74" t="s">
        <v>313</v>
      </c>
      <c r="Z20" s="74">
        <v>8105039</v>
      </c>
      <c r="AA20" s="74" t="s">
        <v>518</v>
      </c>
      <c r="AB20" s="74" t="s">
        <v>140</v>
      </c>
      <c r="AC20" s="74">
        <v>1443392</v>
      </c>
      <c r="AD20" s="74" t="s">
        <v>554</v>
      </c>
      <c r="AE20" s="74" t="s">
        <v>142</v>
      </c>
      <c r="AF20" s="97">
        <v>46209</v>
      </c>
      <c r="AH20" s="74" t="s">
        <v>47</v>
      </c>
      <c r="AI20" s="74" t="s">
        <v>82</v>
      </c>
      <c r="AJ20" s="74" t="s">
        <v>240</v>
      </c>
      <c r="AK20" s="74">
        <v>3503704</v>
      </c>
      <c r="AL20" s="74" t="s">
        <v>241</v>
      </c>
      <c r="AM20" s="74" t="s">
        <v>140</v>
      </c>
      <c r="AN20" s="74">
        <v>1545763</v>
      </c>
      <c r="AO20" s="74" t="s">
        <v>545</v>
      </c>
      <c r="AP20" s="74" t="s">
        <v>146</v>
      </c>
      <c r="AQ20" s="97">
        <v>46207</v>
      </c>
    </row>
    <row r="21" spans="1:43" x14ac:dyDescent="0.55000000000000004">
      <c r="A21" s="95"/>
      <c r="B21" s="95"/>
      <c r="C21" s="95"/>
      <c r="D21" s="95"/>
      <c r="E21" s="95"/>
      <c r="F21" s="95"/>
      <c r="G21" s="95"/>
      <c r="H21" s="95"/>
      <c r="I21" s="95"/>
      <c r="J21" s="96"/>
      <c r="L21" s="95" t="str">
        <v>IBD 東日本</v>
      </c>
      <c r="M21" s="95" t="str">
        <v>IBD東京2</v>
      </c>
      <c r="N21" s="95" t="str">
        <v>服部 直樹</v>
      </c>
      <c r="O21" s="95" t="str">
        <v>003613097</v>
      </c>
      <c r="P21" s="95" t="str">
        <v>杏林大学医学部付属病院</v>
      </c>
      <c r="Q21" s="95" t="str">
        <v>A1</v>
      </c>
      <c r="R21" s="95" t="str">
        <v>01548873</v>
      </c>
      <c r="S21" s="95" t="str">
        <v>荻原　良太</v>
      </c>
      <c r="T21" s="95" t="str">
        <v>T3</v>
      </c>
      <c r="U21" s="96">
        <v>46207</v>
      </c>
      <c r="W21" s="74" t="s">
        <v>47</v>
      </c>
      <c r="X21" s="74" t="s">
        <v>82</v>
      </c>
      <c r="Y21" s="74" t="s">
        <v>377</v>
      </c>
      <c r="Z21" s="74">
        <v>3100638</v>
      </c>
      <c r="AA21" s="74" t="s">
        <v>555</v>
      </c>
      <c r="AB21" s="74" t="s">
        <v>153</v>
      </c>
      <c r="AC21" s="74">
        <v>1462718</v>
      </c>
      <c r="AD21" s="74" t="s">
        <v>556</v>
      </c>
      <c r="AE21" s="74" t="s">
        <v>298</v>
      </c>
      <c r="AF21" s="97">
        <v>46210</v>
      </c>
      <c r="AH21" s="74" t="s">
        <v>47</v>
      </c>
      <c r="AI21" s="74" t="s">
        <v>51</v>
      </c>
      <c r="AJ21" s="74" t="s">
        <v>546</v>
      </c>
      <c r="AK21" s="74">
        <v>3613097</v>
      </c>
      <c r="AL21" s="74" t="s">
        <v>547</v>
      </c>
      <c r="AM21" s="74" t="s">
        <v>140</v>
      </c>
      <c r="AN21" s="74">
        <v>1548873</v>
      </c>
      <c r="AO21" s="74" t="s">
        <v>548</v>
      </c>
      <c r="AP21" s="74" t="s">
        <v>150</v>
      </c>
      <c r="AQ21" s="97">
        <v>46207</v>
      </c>
    </row>
    <row r="22" spans="1:43" x14ac:dyDescent="0.55000000000000004">
      <c r="A22" s="95"/>
      <c r="B22" s="95"/>
      <c r="C22" s="95"/>
      <c r="D22" s="95"/>
      <c r="E22" s="95"/>
      <c r="F22" s="95"/>
      <c r="G22" s="95"/>
      <c r="H22" s="95"/>
      <c r="I22" s="95"/>
      <c r="J22" s="96"/>
      <c r="L22" s="95" t="str">
        <v>IBD 中日本</v>
      </c>
      <c r="M22" s="95" t="str">
        <v>IBD神奈川</v>
      </c>
      <c r="N22" s="95" t="str">
        <v>桝 孝行</v>
      </c>
      <c r="O22" s="95" t="str">
        <v>003701438</v>
      </c>
      <c r="P22" s="95" t="str">
        <v>横浜市立大学附属市民総合医療Ｃ</v>
      </c>
      <c r="Q22" s="95" t="str">
        <v>A1</v>
      </c>
      <c r="R22" s="95" t="str">
        <v>01313174</v>
      </c>
      <c r="S22" s="95" t="str">
        <v>木村　英明</v>
      </c>
      <c r="T22" s="95" t="str">
        <v>T1</v>
      </c>
      <c r="U22" s="96">
        <v>46207</v>
      </c>
      <c r="W22" s="74" t="s">
        <v>47</v>
      </c>
      <c r="X22" s="74" t="s">
        <v>82</v>
      </c>
      <c r="Y22" s="74" t="s">
        <v>147</v>
      </c>
      <c r="Z22" s="74">
        <v>3104569</v>
      </c>
      <c r="AA22" s="74" t="s">
        <v>557</v>
      </c>
      <c r="AB22" s="74" t="s">
        <v>157</v>
      </c>
      <c r="AC22" s="74">
        <v>1206748</v>
      </c>
      <c r="AD22" s="74" t="s">
        <v>558</v>
      </c>
      <c r="AE22" s="74" t="s">
        <v>146</v>
      </c>
      <c r="AF22" s="97">
        <v>46210</v>
      </c>
      <c r="AH22" s="74" t="s">
        <v>57</v>
      </c>
      <c r="AI22" s="74" t="s">
        <v>58</v>
      </c>
      <c r="AJ22" s="74" t="s">
        <v>559</v>
      </c>
      <c r="AK22" s="74">
        <v>3701438</v>
      </c>
      <c r="AL22" s="74" t="s">
        <v>560</v>
      </c>
      <c r="AM22" s="74" t="s">
        <v>140</v>
      </c>
      <c r="AN22" s="74">
        <v>1313174</v>
      </c>
      <c r="AO22" s="74" t="s">
        <v>561</v>
      </c>
      <c r="AP22" s="74" t="s">
        <v>142</v>
      </c>
      <c r="AQ22" s="97">
        <v>46207</v>
      </c>
    </row>
    <row r="23" spans="1:43" x14ac:dyDescent="0.55000000000000004">
      <c r="A23" s="95"/>
      <c r="B23" s="95"/>
      <c r="C23" s="95"/>
      <c r="D23" s="95"/>
      <c r="E23" s="95"/>
      <c r="F23" s="95"/>
      <c r="G23" s="95"/>
      <c r="H23" s="95"/>
      <c r="I23" s="95"/>
      <c r="J23" s="96"/>
      <c r="L23" s="95" t="str">
        <v>IBD 東日本</v>
      </c>
      <c r="M23" s="95" t="str">
        <v>IBD東京1</v>
      </c>
      <c r="N23" s="95" t="str">
        <v>染谷 慶壮</v>
      </c>
      <c r="O23" s="95" t="str">
        <v>003610105</v>
      </c>
      <c r="P23" s="95" t="str">
        <v>順天堂大学医学部附属順天堂医院</v>
      </c>
      <c r="Q23" s="95" t="str">
        <v>A1</v>
      </c>
      <c r="R23" s="95" t="str">
        <v>01553849</v>
      </c>
      <c r="S23" s="95" t="str">
        <v>織笠　雅行</v>
      </c>
      <c r="T23" s="95" t="str">
        <v>T3</v>
      </c>
      <c r="U23" s="96">
        <v>46209</v>
      </c>
      <c r="W23" s="74" t="s">
        <v>47</v>
      </c>
      <c r="X23" s="74" t="s">
        <v>56</v>
      </c>
      <c r="Y23" s="74" t="s">
        <v>151</v>
      </c>
      <c r="Z23" s="74">
        <v>3607126</v>
      </c>
      <c r="AA23" s="74" t="s">
        <v>152</v>
      </c>
      <c r="AB23" s="74" t="s">
        <v>153</v>
      </c>
      <c r="AC23" s="74">
        <v>1531511</v>
      </c>
      <c r="AD23" s="74" t="s">
        <v>562</v>
      </c>
      <c r="AE23" s="74" t="s">
        <v>298</v>
      </c>
      <c r="AF23" s="97">
        <v>46210</v>
      </c>
      <c r="AH23" s="74" t="s">
        <v>47</v>
      </c>
      <c r="AI23" s="74" t="s">
        <v>56</v>
      </c>
      <c r="AJ23" s="74" t="s">
        <v>427</v>
      </c>
      <c r="AK23" s="74">
        <v>3610105</v>
      </c>
      <c r="AL23" s="74" t="s">
        <v>552</v>
      </c>
      <c r="AM23" s="74" t="s">
        <v>140</v>
      </c>
      <c r="AN23" s="74">
        <v>1553849</v>
      </c>
      <c r="AO23" s="74" t="s">
        <v>553</v>
      </c>
      <c r="AP23" s="74" t="s">
        <v>150</v>
      </c>
      <c r="AQ23" s="97">
        <v>46209</v>
      </c>
    </row>
    <row r="24" spans="1:43" x14ac:dyDescent="0.55000000000000004">
      <c r="A24" s="95"/>
      <c r="B24" s="95"/>
      <c r="C24" s="95"/>
      <c r="D24" s="95"/>
      <c r="E24" s="95"/>
      <c r="F24" s="95"/>
      <c r="G24" s="95"/>
      <c r="H24" s="95"/>
      <c r="I24" s="95"/>
      <c r="J24" s="96"/>
      <c r="L24" s="95" t="str">
        <v>IBD 西日本</v>
      </c>
      <c r="M24" s="95" t="str">
        <v>IBD九州1</v>
      </c>
      <c r="N24" s="95" t="str">
        <v>徳島 恵利香</v>
      </c>
      <c r="O24" s="95" t="str">
        <v>008105039</v>
      </c>
      <c r="P24" s="95" t="str">
        <v>福岡大学筑紫病院</v>
      </c>
      <c r="Q24" s="95" t="str">
        <v>A1</v>
      </c>
      <c r="R24" s="95" t="str">
        <v>01443392</v>
      </c>
      <c r="S24" s="95" t="str">
        <v>安川　重義</v>
      </c>
      <c r="T24" s="95" t="str">
        <v>T1</v>
      </c>
      <c r="U24" s="96">
        <v>46209</v>
      </c>
      <c r="W24" s="74" t="s">
        <v>57</v>
      </c>
      <c r="X24" s="74" t="s">
        <v>61</v>
      </c>
      <c r="Y24" s="74" t="s">
        <v>563</v>
      </c>
      <c r="Z24" s="74">
        <v>4500174</v>
      </c>
      <c r="AA24" s="74" t="s">
        <v>564</v>
      </c>
      <c r="AB24" s="74" t="s">
        <v>140</v>
      </c>
      <c r="AC24" s="74">
        <v>1415169</v>
      </c>
      <c r="AD24" s="74" t="s">
        <v>565</v>
      </c>
      <c r="AE24" s="74" t="s">
        <v>142</v>
      </c>
      <c r="AF24" s="97">
        <v>46210</v>
      </c>
      <c r="AH24" s="74" t="s">
        <v>49</v>
      </c>
      <c r="AI24" s="74" t="s">
        <v>69</v>
      </c>
      <c r="AJ24" s="74" t="s">
        <v>313</v>
      </c>
      <c r="AK24" s="74">
        <v>8105039</v>
      </c>
      <c r="AL24" s="74" t="s">
        <v>518</v>
      </c>
      <c r="AM24" s="74" t="s">
        <v>140</v>
      </c>
      <c r="AN24" s="74">
        <v>1443392</v>
      </c>
      <c r="AO24" s="74" t="s">
        <v>554</v>
      </c>
      <c r="AP24" s="74" t="s">
        <v>142</v>
      </c>
      <c r="AQ24" s="97">
        <v>46209</v>
      </c>
    </row>
    <row r="25" spans="1:43" x14ac:dyDescent="0.55000000000000004">
      <c r="A25" s="95"/>
      <c r="B25" s="95"/>
      <c r="C25" s="95"/>
      <c r="D25" s="95"/>
      <c r="E25" s="95"/>
      <c r="F25" s="95"/>
      <c r="G25" s="95"/>
      <c r="H25" s="95"/>
      <c r="I25" s="95"/>
      <c r="J25" s="96"/>
      <c r="L25" s="95" t="str">
        <v>IBD 東日本</v>
      </c>
      <c r="M25" s="95" t="str">
        <v>IBD千葉・茨城</v>
      </c>
      <c r="N25" s="95" t="str">
        <v>徳永 一真</v>
      </c>
      <c r="O25" s="95" t="str">
        <v>003100638</v>
      </c>
      <c r="P25" s="95" t="str">
        <v>日立総合病院</v>
      </c>
      <c r="Q25" s="95" t="str">
        <v>A2</v>
      </c>
      <c r="R25" s="95" t="str">
        <v>01462718</v>
      </c>
      <c r="S25" s="95" t="str">
        <v>佐藤　由花子</v>
      </c>
      <c r="T25" s="95" t="str">
        <v>N</v>
      </c>
      <c r="U25" s="96">
        <v>46210</v>
      </c>
      <c r="W25" s="74" t="s">
        <v>57</v>
      </c>
      <c r="X25" s="74" t="s">
        <v>76</v>
      </c>
      <c r="Y25" s="74" t="s">
        <v>292</v>
      </c>
      <c r="Z25" s="74">
        <v>4902537</v>
      </c>
      <c r="AA25" s="74" t="s">
        <v>566</v>
      </c>
      <c r="AB25" s="74" t="s">
        <v>140</v>
      </c>
      <c r="AC25" s="74">
        <v>1422877</v>
      </c>
      <c r="AD25" s="74" t="s">
        <v>567</v>
      </c>
      <c r="AE25" s="74" t="s">
        <v>150</v>
      </c>
      <c r="AF25" s="97">
        <v>46210</v>
      </c>
      <c r="AH25" s="74" t="s">
        <v>47</v>
      </c>
      <c r="AI25" s="74" t="s">
        <v>82</v>
      </c>
      <c r="AJ25" s="74" t="s">
        <v>377</v>
      </c>
      <c r="AK25" s="74">
        <v>3100638</v>
      </c>
      <c r="AL25" s="74" t="s">
        <v>555</v>
      </c>
      <c r="AM25" s="74" t="s">
        <v>153</v>
      </c>
      <c r="AN25" s="74">
        <v>1462718</v>
      </c>
      <c r="AO25" s="74" t="s">
        <v>556</v>
      </c>
      <c r="AP25" s="74" t="s">
        <v>298</v>
      </c>
      <c r="AQ25" s="97">
        <v>46210</v>
      </c>
    </row>
    <row r="26" spans="1:43" x14ac:dyDescent="0.55000000000000004">
      <c r="A26" s="95"/>
      <c r="B26" s="95"/>
      <c r="C26" s="95"/>
      <c r="D26" s="95"/>
      <c r="E26" s="95"/>
      <c r="F26" s="95"/>
      <c r="G26" s="95"/>
      <c r="H26" s="95"/>
      <c r="I26" s="95"/>
      <c r="J26" s="96"/>
      <c r="L26" s="95" t="str">
        <v>IBD 東日本</v>
      </c>
      <c r="M26" s="95" t="str">
        <v>IBD千葉・茨城</v>
      </c>
      <c r="N26" s="95" t="str">
        <v>髙野 一葉</v>
      </c>
      <c r="O26" s="95" t="str">
        <v>003104569</v>
      </c>
      <c r="P26" s="95" t="str">
        <v>セントラル総合クリニック　医療</v>
      </c>
      <c r="Q26" s="95" t="str">
        <v>A3</v>
      </c>
      <c r="R26" s="95" t="str">
        <v>01206748</v>
      </c>
      <c r="S26" s="95" t="str">
        <v>溝上　裕士</v>
      </c>
      <c r="T26" s="95" t="str">
        <v>T2</v>
      </c>
      <c r="U26" s="96">
        <v>46210</v>
      </c>
      <c r="W26" s="74" t="s">
        <v>57</v>
      </c>
      <c r="X26" s="74" t="s">
        <v>78</v>
      </c>
      <c r="Y26" s="74" t="s">
        <v>568</v>
      </c>
      <c r="Z26" s="74">
        <v>4700791</v>
      </c>
      <c r="AA26" s="74" t="s">
        <v>569</v>
      </c>
      <c r="AB26" s="74" t="s">
        <v>157</v>
      </c>
      <c r="AC26" s="74">
        <v>1235066</v>
      </c>
      <c r="AD26" s="74" t="s">
        <v>570</v>
      </c>
      <c r="AE26" s="74" t="s">
        <v>150</v>
      </c>
      <c r="AF26" s="97">
        <v>46210</v>
      </c>
      <c r="AH26" s="74" t="s">
        <v>47</v>
      </c>
      <c r="AI26" s="74" t="s">
        <v>82</v>
      </c>
      <c r="AJ26" s="74" t="s">
        <v>147</v>
      </c>
      <c r="AK26" s="74">
        <v>3104569</v>
      </c>
      <c r="AL26" s="74" t="s">
        <v>557</v>
      </c>
      <c r="AM26" s="74" t="s">
        <v>157</v>
      </c>
      <c r="AN26" s="74">
        <v>1206748</v>
      </c>
      <c r="AO26" s="74" t="s">
        <v>558</v>
      </c>
      <c r="AP26" s="74" t="s">
        <v>146</v>
      </c>
      <c r="AQ26" s="97">
        <v>46210</v>
      </c>
    </row>
    <row r="27" spans="1:43" x14ac:dyDescent="0.55000000000000004">
      <c r="A27" s="95"/>
      <c r="B27" s="95"/>
      <c r="C27" s="95"/>
      <c r="D27" s="95"/>
      <c r="E27" s="95"/>
      <c r="F27" s="95"/>
      <c r="G27" s="95"/>
      <c r="H27" s="95"/>
      <c r="I27" s="95"/>
      <c r="J27" s="96"/>
      <c r="L27" s="95" t="str">
        <v>IBD 東日本</v>
      </c>
      <c r="M27" s="95" t="str">
        <v>IBD東京1</v>
      </c>
      <c r="N27" s="95" t="str">
        <v>佐藤 翔太</v>
      </c>
      <c r="O27" s="95" t="str">
        <v>003607126</v>
      </c>
      <c r="P27" s="95" t="str">
        <v>聖路加国際病院</v>
      </c>
      <c r="Q27" s="95" t="str">
        <v>A2</v>
      </c>
      <c r="R27" s="95" t="str">
        <v>01531511</v>
      </c>
      <c r="S27" s="95" t="str">
        <v>金　允泰</v>
      </c>
      <c r="T27" s="95" t="str">
        <v>N</v>
      </c>
      <c r="U27" s="96">
        <v>46210</v>
      </c>
      <c r="W27" s="74" t="s">
        <v>57</v>
      </c>
      <c r="X27" s="74" t="s">
        <v>78</v>
      </c>
      <c r="Y27" s="74" t="s">
        <v>571</v>
      </c>
      <c r="Z27" s="74">
        <v>4700618</v>
      </c>
      <c r="AA27" s="74" t="s">
        <v>572</v>
      </c>
      <c r="AB27" s="74" t="s">
        <v>157</v>
      </c>
      <c r="AC27" s="74">
        <v>1468981</v>
      </c>
      <c r="AD27" s="74" t="s">
        <v>573</v>
      </c>
      <c r="AE27" s="74" t="s">
        <v>150</v>
      </c>
      <c r="AF27" s="97">
        <v>46210</v>
      </c>
      <c r="AH27" s="74" t="s">
        <v>47</v>
      </c>
      <c r="AI27" s="74" t="s">
        <v>56</v>
      </c>
      <c r="AJ27" s="74" t="s">
        <v>151</v>
      </c>
      <c r="AK27" s="74">
        <v>3607126</v>
      </c>
      <c r="AL27" s="74" t="s">
        <v>152</v>
      </c>
      <c r="AM27" s="74" t="s">
        <v>153</v>
      </c>
      <c r="AN27" s="74">
        <v>1531511</v>
      </c>
      <c r="AO27" s="74" t="s">
        <v>562</v>
      </c>
      <c r="AP27" s="74" t="s">
        <v>298</v>
      </c>
      <c r="AQ27" s="97">
        <v>46210</v>
      </c>
    </row>
    <row r="28" spans="1:43" x14ac:dyDescent="0.55000000000000004">
      <c r="A28" s="95"/>
      <c r="B28" s="95"/>
      <c r="C28" s="95"/>
      <c r="D28" s="95"/>
      <c r="E28" s="95"/>
      <c r="F28" s="95"/>
      <c r="G28" s="95"/>
      <c r="H28" s="95"/>
      <c r="I28" s="95"/>
      <c r="J28" s="96"/>
      <c r="L28" s="95" t="str">
        <v>IBD 中日本</v>
      </c>
      <c r="M28" s="95" t="str">
        <v>IBD長野・山梨・静岡</v>
      </c>
      <c r="N28" s="95" t="str">
        <v>甘利 一弥</v>
      </c>
      <c r="O28" s="95" t="str">
        <v>004500174</v>
      </c>
      <c r="P28" s="95" t="str">
        <v>山梨県立中央病院</v>
      </c>
      <c r="Q28" s="95" t="str">
        <v>A1</v>
      </c>
      <c r="R28" s="95" t="str">
        <v>01415169</v>
      </c>
      <c r="S28" s="95" t="str">
        <v>浅川　幸子</v>
      </c>
      <c r="T28" s="95" t="str">
        <v>T1</v>
      </c>
      <c r="U28" s="96">
        <v>46210</v>
      </c>
      <c r="W28" s="74" t="s">
        <v>49</v>
      </c>
      <c r="X28" s="74" t="s">
        <v>55</v>
      </c>
      <c r="Y28" s="74" t="s">
        <v>490</v>
      </c>
      <c r="Z28" s="74">
        <v>5700119</v>
      </c>
      <c r="AA28" s="74" t="s">
        <v>574</v>
      </c>
      <c r="AB28" s="74" t="s">
        <v>140</v>
      </c>
      <c r="AC28" s="74">
        <v>1577020</v>
      </c>
      <c r="AD28" s="74" t="s">
        <v>575</v>
      </c>
      <c r="AE28" s="74" t="s">
        <v>298</v>
      </c>
      <c r="AF28" s="97">
        <v>46210</v>
      </c>
      <c r="AH28" s="74" t="s">
        <v>57</v>
      </c>
      <c r="AI28" s="74" t="s">
        <v>61</v>
      </c>
      <c r="AJ28" s="74" t="s">
        <v>563</v>
      </c>
      <c r="AK28" s="74">
        <v>4500174</v>
      </c>
      <c r="AL28" s="74" t="s">
        <v>564</v>
      </c>
      <c r="AM28" s="74" t="s">
        <v>140</v>
      </c>
      <c r="AN28" s="74">
        <v>1415169</v>
      </c>
      <c r="AO28" s="74" t="s">
        <v>565</v>
      </c>
      <c r="AP28" s="74" t="s">
        <v>142</v>
      </c>
      <c r="AQ28" s="97">
        <v>46210</v>
      </c>
    </row>
    <row r="29" spans="1:43" x14ac:dyDescent="0.55000000000000004">
      <c r="A29" s="95"/>
      <c r="B29" s="95"/>
      <c r="C29" s="95"/>
      <c r="D29" s="95"/>
      <c r="E29" s="95"/>
      <c r="F29" s="95"/>
      <c r="G29" s="95"/>
      <c r="H29" s="95"/>
      <c r="I29" s="95"/>
      <c r="J29" s="96"/>
      <c r="L29" s="95" t="str">
        <v>IBD 中日本</v>
      </c>
      <c r="M29" s="95" t="str">
        <v>IBD東海1</v>
      </c>
      <c r="N29" s="95" t="str">
        <v>髙山 恵里花</v>
      </c>
      <c r="O29" s="95" t="str">
        <v>004902537</v>
      </c>
      <c r="P29" s="95" t="str">
        <v>春日井市民病院</v>
      </c>
      <c r="Q29" s="95" t="str">
        <v>A1</v>
      </c>
      <c r="R29" s="95" t="str">
        <v>01422877</v>
      </c>
      <c r="S29" s="95" t="str">
        <v>池内　寛和</v>
      </c>
      <c r="T29" s="95" t="str">
        <v>T3</v>
      </c>
      <c r="U29" s="96">
        <v>46210</v>
      </c>
      <c r="W29" s="74" t="s">
        <v>49</v>
      </c>
      <c r="X29" s="74" t="s">
        <v>50</v>
      </c>
      <c r="Y29" s="74" t="s">
        <v>549</v>
      </c>
      <c r="Z29" s="74">
        <v>8600859</v>
      </c>
      <c r="AA29" s="74" t="s">
        <v>550</v>
      </c>
      <c r="AB29" s="74" t="s">
        <v>140</v>
      </c>
      <c r="AC29" s="74">
        <v>1610215</v>
      </c>
      <c r="AD29" s="74" t="s">
        <v>576</v>
      </c>
      <c r="AE29" s="74" t="s">
        <v>150</v>
      </c>
      <c r="AF29" s="97">
        <v>46210</v>
      </c>
      <c r="AH29" s="74" t="s">
        <v>57</v>
      </c>
      <c r="AI29" s="74" t="s">
        <v>76</v>
      </c>
      <c r="AJ29" s="74" t="s">
        <v>292</v>
      </c>
      <c r="AK29" s="74">
        <v>4902537</v>
      </c>
      <c r="AL29" s="74" t="s">
        <v>566</v>
      </c>
      <c r="AM29" s="74" t="s">
        <v>140</v>
      </c>
      <c r="AN29" s="74">
        <v>1422877</v>
      </c>
      <c r="AO29" s="74" t="s">
        <v>567</v>
      </c>
      <c r="AP29" s="74" t="s">
        <v>150</v>
      </c>
      <c r="AQ29" s="97">
        <v>46210</v>
      </c>
    </row>
    <row r="30" spans="1:43" x14ac:dyDescent="0.55000000000000004">
      <c r="A30" s="95"/>
      <c r="B30" s="95"/>
      <c r="C30" s="95"/>
      <c r="D30" s="95"/>
      <c r="E30" s="95"/>
      <c r="F30" s="95"/>
      <c r="G30" s="95"/>
      <c r="H30" s="95"/>
      <c r="I30" s="95"/>
      <c r="J30" s="96"/>
      <c r="L30" s="95" t="str">
        <v>IBD 中日本</v>
      </c>
      <c r="M30" s="95" t="str">
        <v>IBD北陸・岐阜</v>
      </c>
      <c r="N30" s="95" t="str">
        <v>佐々木 恵美</v>
      </c>
      <c r="O30" s="95" t="str">
        <v>004700791</v>
      </c>
      <c r="P30" s="95" t="str">
        <v>羽島市民病院</v>
      </c>
      <c r="Q30" s="95" t="str">
        <v>A3</v>
      </c>
      <c r="R30" s="95" t="str">
        <v>01235066</v>
      </c>
      <c r="S30" s="95" t="str">
        <v>酒井　勉</v>
      </c>
      <c r="T30" s="95" t="str">
        <v>T3</v>
      </c>
      <c r="U30" s="96">
        <v>46210</v>
      </c>
      <c r="W30" s="74" t="s">
        <v>57</v>
      </c>
      <c r="X30" s="74" t="s">
        <v>70</v>
      </c>
      <c r="Y30" s="74" t="s">
        <v>577</v>
      </c>
      <c r="Z30" s="74">
        <v>5200176</v>
      </c>
      <c r="AA30" s="74" t="s">
        <v>578</v>
      </c>
      <c r="AB30" s="74" t="s">
        <v>157</v>
      </c>
      <c r="AC30" s="74">
        <v>1602755</v>
      </c>
      <c r="AD30" s="74" t="s">
        <v>579</v>
      </c>
      <c r="AE30" s="74" t="s">
        <v>150</v>
      </c>
      <c r="AF30" s="97">
        <v>46211</v>
      </c>
      <c r="AH30" s="74" t="s">
        <v>57</v>
      </c>
      <c r="AI30" s="74" t="s">
        <v>78</v>
      </c>
      <c r="AJ30" s="74" t="s">
        <v>568</v>
      </c>
      <c r="AK30" s="74">
        <v>4700791</v>
      </c>
      <c r="AL30" s="74" t="s">
        <v>569</v>
      </c>
      <c r="AM30" s="74" t="s">
        <v>157</v>
      </c>
      <c r="AN30" s="74">
        <v>1235066</v>
      </c>
      <c r="AO30" s="74" t="s">
        <v>570</v>
      </c>
      <c r="AP30" s="74" t="s">
        <v>150</v>
      </c>
      <c r="AQ30" s="97">
        <v>46210</v>
      </c>
    </row>
    <row r="31" spans="1:43" x14ac:dyDescent="0.55000000000000004">
      <c r="A31" s="95"/>
      <c r="B31" s="95"/>
      <c r="C31" s="95"/>
      <c r="D31" s="95"/>
      <c r="E31" s="95"/>
      <c r="F31" s="95"/>
      <c r="G31" s="95"/>
      <c r="H31" s="95"/>
      <c r="I31" s="95"/>
      <c r="J31" s="96"/>
      <c r="L31" s="95" t="str">
        <v>IBD 中日本</v>
      </c>
      <c r="M31" s="95" t="str">
        <v>IBD北陸・岐阜</v>
      </c>
      <c r="N31" s="95" t="str">
        <v>宮地 一宏</v>
      </c>
      <c r="O31" s="95" t="str">
        <v>004700618</v>
      </c>
      <c r="P31" s="95" t="str">
        <v>中濃厚生病院　厚生連</v>
      </c>
      <c r="Q31" s="95" t="str">
        <v>A3</v>
      </c>
      <c r="R31" s="95" t="str">
        <v>01468981</v>
      </c>
      <c r="S31" s="95" t="str">
        <v>山中　一輝</v>
      </c>
      <c r="T31" s="95" t="str">
        <v>T3</v>
      </c>
      <c r="U31" s="96">
        <v>46210</v>
      </c>
      <c r="W31" s="74" t="s">
        <v>57</v>
      </c>
      <c r="X31" s="74" t="s">
        <v>86</v>
      </c>
      <c r="Y31" s="74" t="s">
        <v>256</v>
      </c>
      <c r="Z31" s="74">
        <v>5100017</v>
      </c>
      <c r="AA31" s="74" t="s">
        <v>580</v>
      </c>
      <c r="AB31" s="74" t="s">
        <v>140</v>
      </c>
      <c r="AC31" s="74">
        <v>1259516</v>
      </c>
      <c r="AD31" s="74" t="s">
        <v>581</v>
      </c>
      <c r="AE31" s="74" t="s">
        <v>142</v>
      </c>
      <c r="AF31" s="97">
        <v>46212</v>
      </c>
      <c r="AH31" s="74" t="s">
        <v>57</v>
      </c>
      <c r="AI31" s="74" t="s">
        <v>78</v>
      </c>
      <c r="AJ31" s="74" t="s">
        <v>571</v>
      </c>
      <c r="AK31" s="74">
        <v>4700618</v>
      </c>
      <c r="AL31" s="74" t="s">
        <v>572</v>
      </c>
      <c r="AM31" s="74" t="s">
        <v>157</v>
      </c>
      <c r="AN31" s="74">
        <v>1468981</v>
      </c>
      <c r="AO31" s="74" t="s">
        <v>573</v>
      </c>
      <c r="AP31" s="74" t="s">
        <v>150</v>
      </c>
      <c r="AQ31" s="97">
        <v>46210</v>
      </c>
    </row>
    <row r="32" spans="1:43" x14ac:dyDescent="0.55000000000000004">
      <c r="A32" s="95"/>
      <c r="B32" s="95"/>
      <c r="C32" s="95"/>
      <c r="D32" s="95"/>
      <c r="E32" s="95"/>
      <c r="F32" s="95"/>
      <c r="G32" s="95"/>
      <c r="H32" s="95"/>
      <c r="I32" s="95"/>
      <c r="J32" s="96"/>
      <c r="L32" s="95" t="str">
        <v>IBD 西日本</v>
      </c>
      <c r="M32" s="95" t="str">
        <v>IBD大阪2</v>
      </c>
      <c r="N32" s="95" t="str">
        <v>藤原 正宏</v>
      </c>
      <c r="O32" s="95" t="str">
        <v>005700119</v>
      </c>
      <c r="P32" s="95" t="str">
        <v>和歌山医療センター　日赤</v>
      </c>
      <c r="Q32" s="95" t="str">
        <v>A1</v>
      </c>
      <c r="R32" s="95" t="str">
        <v>01577020</v>
      </c>
      <c r="S32" s="95" t="str">
        <v>久保　智暉</v>
      </c>
      <c r="T32" s="95" t="str">
        <v>N</v>
      </c>
      <c r="U32" s="96">
        <v>46210</v>
      </c>
      <c r="W32" s="74" t="s">
        <v>49</v>
      </c>
      <c r="X32" s="74" t="s">
        <v>66</v>
      </c>
      <c r="Y32" s="74" t="s">
        <v>232</v>
      </c>
      <c r="Z32" s="74">
        <v>5513138</v>
      </c>
      <c r="AA32" s="74" t="s">
        <v>233</v>
      </c>
      <c r="AB32" s="74" t="s">
        <v>140</v>
      </c>
      <c r="AC32" s="74">
        <v>1331703</v>
      </c>
      <c r="AD32" s="74" t="s">
        <v>234</v>
      </c>
      <c r="AE32" s="74" t="s">
        <v>142</v>
      </c>
      <c r="AF32" s="97">
        <v>46212</v>
      </c>
      <c r="AH32" s="74" t="s">
        <v>49</v>
      </c>
      <c r="AI32" s="74" t="s">
        <v>55</v>
      </c>
      <c r="AJ32" s="74" t="s">
        <v>490</v>
      </c>
      <c r="AK32" s="74">
        <v>5700119</v>
      </c>
      <c r="AL32" s="74" t="s">
        <v>574</v>
      </c>
      <c r="AM32" s="74" t="s">
        <v>140</v>
      </c>
      <c r="AN32" s="74">
        <v>1577020</v>
      </c>
      <c r="AO32" s="74" t="s">
        <v>575</v>
      </c>
      <c r="AP32" s="74" t="s">
        <v>298</v>
      </c>
      <c r="AQ32" s="97">
        <v>46210</v>
      </c>
    </row>
    <row r="33" spans="1:43" x14ac:dyDescent="0.55000000000000004">
      <c r="A33" s="95"/>
      <c r="B33" s="95"/>
      <c r="C33" s="95"/>
      <c r="D33" s="95"/>
      <c r="E33" s="95"/>
      <c r="F33" s="95"/>
      <c r="G33" s="95"/>
      <c r="H33" s="95"/>
      <c r="I33" s="95"/>
      <c r="J33" s="96"/>
      <c r="L33" s="95" t="str">
        <v>IBD 西日本</v>
      </c>
      <c r="M33" s="95" t="str">
        <v>IBD九州2</v>
      </c>
      <c r="N33" s="95" t="str">
        <v>中窪 香里</v>
      </c>
      <c r="O33" s="95" t="str">
        <v>008600859</v>
      </c>
      <c r="P33" s="95" t="str">
        <v>宮崎大学医学部附属病院</v>
      </c>
      <c r="Q33" s="95" t="str">
        <v>A1</v>
      </c>
      <c r="R33" s="95" t="str">
        <v>01610215</v>
      </c>
      <c r="S33" s="95" t="str">
        <v>首藤　皐月</v>
      </c>
      <c r="T33" s="95" t="str">
        <v>T3</v>
      </c>
      <c r="U33" s="96">
        <v>46210</v>
      </c>
      <c r="W33" s="74" t="s">
        <v>49</v>
      </c>
      <c r="X33" s="74" t="s">
        <v>50</v>
      </c>
      <c r="Y33" s="74" t="s">
        <v>582</v>
      </c>
      <c r="Z33" s="74">
        <v>8404608</v>
      </c>
      <c r="AA33" s="74" t="s">
        <v>583</v>
      </c>
      <c r="AB33" s="74" t="s">
        <v>157</v>
      </c>
      <c r="AC33" s="74">
        <v>1579069</v>
      </c>
      <c r="AD33" s="74" t="s">
        <v>584</v>
      </c>
      <c r="AE33" s="74" t="s">
        <v>150</v>
      </c>
      <c r="AF33" s="97">
        <v>46212</v>
      </c>
      <c r="AH33" s="74" t="s">
        <v>49</v>
      </c>
      <c r="AI33" s="74" t="s">
        <v>50</v>
      </c>
      <c r="AJ33" s="74" t="s">
        <v>549</v>
      </c>
      <c r="AK33" s="74">
        <v>8600859</v>
      </c>
      <c r="AL33" s="74" t="s">
        <v>550</v>
      </c>
      <c r="AM33" s="74" t="s">
        <v>140</v>
      </c>
      <c r="AN33" s="74">
        <v>1610215</v>
      </c>
      <c r="AO33" s="74" t="s">
        <v>576</v>
      </c>
      <c r="AP33" s="74" t="s">
        <v>150</v>
      </c>
      <c r="AQ33" s="97">
        <v>46210</v>
      </c>
    </row>
    <row r="34" spans="1:43" x14ac:dyDescent="0.55000000000000004">
      <c r="A34" s="95"/>
      <c r="B34" s="95"/>
      <c r="C34" s="95"/>
      <c r="D34" s="95"/>
      <c r="E34" s="95"/>
      <c r="F34" s="95"/>
      <c r="G34" s="95"/>
      <c r="H34" s="95"/>
      <c r="I34" s="95"/>
      <c r="J34" s="96"/>
      <c r="L34" s="95" t="str">
        <v>IBD 中日本</v>
      </c>
      <c r="M34" s="95" t="str">
        <v>IBD京滋</v>
      </c>
      <c r="N34" s="95" t="str">
        <v>鈴木 清高</v>
      </c>
      <c r="O34" s="95" t="str">
        <v>005200176</v>
      </c>
      <c r="P34" s="95" t="str">
        <v>市立大津市民病院</v>
      </c>
      <c r="Q34" s="95" t="str">
        <v>A3</v>
      </c>
      <c r="R34" s="95" t="str">
        <v>01602755</v>
      </c>
      <c r="S34" s="95" t="str">
        <v>定金　広樹</v>
      </c>
      <c r="T34" s="95" t="str">
        <v>T3</v>
      </c>
      <c r="U34" s="96">
        <v>46211</v>
      </c>
      <c r="W34" s="74" t="s">
        <v>47</v>
      </c>
      <c r="X34" s="74" t="s">
        <v>56</v>
      </c>
      <c r="Y34" s="74" t="s">
        <v>585</v>
      </c>
      <c r="Z34" s="74">
        <v>3604639</v>
      </c>
      <c r="AA34" s="74" t="s">
        <v>586</v>
      </c>
      <c r="AB34" s="74" t="s">
        <v>140</v>
      </c>
      <c r="AC34" s="74">
        <v>1477515</v>
      </c>
      <c r="AD34" s="74" t="s">
        <v>587</v>
      </c>
      <c r="AE34" s="74" t="s">
        <v>298</v>
      </c>
      <c r="AF34" s="97">
        <v>46213</v>
      </c>
      <c r="AH34" s="74" t="s">
        <v>57</v>
      </c>
      <c r="AI34" s="74" t="s">
        <v>70</v>
      </c>
      <c r="AJ34" s="74" t="s">
        <v>577</v>
      </c>
      <c r="AK34" s="74">
        <v>5200176</v>
      </c>
      <c r="AL34" s="74" t="s">
        <v>578</v>
      </c>
      <c r="AM34" s="74" t="s">
        <v>157</v>
      </c>
      <c r="AN34" s="74">
        <v>1602755</v>
      </c>
      <c r="AO34" s="74" t="s">
        <v>579</v>
      </c>
      <c r="AP34" s="74" t="s">
        <v>150</v>
      </c>
      <c r="AQ34" s="97">
        <v>46211</v>
      </c>
    </row>
    <row r="35" spans="1:43" x14ac:dyDescent="0.55000000000000004">
      <c r="A35" s="95"/>
      <c r="B35" s="95"/>
      <c r="C35" s="95"/>
      <c r="D35" s="95"/>
      <c r="E35" s="95"/>
      <c r="F35" s="95"/>
      <c r="G35" s="95"/>
      <c r="H35" s="95"/>
      <c r="I35" s="95"/>
      <c r="J35" s="96"/>
      <c r="L35" s="95" t="str">
        <v>IBD 中日本</v>
      </c>
      <c r="M35" s="95" t="str">
        <v>IBD東海2</v>
      </c>
      <c r="N35" s="95" t="str">
        <v>丸山 和真</v>
      </c>
      <c r="O35" s="95" t="str">
        <v>005100017</v>
      </c>
      <c r="P35" s="95" t="str">
        <v>三重大学医学部附属病院</v>
      </c>
      <c r="Q35" s="95" t="str">
        <v>A1</v>
      </c>
      <c r="R35" s="95" t="str">
        <v>01259516</v>
      </c>
      <c r="S35" s="95" t="str">
        <v>堀木　紀行</v>
      </c>
      <c r="T35" s="95" t="str">
        <v>T1</v>
      </c>
      <c r="U35" s="96">
        <v>46212</v>
      </c>
      <c r="W35" s="74" t="s">
        <v>57</v>
      </c>
      <c r="X35" s="74" t="s">
        <v>61</v>
      </c>
      <c r="Y35" s="74" t="s">
        <v>343</v>
      </c>
      <c r="Z35" s="74">
        <v>4801330</v>
      </c>
      <c r="AA35" s="74" t="s">
        <v>588</v>
      </c>
      <c r="AB35" s="74" t="s">
        <v>157</v>
      </c>
      <c r="AC35" s="74">
        <v>1532515</v>
      </c>
      <c r="AD35" s="74" t="s">
        <v>589</v>
      </c>
      <c r="AE35" s="74" t="s">
        <v>150</v>
      </c>
      <c r="AF35" s="97">
        <v>46213</v>
      </c>
      <c r="AH35" s="74" t="s">
        <v>57</v>
      </c>
      <c r="AI35" s="74" t="s">
        <v>86</v>
      </c>
      <c r="AJ35" s="74" t="s">
        <v>256</v>
      </c>
      <c r="AK35" s="74">
        <v>5100017</v>
      </c>
      <c r="AL35" s="74" t="s">
        <v>580</v>
      </c>
      <c r="AM35" s="74" t="s">
        <v>140</v>
      </c>
      <c r="AN35" s="74">
        <v>1259516</v>
      </c>
      <c r="AO35" s="74" t="s">
        <v>581</v>
      </c>
      <c r="AP35" s="74" t="s">
        <v>142</v>
      </c>
      <c r="AQ35" s="97">
        <v>46212</v>
      </c>
    </row>
    <row r="36" spans="1:43" x14ac:dyDescent="0.55000000000000004">
      <c r="A36" s="95"/>
      <c r="B36" s="95"/>
      <c r="C36" s="95"/>
      <c r="D36" s="95"/>
      <c r="E36" s="95"/>
      <c r="F36" s="95"/>
      <c r="G36" s="95"/>
      <c r="H36" s="95"/>
      <c r="I36" s="95"/>
      <c r="J36" s="96"/>
      <c r="L36" s="95" t="str">
        <v>IBD 西日本</v>
      </c>
      <c r="M36" s="95" t="str">
        <v>IBD九州2</v>
      </c>
      <c r="N36" s="95" t="str">
        <v>中井 祥隆</v>
      </c>
      <c r="O36" s="95" t="str">
        <v>008404608</v>
      </c>
      <c r="P36" s="95" t="str">
        <v>くまもと県北病院</v>
      </c>
      <c r="Q36" s="95" t="str">
        <v>A3</v>
      </c>
      <c r="R36" s="95" t="str">
        <v>01579069</v>
      </c>
      <c r="S36" s="95" t="str">
        <v>嶋永　翔太</v>
      </c>
      <c r="T36" s="95" t="str">
        <v>T3</v>
      </c>
      <c r="U36" s="96">
        <v>46212</v>
      </c>
      <c r="W36" s="74" t="s">
        <v>57</v>
      </c>
      <c r="X36" s="74" t="s">
        <v>61</v>
      </c>
      <c r="Y36" s="74" t="s">
        <v>590</v>
      </c>
      <c r="Z36" s="74">
        <v>4602103</v>
      </c>
      <c r="AA36" s="74" t="s">
        <v>591</v>
      </c>
      <c r="AB36" s="74" t="s">
        <v>153</v>
      </c>
      <c r="AC36" s="74">
        <v>1565358</v>
      </c>
      <c r="AD36" s="74" t="s">
        <v>592</v>
      </c>
      <c r="AE36" s="74" t="s">
        <v>150</v>
      </c>
      <c r="AF36" s="97">
        <v>46213</v>
      </c>
      <c r="AH36" s="74" t="s">
        <v>49</v>
      </c>
      <c r="AI36" s="74" t="s">
        <v>50</v>
      </c>
      <c r="AJ36" s="74" t="s">
        <v>582</v>
      </c>
      <c r="AK36" s="74">
        <v>8404608</v>
      </c>
      <c r="AL36" s="74" t="s">
        <v>583</v>
      </c>
      <c r="AM36" s="74" t="s">
        <v>157</v>
      </c>
      <c r="AN36" s="74">
        <v>1579069</v>
      </c>
      <c r="AO36" s="74" t="s">
        <v>584</v>
      </c>
      <c r="AP36" s="74" t="s">
        <v>150</v>
      </c>
      <c r="AQ36" s="97">
        <v>46212</v>
      </c>
    </row>
    <row r="37" spans="1:43" x14ac:dyDescent="0.55000000000000004">
      <c r="A37" s="95"/>
      <c r="B37" s="95"/>
      <c r="C37" s="95"/>
      <c r="D37" s="95"/>
      <c r="E37" s="95"/>
      <c r="F37" s="95"/>
      <c r="G37" s="95"/>
      <c r="H37" s="95"/>
      <c r="I37" s="95"/>
      <c r="J37" s="96"/>
      <c r="L37" s="95" t="str">
        <v>IBD 東日本</v>
      </c>
      <c r="M37" s="95" t="str">
        <v>IBD東京1</v>
      </c>
      <c r="N37" s="95" t="str">
        <v>成清 一輝</v>
      </c>
      <c r="O37" s="95" t="str">
        <v>003604639</v>
      </c>
      <c r="P37" s="95" t="str">
        <v>東京医科大学病院</v>
      </c>
      <c r="Q37" s="95" t="str">
        <v>A1</v>
      </c>
      <c r="R37" s="95" t="str">
        <v>01477515</v>
      </c>
      <c r="S37" s="95" t="str">
        <v>森瀬　貴之</v>
      </c>
      <c r="T37" s="95" t="str">
        <v>N</v>
      </c>
      <c r="U37" s="96">
        <v>46213</v>
      </c>
      <c r="W37" s="74" t="s">
        <v>57</v>
      </c>
      <c r="X37" s="74" t="s">
        <v>70</v>
      </c>
      <c r="Y37" s="74" t="s">
        <v>593</v>
      </c>
      <c r="Z37" s="74">
        <v>5200339</v>
      </c>
      <c r="AA37" s="74" t="s">
        <v>594</v>
      </c>
      <c r="AB37" s="74" t="s">
        <v>153</v>
      </c>
      <c r="AC37" s="74">
        <v>1535969</v>
      </c>
      <c r="AD37" s="74" t="s">
        <v>595</v>
      </c>
      <c r="AE37" s="74" t="s">
        <v>150</v>
      </c>
      <c r="AF37" s="97">
        <v>46213</v>
      </c>
      <c r="AH37" s="74" t="s">
        <v>47</v>
      </c>
      <c r="AI37" s="74" t="s">
        <v>56</v>
      </c>
      <c r="AJ37" s="74" t="s">
        <v>585</v>
      </c>
      <c r="AK37" s="74">
        <v>3604639</v>
      </c>
      <c r="AL37" s="74" t="s">
        <v>586</v>
      </c>
      <c r="AM37" s="74" t="s">
        <v>140</v>
      </c>
      <c r="AN37" s="74">
        <v>1477515</v>
      </c>
      <c r="AO37" s="74" t="s">
        <v>587</v>
      </c>
      <c r="AP37" s="74" t="s">
        <v>298</v>
      </c>
      <c r="AQ37" s="97">
        <v>46213</v>
      </c>
    </row>
    <row r="38" spans="1:43" x14ac:dyDescent="0.55000000000000004">
      <c r="A38" s="95"/>
      <c r="B38" s="95"/>
      <c r="C38" s="95"/>
      <c r="D38" s="95"/>
      <c r="E38" s="95"/>
      <c r="F38" s="95"/>
      <c r="G38" s="95"/>
      <c r="H38" s="95"/>
      <c r="I38" s="95"/>
      <c r="J38" s="96"/>
      <c r="L38" s="95" t="str">
        <v>IBD 中日本</v>
      </c>
      <c r="M38" s="95" t="str">
        <v>IBD長野・山梨・静岡</v>
      </c>
      <c r="N38" s="95" t="str">
        <v>山下 寛太</v>
      </c>
      <c r="O38" s="95" t="str">
        <v>004801330</v>
      </c>
      <c r="P38" s="95" t="str">
        <v>聖隷富士病院　財団</v>
      </c>
      <c r="Q38" s="95" t="str">
        <v>A3</v>
      </c>
      <c r="R38" s="95" t="str">
        <v>01532515</v>
      </c>
      <c r="S38" s="95" t="str">
        <v>田井　優太</v>
      </c>
      <c r="T38" s="95" t="str">
        <v>T3</v>
      </c>
      <c r="U38" s="96">
        <v>46213</v>
      </c>
      <c r="W38" s="74" t="s">
        <v>47</v>
      </c>
      <c r="X38" s="74" t="s">
        <v>51</v>
      </c>
      <c r="Y38" s="74" t="s">
        <v>226</v>
      </c>
      <c r="Z38" s="74">
        <v>3604299</v>
      </c>
      <c r="AA38" s="74" t="s">
        <v>227</v>
      </c>
      <c r="AB38" s="74" t="s">
        <v>140</v>
      </c>
      <c r="AC38" s="74">
        <v>1521975</v>
      </c>
      <c r="AD38" s="74" t="s">
        <v>596</v>
      </c>
      <c r="AE38" s="74" t="s">
        <v>142</v>
      </c>
      <c r="AF38" s="97">
        <v>46214</v>
      </c>
      <c r="AH38" s="74" t="s">
        <v>57</v>
      </c>
      <c r="AI38" s="74" t="s">
        <v>61</v>
      </c>
      <c r="AJ38" s="74" t="s">
        <v>343</v>
      </c>
      <c r="AK38" s="74">
        <v>4801330</v>
      </c>
      <c r="AL38" s="74" t="s">
        <v>588</v>
      </c>
      <c r="AM38" s="74" t="s">
        <v>157</v>
      </c>
      <c r="AN38" s="74">
        <v>1532515</v>
      </c>
      <c r="AO38" s="74" t="s">
        <v>589</v>
      </c>
      <c r="AP38" s="74" t="s">
        <v>150</v>
      </c>
      <c r="AQ38" s="97">
        <v>46213</v>
      </c>
    </row>
    <row r="39" spans="1:43" x14ac:dyDescent="0.55000000000000004">
      <c r="A39" s="95"/>
      <c r="B39" s="95"/>
      <c r="C39" s="95"/>
      <c r="D39" s="95"/>
      <c r="E39" s="95"/>
      <c r="F39" s="95"/>
      <c r="G39" s="95"/>
      <c r="H39" s="95"/>
      <c r="I39" s="95"/>
      <c r="J39" s="96"/>
      <c r="L39" s="95" t="str">
        <v>IBD 中日本</v>
      </c>
      <c r="M39" s="95" t="str">
        <v>IBD長野・山梨・静岡</v>
      </c>
      <c r="N39" s="95" t="str">
        <v>戎屋 奈津美</v>
      </c>
      <c r="O39" s="95" t="str">
        <v>004602103</v>
      </c>
      <c r="P39" s="95" t="str">
        <v>長野市民病院</v>
      </c>
      <c r="Q39" s="95" t="str">
        <v>A2</v>
      </c>
      <c r="R39" s="95" t="str">
        <v>01565358</v>
      </c>
      <c r="S39" s="95" t="str">
        <v>武井　理紗</v>
      </c>
      <c r="T39" s="95" t="str">
        <v>T3</v>
      </c>
      <c r="U39" s="96">
        <v>46213</v>
      </c>
      <c r="W39" s="74" t="s">
        <v>47</v>
      </c>
      <c r="X39" s="74" t="s">
        <v>56</v>
      </c>
      <c r="Y39" s="74" t="s">
        <v>308</v>
      </c>
      <c r="Z39" s="74">
        <v>3610108</v>
      </c>
      <c r="AA39" s="74" t="s">
        <v>309</v>
      </c>
      <c r="AB39" s="74" t="s">
        <v>140</v>
      </c>
      <c r="AC39" s="74">
        <v>1506414</v>
      </c>
      <c r="AD39" s="74" t="s">
        <v>597</v>
      </c>
      <c r="AE39" s="74" t="s">
        <v>146</v>
      </c>
      <c r="AF39" s="97">
        <v>46216</v>
      </c>
      <c r="AH39" s="74" t="s">
        <v>57</v>
      </c>
      <c r="AI39" s="74" t="s">
        <v>61</v>
      </c>
      <c r="AJ39" s="74" t="s">
        <v>590</v>
      </c>
      <c r="AK39" s="74">
        <v>4602103</v>
      </c>
      <c r="AL39" s="74" t="s">
        <v>591</v>
      </c>
      <c r="AM39" s="74" t="s">
        <v>153</v>
      </c>
      <c r="AN39" s="74">
        <v>1565358</v>
      </c>
      <c r="AO39" s="74" t="s">
        <v>592</v>
      </c>
      <c r="AP39" s="74" t="s">
        <v>150</v>
      </c>
      <c r="AQ39" s="97">
        <v>46213</v>
      </c>
    </row>
    <row r="40" spans="1:43" x14ac:dyDescent="0.55000000000000004">
      <c r="A40" s="95"/>
      <c r="B40" s="95"/>
      <c r="C40" s="95"/>
      <c r="D40" s="95"/>
      <c r="E40" s="95"/>
      <c r="F40" s="95"/>
      <c r="G40" s="95"/>
      <c r="H40" s="95"/>
      <c r="I40" s="95"/>
      <c r="J40" s="96"/>
      <c r="L40" s="95" t="str">
        <v>IBD 中日本</v>
      </c>
      <c r="M40" s="95" t="str">
        <v>IBD長野・山梨・静岡</v>
      </c>
      <c r="N40" s="95" t="str">
        <v>蔵前 公介</v>
      </c>
      <c r="O40" s="95" t="str">
        <v>004802529</v>
      </c>
      <c r="P40" s="95" t="str">
        <v>静岡県立総合病院</v>
      </c>
      <c r="Q40" s="95" t="str">
        <v>A1</v>
      </c>
      <c r="R40" s="95" t="str">
        <v>01485253</v>
      </c>
      <c r="S40" s="95" t="str">
        <v>増井　雄一</v>
      </c>
      <c r="T40" s="95" t="str">
        <v>T3</v>
      </c>
      <c r="U40" s="96">
        <v>46213</v>
      </c>
      <c r="W40" s="74" t="s">
        <v>47</v>
      </c>
      <c r="X40" s="74" t="s">
        <v>56</v>
      </c>
      <c r="Y40" s="74" t="s">
        <v>585</v>
      </c>
      <c r="Z40" s="74">
        <v>3621467</v>
      </c>
      <c r="AA40" s="74" t="s">
        <v>598</v>
      </c>
      <c r="AB40" s="74" t="s">
        <v>140</v>
      </c>
      <c r="AC40" s="74">
        <v>1428774</v>
      </c>
      <c r="AD40" s="74" t="s">
        <v>599</v>
      </c>
      <c r="AE40" s="74" t="s">
        <v>142</v>
      </c>
      <c r="AF40" s="97">
        <v>46217</v>
      </c>
      <c r="AH40" s="74" t="s">
        <v>57</v>
      </c>
      <c r="AI40" s="74" t="s">
        <v>61</v>
      </c>
      <c r="AJ40" s="74" t="s">
        <v>600</v>
      </c>
      <c r="AK40" s="74">
        <v>4802529</v>
      </c>
      <c r="AL40" s="74" t="s">
        <v>601</v>
      </c>
      <c r="AM40" s="74" t="s">
        <v>140</v>
      </c>
      <c r="AN40" s="74">
        <v>1485253</v>
      </c>
      <c r="AO40" s="74" t="s">
        <v>602</v>
      </c>
      <c r="AP40" s="74" t="s">
        <v>150</v>
      </c>
      <c r="AQ40" s="97">
        <v>46213</v>
      </c>
    </row>
    <row r="41" spans="1:43" x14ac:dyDescent="0.55000000000000004">
      <c r="A41" s="95"/>
      <c r="B41" s="95"/>
      <c r="C41" s="95"/>
      <c r="D41" s="95"/>
      <c r="E41" s="95"/>
      <c r="F41" s="95"/>
      <c r="G41" s="95"/>
      <c r="H41" s="95"/>
      <c r="I41" s="95"/>
      <c r="J41" s="96"/>
      <c r="L41" s="95" t="str">
        <v>IBD 中日本</v>
      </c>
      <c r="M41" s="95" t="str">
        <v>IBD京滋</v>
      </c>
      <c r="N41" s="95" t="str">
        <v>重川 まどか</v>
      </c>
      <c r="O41" s="95" t="str">
        <v>005200339</v>
      </c>
      <c r="P41" s="95" t="str">
        <v>長浜赤十字病院</v>
      </c>
      <c r="Q41" s="95" t="str">
        <v>A2</v>
      </c>
      <c r="R41" s="95" t="str">
        <v>01535969</v>
      </c>
      <c r="S41" s="95" t="str">
        <v>角田　一樹</v>
      </c>
      <c r="T41" s="95" t="str">
        <v>T3</v>
      </c>
      <c r="U41" s="96">
        <v>46213</v>
      </c>
      <c r="W41" s="74" t="s">
        <v>49</v>
      </c>
      <c r="X41" s="74" t="s">
        <v>69</v>
      </c>
      <c r="Y41" s="74" t="s">
        <v>603</v>
      </c>
      <c r="Z41" s="74">
        <v>8301042</v>
      </c>
      <c r="AA41" s="74" t="s">
        <v>604</v>
      </c>
      <c r="AB41" s="74" t="s">
        <v>153</v>
      </c>
      <c r="AC41" s="74">
        <v>1224382</v>
      </c>
      <c r="AD41" s="74" t="s">
        <v>605</v>
      </c>
      <c r="AE41" s="74" t="s">
        <v>146</v>
      </c>
      <c r="AF41" s="97">
        <v>46217</v>
      </c>
      <c r="AH41" s="74" t="s">
        <v>57</v>
      </c>
      <c r="AI41" s="74" t="s">
        <v>70</v>
      </c>
      <c r="AJ41" s="74" t="s">
        <v>593</v>
      </c>
      <c r="AK41" s="74">
        <v>5200339</v>
      </c>
      <c r="AL41" s="74" t="s">
        <v>594</v>
      </c>
      <c r="AM41" s="74" t="s">
        <v>153</v>
      </c>
      <c r="AN41" s="74">
        <v>1535969</v>
      </c>
      <c r="AO41" s="74" t="s">
        <v>595</v>
      </c>
      <c r="AP41" s="74" t="s">
        <v>150</v>
      </c>
      <c r="AQ41" s="97">
        <v>46213</v>
      </c>
    </row>
    <row r="42" spans="1:43" x14ac:dyDescent="0.55000000000000004">
      <c r="A42" s="95"/>
      <c r="B42" s="95"/>
      <c r="C42" s="95"/>
      <c r="D42" s="95"/>
      <c r="E42" s="95"/>
      <c r="F42" s="95"/>
      <c r="G42" s="95"/>
      <c r="H42" s="95"/>
      <c r="I42" s="95"/>
      <c r="J42" s="96"/>
      <c r="L42" s="95" t="str">
        <v>IBD 東日本</v>
      </c>
      <c r="M42" s="95" t="str">
        <v>IBD東京2</v>
      </c>
      <c r="N42" s="95" t="str">
        <v>倉本 春菜</v>
      </c>
      <c r="O42" s="95" t="str">
        <v>003621458</v>
      </c>
      <c r="P42" s="95" t="str">
        <v>東海大学医学部付属八王子病院</v>
      </c>
      <c r="Q42" s="95" t="str">
        <v>A1</v>
      </c>
      <c r="R42" s="95" t="str">
        <v>01190190</v>
      </c>
      <c r="S42" s="95" t="str">
        <v>白井　孝之</v>
      </c>
      <c r="T42" s="95" t="str">
        <v>N</v>
      </c>
      <c r="U42" s="96">
        <v>46214</v>
      </c>
      <c r="W42" s="74" t="s">
        <v>57</v>
      </c>
      <c r="X42" s="74" t="s">
        <v>61</v>
      </c>
      <c r="Y42" s="74" t="s">
        <v>600</v>
      </c>
      <c r="Z42" s="74">
        <v>4802529</v>
      </c>
      <c r="AA42" s="74" t="s">
        <v>601</v>
      </c>
      <c r="AB42" s="74" t="s">
        <v>140</v>
      </c>
      <c r="AC42" s="74">
        <v>1453310</v>
      </c>
      <c r="AD42" s="74" t="s">
        <v>606</v>
      </c>
      <c r="AE42" s="74" t="s">
        <v>150</v>
      </c>
      <c r="AF42" s="97">
        <v>46219</v>
      </c>
      <c r="AH42" s="74" t="s">
        <v>47</v>
      </c>
      <c r="AI42" s="74" t="s">
        <v>51</v>
      </c>
      <c r="AJ42" s="74" t="s">
        <v>209</v>
      </c>
      <c r="AK42" s="74">
        <v>3621458</v>
      </c>
      <c r="AL42" s="74" t="s">
        <v>607</v>
      </c>
      <c r="AM42" s="74" t="s">
        <v>140</v>
      </c>
      <c r="AN42" s="74">
        <v>1190190</v>
      </c>
      <c r="AO42" s="74" t="s">
        <v>608</v>
      </c>
      <c r="AP42" s="74" t="s">
        <v>298</v>
      </c>
      <c r="AQ42" s="97">
        <v>46214</v>
      </c>
    </row>
    <row r="43" spans="1:43" x14ac:dyDescent="0.55000000000000004">
      <c r="A43" s="95"/>
      <c r="B43" s="95"/>
      <c r="C43" s="95"/>
      <c r="D43" s="95"/>
      <c r="E43" s="95"/>
      <c r="F43" s="95"/>
      <c r="G43" s="95"/>
      <c r="H43" s="95"/>
      <c r="I43" s="95"/>
      <c r="J43" s="96"/>
      <c r="L43" s="95" t="str">
        <v>IBD 東日本</v>
      </c>
      <c r="M43" s="95" t="str">
        <v>IBD東京2</v>
      </c>
      <c r="N43" s="95" t="str">
        <v>細水 健太良</v>
      </c>
      <c r="O43" s="95" t="str">
        <v>003604299</v>
      </c>
      <c r="P43" s="95" t="str">
        <v>慶應義塾大学病院</v>
      </c>
      <c r="Q43" s="95" t="str">
        <v>A1</v>
      </c>
      <c r="R43" s="95" t="str">
        <v>01521975</v>
      </c>
      <c r="S43" s="95" t="str">
        <v>鈴木　祥平</v>
      </c>
      <c r="T43" s="95" t="str">
        <v>T1</v>
      </c>
      <c r="U43" s="96">
        <v>46214</v>
      </c>
      <c r="AH43" s="74" t="s">
        <v>47</v>
      </c>
      <c r="AI43" s="74" t="s">
        <v>51</v>
      </c>
      <c r="AJ43" s="74" t="s">
        <v>226</v>
      </c>
      <c r="AK43" s="74">
        <v>3604299</v>
      </c>
      <c r="AL43" s="74" t="s">
        <v>227</v>
      </c>
      <c r="AM43" s="74" t="s">
        <v>140</v>
      </c>
      <c r="AN43" s="74">
        <v>1521975</v>
      </c>
      <c r="AO43" s="74" t="s">
        <v>596</v>
      </c>
      <c r="AP43" s="74" t="s">
        <v>142</v>
      </c>
      <c r="AQ43" s="97">
        <v>46214</v>
      </c>
    </row>
    <row r="44" spans="1:43" x14ac:dyDescent="0.55000000000000004">
      <c r="A44" s="95"/>
      <c r="B44" s="95"/>
      <c r="C44" s="95"/>
      <c r="D44" s="95"/>
      <c r="E44" s="95"/>
      <c r="F44" s="95"/>
      <c r="G44" s="95"/>
      <c r="H44" s="95"/>
      <c r="I44" s="95"/>
      <c r="J44" s="96"/>
      <c r="L44" s="95" t="str">
        <v>IBD 西日本</v>
      </c>
      <c r="M44" s="95" t="str">
        <v>IBD九州2</v>
      </c>
      <c r="N44" s="95" t="str">
        <v>中井 祥隆</v>
      </c>
      <c r="O44" s="95" t="str">
        <v>008401656</v>
      </c>
      <c r="P44" s="95" t="str">
        <v>大腸肛門病センター高野病院</v>
      </c>
      <c r="Q44" s="95" t="str">
        <v>A1</v>
      </c>
      <c r="R44" s="95" t="str">
        <v>01369371</v>
      </c>
      <c r="S44" s="95" t="str">
        <v>髙野　正太</v>
      </c>
      <c r="T44" s="95" t="str">
        <v>T1</v>
      </c>
      <c r="U44" s="96">
        <v>46214</v>
      </c>
      <c r="AH44" s="74" t="s">
        <v>49</v>
      </c>
      <c r="AI44" s="74" t="s">
        <v>50</v>
      </c>
      <c r="AJ44" s="74" t="s">
        <v>582</v>
      </c>
      <c r="AK44" s="74">
        <v>8401656</v>
      </c>
      <c r="AL44" s="74" t="s">
        <v>609</v>
      </c>
      <c r="AM44" s="74" t="s">
        <v>140</v>
      </c>
      <c r="AN44" s="74">
        <v>1369371</v>
      </c>
      <c r="AO44" s="74" t="s">
        <v>610</v>
      </c>
      <c r="AP44" s="74" t="s">
        <v>142</v>
      </c>
      <c r="AQ44" s="97">
        <v>46214</v>
      </c>
    </row>
    <row r="45" spans="1:43" x14ac:dyDescent="0.55000000000000004">
      <c r="A45" s="95"/>
      <c r="B45" s="95"/>
      <c r="C45" s="95"/>
      <c r="D45" s="95"/>
      <c r="E45" s="95"/>
      <c r="F45" s="95"/>
      <c r="G45" s="95"/>
      <c r="H45" s="95"/>
      <c r="I45" s="95"/>
      <c r="J45" s="96"/>
      <c r="L45" s="95" t="str">
        <v>IBD 東日本</v>
      </c>
      <c r="M45" s="95" t="str">
        <v>IBD東京1</v>
      </c>
      <c r="N45" s="95" t="str">
        <v>西部 享裕</v>
      </c>
      <c r="O45" s="95" t="str">
        <v>003610108</v>
      </c>
      <c r="P45" s="95" t="str">
        <v>東京大学医学部附属病院</v>
      </c>
      <c r="Q45" s="95" t="str">
        <v>A1</v>
      </c>
      <c r="R45" s="95" t="str">
        <v>01506414</v>
      </c>
      <c r="S45" s="95" t="str">
        <v>黒川　憲</v>
      </c>
      <c r="T45" s="95" t="str">
        <v>T2</v>
      </c>
      <c r="U45" s="96">
        <v>46216</v>
      </c>
      <c r="AH45" s="74" t="s">
        <v>47</v>
      </c>
      <c r="AI45" s="74" t="s">
        <v>56</v>
      </c>
      <c r="AJ45" s="74" t="s">
        <v>308</v>
      </c>
      <c r="AK45" s="74">
        <v>3610108</v>
      </c>
      <c r="AL45" s="74" t="s">
        <v>309</v>
      </c>
      <c r="AM45" s="74" t="s">
        <v>140</v>
      </c>
      <c r="AN45" s="74">
        <v>1506414</v>
      </c>
      <c r="AO45" s="74" t="s">
        <v>597</v>
      </c>
      <c r="AP45" s="74" t="s">
        <v>146</v>
      </c>
      <c r="AQ45" s="97">
        <v>46216</v>
      </c>
    </row>
    <row r="46" spans="1:43" x14ac:dyDescent="0.55000000000000004">
      <c r="A46" s="95"/>
      <c r="B46" s="95"/>
      <c r="C46" s="95"/>
      <c r="D46" s="95"/>
      <c r="E46" s="95"/>
      <c r="F46" s="95"/>
      <c r="G46" s="95"/>
      <c r="H46" s="95"/>
      <c r="I46" s="95"/>
      <c r="J46" s="96"/>
      <c r="L46" s="95" t="str">
        <v>IBD 東日本</v>
      </c>
      <c r="M46" s="95" t="str">
        <v>IBD埼玉</v>
      </c>
      <c r="N46" s="95" t="str">
        <v>北吉 理祐</v>
      </c>
      <c r="O46" s="95" t="str">
        <v>003410849</v>
      </c>
      <c r="P46" s="95" t="str">
        <v>かわべ内科　医療</v>
      </c>
      <c r="Q46" s="95" t="str">
        <v>A3</v>
      </c>
      <c r="R46" s="95" t="str">
        <v>01292714</v>
      </c>
      <c r="S46" s="95" t="str">
        <v>川辺　晃一</v>
      </c>
      <c r="T46" s="95" t="str">
        <v>T3</v>
      </c>
      <c r="U46" s="96">
        <v>46217</v>
      </c>
      <c r="AH46" s="74" t="s">
        <v>47</v>
      </c>
      <c r="AI46" s="74" t="s">
        <v>62</v>
      </c>
      <c r="AJ46" s="74" t="s">
        <v>611</v>
      </c>
      <c r="AK46" s="74">
        <v>3410849</v>
      </c>
      <c r="AL46" s="74" t="s">
        <v>612</v>
      </c>
      <c r="AM46" s="74" t="s">
        <v>157</v>
      </c>
      <c r="AN46" s="74">
        <v>1292714</v>
      </c>
      <c r="AO46" s="74" t="s">
        <v>613</v>
      </c>
      <c r="AP46" s="74" t="s">
        <v>150</v>
      </c>
      <c r="AQ46" s="97">
        <v>46217</v>
      </c>
    </row>
    <row r="47" spans="1:43" x14ac:dyDescent="0.55000000000000004">
      <c r="A47" s="95"/>
      <c r="B47" s="95"/>
      <c r="C47" s="95"/>
      <c r="D47" s="95"/>
      <c r="E47" s="95"/>
      <c r="F47" s="95"/>
      <c r="G47" s="95"/>
      <c r="H47" s="95"/>
      <c r="I47" s="95"/>
      <c r="J47" s="96"/>
      <c r="L47" s="95" t="str">
        <v>IBD 東日本</v>
      </c>
      <c r="M47" s="95" t="str">
        <v>IBD東京1</v>
      </c>
      <c r="N47" s="95" t="str">
        <v>成清 一輝</v>
      </c>
      <c r="O47" s="95" t="str">
        <v>003621467</v>
      </c>
      <c r="P47" s="95" t="str">
        <v>国立成育医療研究センター</v>
      </c>
      <c r="Q47" s="95" t="str">
        <v>A1</v>
      </c>
      <c r="R47" s="95" t="str">
        <v>01428774</v>
      </c>
      <c r="S47" s="95" t="str">
        <v>新井　勝大</v>
      </c>
      <c r="T47" s="95" t="str">
        <v>T1</v>
      </c>
      <c r="U47" s="96">
        <v>46217</v>
      </c>
      <c r="AH47" s="74" t="s">
        <v>47</v>
      </c>
      <c r="AI47" s="74" t="s">
        <v>56</v>
      </c>
      <c r="AJ47" s="74" t="s">
        <v>585</v>
      </c>
      <c r="AK47" s="74">
        <v>3621467</v>
      </c>
      <c r="AL47" s="74" t="s">
        <v>598</v>
      </c>
      <c r="AM47" s="74" t="s">
        <v>140</v>
      </c>
      <c r="AN47" s="74">
        <v>1428774</v>
      </c>
      <c r="AO47" s="74" t="s">
        <v>599</v>
      </c>
      <c r="AP47" s="74" t="s">
        <v>142</v>
      </c>
      <c r="AQ47" s="97">
        <v>46217</v>
      </c>
    </row>
    <row r="48" spans="1:43" x14ac:dyDescent="0.55000000000000004">
      <c r="A48" s="95"/>
      <c r="B48" s="95"/>
      <c r="C48" s="95"/>
      <c r="D48" s="95"/>
      <c r="E48" s="95"/>
      <c r="F48" s="95"/>
      <c r="G48" s="95"/>
      <c r="H48" s="95"/>
      <c r="I48" s="95"/>
      <c r="J48" s="96"/>
      <c r="L48" s="95" t="str">
        <v>IBD 西日本</v>
      </c>
      <c r="M48" s="95" t="str">
        <v>IBD九州1</v>
      </c>
      <c r="N48" s="95" t="str">
        <v>桑野 晴菜</v>
      </c>
      <c r="O48" s="95" t="str">
        <v>008200101</v>
      </c>
      <c r="P48" s="95" t="str">
        <v>佐賀県医療センター好生館</v>
      </c>
      <c r="Q48" s="95" t="str">
        <v>A2</v>
      </c>
      <c r="R48" s="95" t="str">
        <v>01418759</v>
      </c>
      <c r="S48" s="95" t="str">
        <v>冨永　直之</v>
      </c>
      <c r="T48" s="95" t="str">
        <v>T2</v>
      </c>
      <c r="U48" s="96">
        <v>46217</v>
      </c>
      <c r="AH48" s="74" t="s">
        <v>49</v>
      </c>
      <c r="AI48" s="74" t="s">
        <v>69</v>
      </c>
      <c r="AJ48" s="74" t="s">
        <v>614</v>
      </c>
      <c r="AK48" s="74">
        <v>8200101</v>
      </c>
      <c r="AL48" s="74" t="s">
        <v>615</v>
      </c>
      <c r="AM48" s="74" t="s">
        <v>153</v>
      </c>
      <c r="AN48" s="74">
        <v>1418759</v>
      </c>
      <c r="AO48" s="74" t="s">
        <v>616</v>
      </c>
      <c r="AP48" s="74" t="s">
        <v>146</v>
      </c>
      <c r="AQ48" s="97">
        <v>46217</v>
      </c>
    </row>
    <row r="49" spans="1:43" x14ac:dyDescent="0.55000000000000004">
      <c r="A49" s="95"/>
      <c r="B49" s="95"/>
      <c r="C49" s="95"/>
      <c r="D49" s="95"/>
      <c r="E49" s="95"/>
      <c r="F49" s="95"/>
      <c r="G49" s="95"/>
      <c r="H49" s="95"/>
      <c r="I49" s="95"/>
      <c r="J49" s="96"/>
      <c r="L49" s="95" t="str">
        <v>IBD 西日本</v>
      </c>
      <c r="M49" s="95" t="str">
        <v>IBD九州1</v>
      </c>
      <c r="N49" s="95" t="str">
        <v>濵﨑 栄治</v>
      </c>
      <c r="O49" s="95" t="str">
        <v>008301042</v>
      </c>
      <c r="P49" s="95" t="str">
        <v>長崎県五島中央病院</v>
      </c>
      <c r="Q49" s="95" t="str">
        <v>A2</v>
      </c>
      <c r="R49" s="95" t="str">
        <v>01224382</v>
      </c>
      <c r="S49" s="95" t="str">
        <v>竹島　史直</v>
      </c>
      <c r="T49" s="95" t="str">
        <v>T2</v>
      </c>
      <c r="U49" s="96">
        <v>46217</v>
      </c>
      <c r="AH49" s="74" t="s">
        <v>49</v>
      </c>
      <c r="AI49" s="74" t="s">
        <v>69</v>
      </c>
      <c r="AJ49" s="74" t="s">
        <v>603</v>
      </c>
      <c r="AK49" s="74">
        <v>8301042</v>
      </c>
      <c r="AL49" s="74" t="s">
        <v>604</v>
      </c>
      <c r="AM49" s="74" t="s">
        <v>153</v>
      </c>
      <c r="AN49" s="74">
        <v>1224382</v>
      </c>
      <c r="AO49" s="74" t="s">
        <v>605</v>
      </c>
      <c r="AP49" s="74" t="s">
        <v>146</v>
      </c>
      <c r="AQ49" s="97">
        <v>46217</v>
      </c>
    </row>
    <row r="50" spans="1:43" x14ac:dyDescent="0.55000000000000004">
      <c r="A50" s="95"/>
      <c r="B50" s="95"/>
      <c r="C50" s="95"/>
      <c r="D50" s="95"/>
      <c r="E50" s="95"/>
      <c r="F50" s="95"/>
      <c r="G50" s="95"/>
      <c r="H50" s="95"/>
      <c r="I50" s="95"/>
      <c r="J50" s="96"/>
      <c r="L50" s="95" t="str">
        <v>IBD 東日本</v>
      </c>
      <c r="M50" s="95" t="str">
        <v>IBD東北</v>
      </c>
      <c r="N50" s="95" t="str">
        <v>小宮 源樹</v>
      </c>
      <c r="O50" s="95" t="str">
        <v>002602928</v>
      </c>
      <c r="P50" s="95" t="str">
        <v>南東北医療クリニック　財団</v>
      </c>
      <c r="Q50" s="95" t="str">
        <v>A1</v>
      </c>
      <c r="R50" s="95" t="str">
        <v>01504913</v>
      </c>
      <c r="S50" s="95" t="str">
        <v>堀川　宜範</v>
      </c>
      <c r="T50" s="95" t="str">
        <v>N</v>
      </c>
      <c r="U50" s="96">
        <v>46218</v>
      </c>
      <c r="AH50" s="74" t="s">
        <v>47</v>
      </c>
      <c r="AI50" s="74" t="s">
        <v>74</v>
      </c>
      <c r="AJ50" s="74" t="s">
        <v>617</v>
      </c>
      <c r="AK50" s="74">
        <v>2602928</v>
      </c>
      <c r="AL50" s="74" t="s">
        <v>618</v>
      </c>
      <c r="AM50" s="74" t="s">
        <v>140</v>
      </c>
      <c r="AN50" s="74">
        <v>1504913</v>
      </c>
      <c r="AO50" s="74" t="s">
        <v>619</v>
      </c>
      <c r="AP50" s="74" t="s">
        <v>298</v>
      </c>
      <c r="AQ50" s="97">
        <v>46218</v>
      </c>
    </row>
    <row r="51" spans="1:43" x14ac:dyDescent="0.55000000000000004">
      <c r="A51" s="95"/>
      <c r="B51" s="95"/>
      <c r="C51" s="95"/>
      <c r="D51" s="95"/>
      <c r="E51" s="95"/>
      <c r="F51" s="95"/>
      <c r="G51" s="95"/>
      <c r="H51" s="95"/>
      <c r="I51" s="95"/>
      <c r="J51" s="96"/>
      <c r="L51" s="95" t="str">
        <v>IBD 西日本</v>
      </c>
      <c r="M51" s="95" t="str">
        <v>IBD中四国1</v>
      </c>
      <c r="N51" s="95" t="str">
        <v>稲本 充宏</v>
      </c>
      <c r="O51" s="95" t="str">
        <v>007100403</v>
      </c>
      <c r="P51" s="95" t="str">
        <v>徳島赤十字病院</v>
      </c>
      <c r="Q51" s="95" t="str">
        <v>A2</v>
      </c>
      <c r="R51" s="95" t="str">
        <v>01337940</v>
      </c>
      <c r="S51" s="95" t="str">
        <v>野々木　理子</v>
      </c>
      <c r="T51" s="95" t="str">
        <v>T3</v>
      </c>
      <c r="U51" s="96">
        <v>46218</v>
      </c>
      <c r="AH51" s="74" t="s">
        <v>49</v>
      </c>
      <c r="AI51" s="74" t="s">
        <v>52</v>
      </c>
      <c r="AJ51" s="74" t="s">
        <v>620</v>
      </c>
      <c r="AK51" s="74">
        <v>7100403</v>
      </c>
      <c r="AL51" s="74" t="s">
        <v>621</v>
      </c>
      <c r="AM51" s="74" t="s">
        <v>153</v>
      </c>
      <c r="AN51" s="74">
        <v>1337940</v>
      </c>
      <c r="AO51" s="74" t="s">
        <v>622</v>
      </c>
      <c r="AP51" s="74" t="s">
        <v>150</v>
      </c>
      <c r="AQ51" s="97">
        <v>46218</v>
      </c>
    </row>
    <row r="52" spans="1:43" x14ac:dyDescent="0.55000000000000004">
      <c r="A52" s="95"/>
      <c r="B52" s="95"/>
      <c r="C52" s="95"/>
      <c r="D52" s="95"/>
      <c r="E52" s="95"/>
      <c r="F52" s="95"/>
      <c r="G52" s="95"/>
      <c r="H52" s="95"/>
      <c r="I52" s="95"/>
      <c r="J52" s="96"/>
      <c r="L52" s="95" t="str">
        <v>IBD 東日本</v>
      </c>
      <c r="M52" s="95" t="str">
        <v>IBD北海道</v>
      </c>
      <c r="N52" s="95" t="str">
        <v>宮本 拓</v>
      </c>
      <c r="O52" s="95" t="str">
        <v>001101813</v>
      </c>
      <c r="P52" s="95" t="str">
        <v>北海道大学病院</v>
      </c>
      <c r="Q52" s="95" t="str">
        <v>A1</v>
      </c>
      <c r="R52" s="95" t="str">
        <v>01367510</v>
      </c>
      <c r="S52" s="95" t="str">
        <v>桂田　武彦</v>
      </c>
      <c r="T52" s="95" t="str">
        <v>T1</v>
      </c>
      <c r="U52" s="96">
        <v>46219</v>
      </c>
      <c r="AH52" s="74" t="s">
        <v>47</v>
      </c>
      <c r="AI52" s="74" t="s">
        <v>65</v>
      </c>
      <c r="AJ52" s="74" t="s">
        <v>162</v>
      </c>
      <c r="AK52" s="74">
        <v>1101813</v>
      </c>
      <c r="AL52" s="74" t="s">
        <v>163</v>
      </c>
      <c r="AM52" s="74" t="s">
        <v>140</v>
      </c>
      <c r="AN52" s="74">
        <v>1367510</v>
      </c>
      <c r="AO52" s="74" t="s">
        <v>623</v>
      </c>
      <c r="AP52" s="74" t="s">
        <v>142</v>
      </c>
      <c r="AQ52" s="97">
        <v>46219</v>
      </c>
    </row>
    <row r="53" spans="1:43" x14ac:dyDescent="0.55000000000000004">
      <c r="A53" s="95"/>
      <c r="B53" s="95"/>
      <c r="C53" s="95"/>
      <c r="D53" s="95"/>
      <c r="E53" s="95"/>
      <c r="F53" s="95"/>
      <c r="G53" s="95"/>
      <c r="H53" s="95"/>
      <c r="I53" s="95"/>
      <c r="J53" s="96"/>
      <c r="L53" s="95" t="str">
        <v>IBD 中日本</v>
      </c>
      <c r="M53" s="95" t="str">
        <v>IBD長野・山梨・静岡</v>
      </c>
      <c r="N53" s="95" t="str">
        <v>蔵前 公介</v>
      </c>
      <c r="O53" s="95" t="str">
        <v>004802529</v>
      </c>
      <c r="P53" s="95" t="str">
        <v>静岡県立総合病院</v>
      </c>
      <c r="Q53" s="95" t="str">
        <v>A1</v>
      </c>
      <c r="R53" s="95" t="str">
        <v>01453310</v>
      </c>
      <c r="S53" s="95" t="str">
        <v>川合　麻実</v>
      </c>
      <c r="T53" s="95" t="str">
        <v>T3</v>
      </c>
      <c r="U53" s="96">
        <v>46219</v>
      </c>
      <c r="AH53" s="74" t="s">
        <v>57</v>
      </c>
      <c r="AI53" s="74" t="s">
        <v>61</v>
      </c>
      <c r="AJ53" s="74" t="s">
        <v>600</v>
      </c>
      <c r="AK53" s="74">
        <v>4802529</v>
      </c>
      <c r="AL53" s="74" t="s">
        <v>601</v>
      </c>
      <c r="AM53" s="74" t="s">
        <v>140</v>
      </c>
      <c r="AN53" s="74">
        <v>1453310</v>
      </c>
      <c r="AO53" s="74" t="s">
        <v>606</v>
      </c>
      <c r="AP53" s="74" t="s">
        <v>150</v>
      </c>
      <c r="AQ53" s="97">
        <v>46219</v>
      </c>
    </row>
    <row r="54" spans="1:43" x14ac:dyDescent="0.55000000000000004">
      <c r="A54" s="95"/>
      <c r="B54" s="95"/>
      <c r="C54" s="95"/>
      <c r="D54" s="95"/>
      <c r="E54" s="95"/>
      <c r="F54" s="95"/>
      <c r="G54" s="95"/>
      <c r="H54" s="95"/>
      <c r="I54" s="95"/>
      <c r="J54" s="96"/>
      <c r="L54" s="95" t="str">
        <v>IBD 西日本</v>
      </c>
      <c r="M54" s="95" t="str">
        <v>IBD中四国1</v>
      </c>
      <c r="N54" s="95" t="str">
        <v>岡田 涼太郎</v>
      </c>
      <c r="O54" s="95" t="str">
        <v>007200213</v>
      </c>
      <c r="P54" s="95" t="str">
        <v>高松赤十字病院</v>
      </c>
      <c r="Q54" s="95" t="str">
        <v>A2</v>
      </c>
      <c r="R54" s="95" t="str">
        <v>01309670</v>
      </c>
      <c r="S54" s="95" t="str">
        <v>柴峠　光成</v>
      </c>
      <c r="T54" s="95" t="str">
        <v>N</v>
      </c>
      <c r="U54" s="96">
        <v>46219</v>
      </c>
      <c r="AH54" s="74" t="s">
        <v>49</v>
      </c>
      <c r="AI54" s="74" t="s">
        <v>52</v>
      </c>
      <c r="AJ54" s="74" t="s">
        <v>624</v>
      </c>
      <c r="AK54" s="74">
        <v>7200213</v>
      </c>
      <c r="AL54" s="74" t="s">
        <v>625</v>
      </c>
      <c r="AM54" s="74" t="s">
        <v>153</v>
      </c>
      <c r="AN54" s="74">
        <v>1309670</v>
      </c>
      <c r="AO54" s="74" t="s">
        <v>626</v>
      </c>
      <c r="AP54" s="74" t="s">
        <v>298</v>
      </c>
      <c r="AQ54" s="97">
        <v>46219</v>
      </c>
    </row>
    <row r="55" spans="1:43" x14ac:dyDescent="0.55000000000000004">
      <c r="A55" s="95"/>
      <c r="B55" s="95"/>
      <c r="C55" s="95"/>
      <c r="D55" s="95"/>
      <c r="E55" s="95"/>
      <c r="F55" s="95"/>
      <c r="G55" s="95"/>
      <c r="H55" s="95"/>
      <c r="I55" s="95"/>
      <c r="J55" s="96"/>
      <c r="L55" s="95" t="str">
        <v>IBD 東日本</v>
      </c>
      <c r="M55" s="95" t="str">
        <v>IBD東北</v>
      </c>
      <c r="N55" s="95" t="str">
        <v>吉田 武史</v>
      </c>
      <c r="O55" s="95" t="str">
        <v>002400283</v>
      </c>
      <c r="P55" s="95" t="str">
        <v>大館市立総合病院</v>
      </c>
      <c r="Q55" s="95" t="str">
        <v>A2</v>
      </c>
      <c r="R55" s="95" t="str">
        <v>01233378</v>
      </c>
      <c r="S55" s="95" t="str">
        <v>小笠原　仁</v>
      </c>
      <c r="T55" s="95" t="str">
        <v>T2</v>
      </c>
      <c r="U55" s="96">
        <v>46220</v>
      </c>
      <c r="AH55" s="74" t="s">
        <v>47</v>
      </c>
      <c r="AI55" s="74" t="s">
        <v>74</v>
      </c>
      <c r="AJ55" s="74" t="s">
        <v>627</v>
      </c>
      <c r="AK55" s="74">
        <v>2400283</v>
      </c>
      <c r="AL55" s="74" t="s">
        <v>628</v>
      </c>
      <c r="AM55" s="74" t="s">
        <v>153</v>
      </c>
      <c r="AN55" s="74">
        <v>1233378</v>
      </c>
      <c r="AO55" s="74" t="s">
        <v>629</v>
      </c>
      <c r="AP55" s="74" t="s">
        <v>146</v>
      </c>
      <c r="AQ55" s="97">
        <v>46220</v>
      </c>
    </row>
    <row r="56" spans="1:43" x14ac:dyDescent="0.55000000000000004">
      <c r="A56" s="95"/>
      <c r="B56" s="95"/>
      <c r="C56" s="95"/>
      <c r="D56" s="95"/>
      <c r="E56" s="95"/>
      <c r="F56" s="95"/>
      <c r="G56" s="95"/>
      <c r="H56" s="95"/>
      <c r="I56" s="95"/>
      <c r="J56" s="96"/>
      <c r="L56" s="95" t="str">
        <v>IBD 東日本</v>
      </c>
      <c r="M56" s="95" t="str">
        <v>IBD東北</v>
      </c>
      <c r="N56" s="95" t="str">
        <v>小林 誠</v>
      </c>
      <c r="O56" s="95" t="str">
        <v>002100461</v>
      </c>
      <c r="P56" s="95" t="str">
        <v>八戸市立市民病院</v>
      </c>
      <c r="Q56" s="95" t="str">
        <v>A1</v>
      </c>
      <c r="R56" s="95" t="str">
        <v>01512349</v>
      </c>
      <c r="S56" s="95" t="str">
        <v>大山　秀晃</v>
      </c>
      <c r="T56" s="95" t="str">
        <v>T2</v>
      </c>
      <c r="U56" s="96">
        <v>46220</v>
      </c>
      <c r="AH56" s="74" t="s">
        <v>47</v>
      </c>
      <c r="AI56" s="74" t="s">
        <v>74</v>
      </c>
      <c r="AJ56" s="74" t="s">
        <v>337</v>
      </c>
      <c r="AK56" s="74">
        <v>2100461</v>
      </c>
      <c r="AL56" s="74" t="s">
        <v>630</v>
      </c>
      <c r="AM56" s="74" t="s">
        <v>140</v>
      </c>
      <c r="AN56" s="74">
        <v>1512349</v>
      </c>
      <c r="AO56" s="74" t="s">
        <v>631</v>
      </c>
      <c r="AP56" s="74" t="s">
        <v>146</v>
      </c>
      <c r="AQ56" s="97">
        <v>46220</v>
      </c>
    </row>
    <row r="57" spans="1:43" x14ac:dyDescent="0.55000000000000004">
      <c r="A57" s="95"/>
      <c r="B57" s="95"/>
      <c r="C57" s="95"/>
      <c r="D57" s="95"/>
      <c r="E57" s="95"/>
      <c r="F57" s="95"/>
      <c r="G57" s="95"/>
      <c r="H57" s="95"/>
      <c r="I57" s="95"/>
      <c r="J57" s="96"/>
      <c r="L57" s="95" t="str">
        <v>IBD 中日本</v>
      </c>
      <c r="M57" s="95" t="str">
        <v>IBD長野・山梨・静岡</v>
      </c>
      <c r="N57" s="95" t="str">
        <v>丸山 恵里</v>
      </c>
      <c r="O57" s="95" t="str">
        <v>004604665</v>
      </c>
      <c r="P57" s="95" t="str">
        <v>しのはら消化器内科クリニック</v>
      </c>
      <c r="Q57" s="95" t="str">
        <v>A2</v>
      </c>
      <c r="R57" s="95" t="str">
        <v>01341918</v>
      </c>
      <c r="S57" s="95" t="str">
        <v>篠原　知明</v>
      </c>
      <c r="T57" s="95" t="str">
        <v>T3</v>
      </c>
      <c r="U57" s="96">
        <v>46221</v>
      </c>
      <c r="AH57" s="74" t="s">
        <v>57</v>
      </c>
      <c r="AI57" s="74" t="s">
        <v>61</v>
      </c>
      <c r="AJ57" s="74" t="s">
        <v>174</v>
      </c>
      <c r="AK57" s="74">
        <v>4604665</v>
      </c>
      <c r="AL57" s="74" t="s">
        <v>632</v>
      </c>
      <c r="AM57" s="74" t="s">
        <v>153</v>
      </c>
      <c r="AN57" s="74">
        <v>1341918</v>
      </c>
      <c r="AO57" s="74" t="s">
        <v>633</v>
      </c>
      <c r="AP57" s="74" t="s">
        <v>150</v>
      </c>
      <c r="AQ57" s="97">
        <v>46221</v>
      </c>
    </row>
    <row r="58" spans="1:43" x14ac:dyDescent="0.55000000000000004">
      <c r="A58" s="95"/>
      <c r="B58" s="95"/>
      <c r="C58" s="95"/>
      <c r="D58" s="95"/>
      <c r="E58" s="95"/>
      <c r="F58" s="95"/>
      <c r="G58" s="95"/>
      <c r="H58" s="95"/>
      <c r="I58" s="95"/>
      <c r="J58" s="96"/>
      <c r="L58" s="95" t="str">
        <v>IBD 中日本</v>
      </c>
      <c r="M58" s="95" t="str">
        <v>IBD京滋</v>
      </c>
      <c r="N58" s="95" t="str">
        <v>重川 まどか</v>
      </c>
      <c r="O58" s="95" t="str">
        <v>005200345</v>
      </c>
      <c r="P58" s="95" t="str">
        <v>長浜病院　市立</v>
      </c>
      <c r="Q58" s="95" t="str">
        <v>A2</v>
      </c>
      <c r="R58" s="95" t="str">
        <v>01501762</v>
      </c>
      <c r="S58" s="95" t="str">
        <v>平山　尚史</v>
      </c>
      <c r="T58" s="95" t="str">
        <v>T3</v>
      </c>
      <c r="U58" s="96">
        <v>46224</v>
      </c>
      <c r="AH58" s="74" t="s">
        <v>57</v>
      </c>
      <c r="AI58" s="74" t="s">
        <v>70</v>
      </c>
      <c r="AJ58" s="74" t="s">
        <v>593</v>
      </c>
      <c r="AK58" s="74">
        <v>5200345</v>
      </c>
      <c r="AL58" s="74" t="s">
        <v>634</v>
      </c>
      <c r="AM58" s="74" t="s">
        <v>153</v>
      </c>
      <c r="AN58" s="74">
        <v>1501762</v>
      </c>
      <c r="AO58" s="74" t="s">
        <v>635</v>
      </c>
      <c r="AP58" s="74" t="s">
        <v>150</v>
      </c>
      <c r="AQ58" s="97">
        <v>46224</v>
      </c>
    </row>
    <row r="59" spans="1:43" x14ac:dyDescent="0.55000000000000004">
      <c r="A59" s="95"/>
      <c r="B59" s="95"/>
      <c r="C59" s="95"/>
      <c r="D59" s="95"/>
      <c r="E59" s="95"/>
      <c r="F59" s="95"/>
      <c r="G59" s="95"/>
      <c r="H59" s="95"/>
      <c r="I59" s="95"/>
      <c r="J59" s="96"/>
      <c r="L59" s="95" t="str">
        <v>IBD 西日本</v>
      </c>
      <c r="M59" s="95" t="str">
        <v>IBD九州2</v>
      </c>
      <c r="N59" s="95" t="str">
        <v>小川 陽</v>
      </c>
      <c r="O59" s="95" t="str">
        <v>008500122</v>
      </c>
      <c r="P59" s="95" t="str">
        <v>大分県立病院</v>
      </c>
      <c r="Q59" s="95" t="str">
        <v>A2</v>
      </c>
      <c r="R59" s="95" t="str">
        <v>01426190</v>
      </c>
      <c r="S59" s="95" t="str">
        <v>庄司　寛之</v>
      </c>
      <c r="T59" s="95" t="str">
        <v>T3</v>
      </c>
      <c r="U59" s="96">
        <v>46224</v>
      </c>
      <c r="AH59" s="74" t="s">
        <v>49</v>
      </c>
      <c r="AI59" s="74" t="s">
        <v>50</v>
      </c>
      <c r="AJ59" s="74" t="s">
        <v>198</v>
      </c>
      <c r="AK59" s="74">
        <v>8500122</v>
      </c>
      <c r="AL59" s="74" t="s">
        <v>636</v>
      </c>
      <c r="AM59" s="74" t="s">
        <v>153</v>
      </c>
      <c r="AN59" s="74">
        <v>1426190</v>
      </c>
      <c r="AO59" s="74" t="s">
        <v>637</v>
      </c>
      <c r="AP59" s="74" t="s">
        <v>150</v>
      </c>
      <c r="AQ59" s="97">
        <v>46224</v>
      </c>
    </row>
    <row r="60" spans="1:43" x14ac:dyDescent="0.55000000000000004">
      <c r="A60" s="95"/>
      <c r="B60" s="95"/>
      <c r="C60" s="95"/>
      <c r="D60" s="95"/>
      <c r="E60" s="95"/>
      <c r="F60" s="95"/>
      <c r="G60" s="95"/>
      <c r="H60" s="95"/>
      <c r="I60" s="95"/>
      <c r="J60" s="96"/>
      <c r="L60" s="95" t="str">
        <v>IBD 東日本</v>
      </c>
      <c r="M60" s="95" t="str">
        <v>IBD東北</v>
      </c>
      <c r="N60" s="95" t="str">
        <v>平向 いづみ</v>
      </c>
      <c r="O60" s="95" t="str">
        <v>002500114</v>
      </c>
      <c r="P60" s="95" t="str">
        <v>山形市立病院済生館</v>
      </c>
      <c r="Q60" s="95" t="str">
        <v>A2</v>
      </c>
      <c r="R60" s="95" t="str">
        <v>01439667</v>
      </c>
      <c r="S60" s="95" t="str">
        <v>作田　和裕</v>
      </c>
      <c r="T60" s="95" t="str">
        <v>T2</v>
      </c>
      <c r="U60" s="96">
        <v>46225</v>
      </c>
      <c r="AH60" s="74" t="s">
        <v>47</v>
      </c>
      <c r="AI60" s="74" t="s">
        <v>74</v>
      </c>
      <c r="AJ60" s="74" t="s">
        <v>143</v>
      </c>
      <c r="AK60" s="74">
        <v>2500114</v>
      </c>
      <c r="AL60" s="74" t="s">
        <v>638</v>
      </c>
      <c r="AM60" s="74" t="s">
        <v>153</v>
      </c>
      <c r="AN60" s="74">
        <v>1439667</v>
      </c>
      <c r="AO60" s="74" t="s">
        <v>639</v>
      </c>
      <c r="AP60" s="74" t="s">
        <v>146</v>
      </c>
      <c r="AQ60" s="97">
        <v>46225</v>
      </c>
    </row>
    <row r="61" spans="1:43" x14ac:dyDescent="0.55000000000000004">
      <c r="A61" s="95"/>
      <c r="B61" s="95"/>
      <c r="C61" s="95"/>
      <c r="D61" s="95"/>
      <c r="E61" s="95"/>
      <c r="F61" s="95"/>
      <c r="G61" s="95"/>
      <c r="H61" s="95"/>
      <c r="I61" s="95"/>
      <c r="J61" s="96"/>
      <c r="L61" s="95" t="str">
        <v>IBD 東日本</v>
      </c>
      <c r="M61" s="95" t="str">
        <v>IBD栃木・群馬・新潟</v>
      </c>
      <c r="N61" s="95" t="str">
        <v>川髙 浩</v>
      </c>
      <c r="O61" s="95" t="str">
        <v>003200962</v>
      </c>
      <c r="P61" s="95" t="str">
        <v>自治医科大学附属病院</v>
      </c>
      <c r="Q61" s="95" t="str">
        <v>A1</v>
      </c>
      <c r="R61" s="95" t="str">
        <v>01415184</v>
      </c>
      <c r="S61" s="95" t="str">
        <v>髙橋　治夫</v>
      </c>
      <c r="T61" s="95" t="str">
        <v>T1</v>
      </c>
      <c r="U61" s="96">
        <v>46225</v>
      </c>
      <c r="AH61" s="74" t="s">
        <v>47</v>
      </c>
      <c r="AI61" s="74" t="s">
        <v>48</v>
      </c>
      <c r="AJ61" s="74" t="s">
        <v>189</v>
      </c>
      <c r="AK61" s="74">
        <v>3200962</v>
      </c>
      <c r="AL61" s="74" t="s">
        <v>190</v>
      </c>
      <c r="AM61" s="74" t="s">
        <v>140</v>
      </c>
      <c r="AN61" s="74">
        <v>1415184</v>
      </c>
      <c r="AO61" s="74" t="s">
        <v>640</v>
      </c>
      <c r="AP61" s="74" t="s">
        <v>142</v>
      </c>
      <c r="AQ61" s="97">
        <v>46225</v>
      </c>
    </row>
    <row r="62" spans="1:43" x14ac:dyDescent="0.55000000000000004">
      <c r="A62" s="95"/>
      <c r="B62" s="95"/>
      <c r="C62" s="95"/>
      <c r="D62" s="95"/>
      <c r="E62" s="95"/>
      <c r="F62" s="95"/>
      <c r="G62" s="95"/>
      <c r="H62" s="95"/>
      <c r="I62" s="95"/>
      <c r="J62" s="96"/>
      <c r="L62" s="95" t="str">
        <v>IBD 東日本</v>
      </c>
      <c r="M62" s="95" t="str">
        <v>IBD東京1</v>
      </c>
      <c r="N62" s="95" t="str">
        <v>須田 亜由美</v>
      </c>
      <c r="O62" s="95" t="str">
        <v>003621450</v>
      </c>
      <c r="P62" s="95" t="str">
        <v>東京臨海病院　共済</v>
      </c>
      <c r="Q62" s="95" t="str">
        <v>A2</v>
      </c>
      <c r="R62" s="95" t="str">
        <v>01270757</v>
      </c>
      <c r="S62" s="95" t="str">
        <v>山田　俊夫</v>
      </c>
      <c r="T62" s="95" t="str">
        <v>T2</v>
      </c>
      <c r="U62" s="96">
        <v>46225</v>
      </c>
      <c r="AH62" s="74" t="s">
        <v>47</v>
      </c>
      <c r="AI62" s="74" t="s">
        <v>56</v>
      </c>
      <c r="AJ62" s="74" t="s">
        <v>641</v>
      </c>
      <c r="AK62" s="74">
        <v>3621450</v>
      </c>
      <c r="AL62" s="74" t="s">
        <v>642</v>
      </c>
      <c r="AM62" s="74" t="s">
        <v>153</v>
      </c>
      <c r="AN62" s="74">
        <v>1270757</v>
      </c>
      <c r="AO62" s="74" t="s">
        <v>643</v>
      </c>
      <c r="AP62" s="74" t="s">
        <v>146</v>
      </c>
      <c r="AQ62" s="97">
        <v>46225</v>
      </c>
    </row>
    <row r="63" spans="1:43" x14ac:dyDescent="0.55000000000000004">
      <c r="A63" s="95"/>
      <c r="B63" s="95"/>
      <c r="C63" s="95"/>
      <c r="D63" s="95"/>
      <c r="E63" s="95"/>
      <c r="F63" s="95"/>
      <c r="G63" s="95"/>
      <c r="H63" s="95"/>
      <c r="I63" s="95"/>
      <c r="J63" s="96"/>
      <c r="L63" s="95" t="str">
        <v>IBD 西日本</v>
      </c>
      <c r="M63" s="95" t="str">
        <v>IBD中四国2</v>
      </c>
      <c r="N63" s="95" t="str">
        <v>服部 清克</v>
      </c>
      <c r="O63" s="95" t="str">
        <v>007400073</v>
      </c>
      <c r="P63" s="95" t="str">
        <v>近森病院　医療</v>
      </c>
      <c r="Q63" s="95" t="str">
        <v>A2</v>
      </c>
      <c r="R63" s="95" t="str">
        <v>01502231</v>
      </c>
      <c r="S63" s="95" t="str">
        <v>矢野　慶太郎</v>
      </c>
      <c r="T63" s="95" t="str">
        <v>N</v>
      </c>
      <c r="U63" s="96">
        <v>46225</v>
      </c>
      <c r="AH63" s="74" t="s">
        <v>49</v>
      </c>
      <c r="AI63" s="74" t="s">
        <v>84</v>
      </c>
      <c r="AJ63" s="74" t="s">
        <v>465</v>
      </c>
      <c r="AK63" s="74">
        <v>7400073</v>
      </c>
      <c r="AL63" s="74" t="s">
        <v>644</v>
      </c>
      <c r="AM63" s="74" t="s">
        <v>153</v>
      </c>
      <c r="AN63" s="74">
        <v>1502231</v>
      </c>
      <c r="AO63" s="74" t="s">
        <v>645</v>
      </c>
      <c r="AP63" s="74" t="s">
        <v>298</v>
      </c>
      <c r="AQ63" s="97">
        <v>46225</v>
      </c>
    </row>
    <row r="64" spans="1:43" x14ac:dyDescent="0.55000000000000004">
      <c r="A64" s="95"/>
      <c r="B64" s="95"/>
      <c r="C64" s="95"/>
      <c r="D64" s="95"/>
      <c r="E64" s="95"/>
      <c r="F64" s="95"/>
      <c r="G64" s="95"/>
      <c r="H64" s="95"/>
      <c r="I64" s="95"/>
      <c r="J64" s="96"/>
      <c r="L64" s="95" t="str">
        <v>IBD 西日本</v>
      </c>
      <c r="M64" s="95" t="str">
        <v>IBD九州1</v>
      </c>
      <c r="N64" s="95" t="str">
        <v>小西 縁</v>
      </c>
      <c r="O64" s="95" t="str">
        <v>008103430</v>
      </c>
      <c r="P64" s="95" t="str">
        <v>千早病院　共済</v>
      </c>
      <c r="Q64" s="95" t="str">
        <v>A2</v>
      </c>
      <c r="R64" s="95" t="str">
        <v>01418317</v>
      </c>
      <c r="S64" s="95" t="str">
        <v>藤岡　審</v>
      </c>
      <c r="T64" s="95" t="str">
        <v>T3</v>
      </c>
      <c r="U64" s="96">
        <v>46225</v>
      </c>
      <c r="AH64" s="74" t="s">
        <v>49</v>
      </c>
      <c r="AI64" s="74" t="s">
        <v>69</v>
      </c>
      <c r="AJ64" s="74" t="s">
        <v>177</v>
      </c>
      <c r="AK64" s="74">
        <v>8103430</v>
      </c>
      <c r="AL64" s="74" t="s">
        <v>646</v>
      </c>
      <c r="AM64" s="74" t="s">
        <v>153</v>
      </c>
      <c r="AN64" s="74">
        <v>1418317</v>
      </c>
      <c r="AO64" s="74" t="s">
        <v>647</v>
      </c>
      <c r="AP64" s="74" t="s">
        <v>150</v>
      </c>
      <c r="AQ64" s="97">
        <v>46225</v>
      </c>
    </row>
    <row r="65" spans="1:43" x14ac:dyDescent="0.55000000000000004">
      <c r="A65" s="95"/>
      <c r="B65" s="95"/>
      <c r="C65" s="95"/>
      <c r="D65" s="95"/>
      <c r="E65" s="95"/>
      <c r="F65" s="95"/>
      <c r="G65" s="95"/>
      <c r="H65" s="95"/>
      <c r="I65" s="95"/>
      <c r="J65" s="96"/>
      <c r="L65" s="95" t="str">
        <v>IBD 西日本</v>
      </c>
      <c r="M65" s="95" t="str">
        <v>IBD九州1</v>
      </c>
      <c r="N65" s="95" t="str">
        <v>小西 縁</v>
      </c>
      <c r="O65" s="95" t="str">
        <v>008103508</v>
      </c>
      <c r="P65" s="95" t="str">
        <v>九州大学病院</v>
      </c>
      <c r="Q65" s="95" t="str">
        <v>A1</v>
      </c>
      <c r="R65" s="95" t="str">
        <v>01340358</v>
      </c>
      <c r="S65" s="95" t="str">
        <v>森山　智彦</v>
      </c>
      <c r="T65" s="95" t="str">
        <v>T3</v>
      </c>
      <c r="U65" s="96">
        <v>46225</v>
      </c>
      <c r="AH65" s="74" t="s">
        <v>49</v>
      </c>
      <c r="AI65" s="74" t="s">
        <v>69</v>
      </c>
      <c r="AJ65" s="74" t="s">
        <v>177</v>
      </c>
      <c r="AK65" s="74">
        <v>8103508</v>
      </c>
      <c r="AL65" s="74" t="s">
        <v>648</v>
      </c>
      <c r="AM65" s="74" t="s">
        <v>140</v>
      </c>
      <c r="AN65" s="74">
        <v>1340358</v>
      </c>
      <c r="AO65" s="74" t="s">
        <v>649</v>
      </c>
      <c r="AP65" s="74" t="s">
        <v>150</v>
      </c>
      <c r="AQ65" s="97">
        <v>46225</v>
      </c>
    </row>
    <row r="66" spans="1:43" x14ac:dyDescent="0.55000000000000004">
      <c r="A66" s="95"/>
      <c r="B66" s="95"/>
      <c r="C66" s="95"/>
      <c r="D66" s="95"/>
      <c r="E66" s="95"/>
      <c r="F66" s="95"/>
      <c r="G66" s="95"/>
      <c r="H66" s="95"/>
      <c r="I66" s="95"/>
      <c r="J66" s="96"/>
      <c r="L66" s="95" t="str">
        <v>IBD 東日本</v>
      </c>
      <c r="M66" s="95" t="str">
        <v>IBD東北</v>
      </c>
      <c r="N66" s="95" t="str">
        <v>加倉井 公和</v>
      </c>
      <c r="O66" s="95" t="str">
        <v>002200608</v>
      </c>
      <c r="P66" s="95" t="str">
        <v>胆沢病院　県立</v>
      </c>
      <c r="Q66" s="95" t="str">
        <v>A2</v>
      </c>
      <c r="R66" s="95" t="str">
        <v>01470842</v>
      </c>
      <c r="S66" s="95" t="str">
        <v>千葉　宏文</v>
      </c>
      <c r="T66" s="95" t="str">
        <v>T2</v>
      </c>
      <c r="U66" s="96">
        <v>46226</v>
      </c>
      <c r="AH66" s="74" t="s">
        <v>47</v>
      </c>
      <c r="AI66" s="74" t="s">
        <v>74</v>
      </c>
      <c r="AJ66" s="74" t="s">
        <v>650</v>
      </c>
      <c r="AK66" s="74">
        <v>2200608</v>
      </c>
      <c r="AL66" s="74" t="s">
        <v>651</v>
      </c>
      <c r="AM66" s="74" t="s">
        <v>153</v>
      </c>
      <c r="AN66" s="74">
        <v>1470842</v>
      </c>
      <c r="AO66" s="74" t="s">
        <v>652</v>
      </c>
      <c r="AP66" s="74" t="s">
        <v>146</v>
      </c>
      <c r="AQ66" s="97">
        <v>46226</v>
      </c>
    </row>
    <row r="67" spans="1:43" x14ac:dyDescent="0.55000000000000004">
      <c r="A67" s="95"/>
      <c r="B67" s="95"/>
      <c r="C67" s="95"/>
      <c r="D67" s="95"/>
      <c r="E67" s="95"/>
      <c r="F67" s="95"/>
      <c r="G67" s="95"/>
      <c r="H67" s="95"/>
      <c r="I67" s="95"/>
      <c r="J67" s="96"/>
      <c r="L67" s="95" t="str">
        <v>IBD 東日本</v>
      </c>
      <c r="M67" s="95" t="str">
        <v>IBD東北</v>
      </c>
      <c r="N67" s="95" t="str">
        <v>吉田 武史</v>
      </c>
      <c r="O67" s="95" t="str">
        <v>002400002</v>
      </c>
      <c r="P67" s="95" t="str">
        <v>秋田大学医学部附属病院</v>
      </c>
      <c r="Q67" s="95" t="str">
        <v>A1</v>
      </c>
      <c r="R67" s="95" t="str">
        <v>01484486</v>
      </c>
      <c r="S67" s="95" t="str">
        <v>渡邊　健太</v>
      </c>
      <c r="T67" s="95" t="str">
        <v>T3</v>
      </c>
      <c r="U67" s="96">
        <v>46226</v>
      </c>
      <c r="AH67" s="74" t="s">
        <v>47</v>
      </c>
      <c r="AI67" s="74" t="s">
        <v>74</v>
      </c>
      <c r="AJ67" s="74" t="s">
        <v>627</v>
      </c>
      <c r="AK67" s="74">
        <v>2400002</v>
      </c>
      <c r="AL67" s="74" t="s">
        <v>653</v>
      </c>
      <c r="AM67" s="74" t="s">
        <v>140</v>
      </c>
      <c r="AN67" s="74">
        <v>1484486</v>
      </c>
      <c r="AO67" s="74" t="s">
        <v>654</v>
      </c>
      <c r="AP67" s="74" t="s">
        <v>150</v>
      </c>
      <c r="AQ67" s="97">
        <v>46226</v>
      </c>
    </row>
    <row r="68" spans="1:43" x14ac:dyDescent="0.55000000000000004">
      <c r="A68" s="95"/>
      <c r="B68" s="95"/>
      <c r="C68" s="95"/>
      <c r="D68" s="95"/>
      <c r="E68" s="95"/>
      <c r="F68" s="95"/>
      <c r="G68" s="95"/>
      <c r="H68" s="95"/>
      <c r="I68" s="95"/>
      <c r="J68" s="96"/>
      <c r="L68" s="95" t="str">
        <v>IBD 中日本</v>
      </c>
      <c r="M68" s="95" t="str">
        <v>IBD京滋</v>
      </c>
      <c r="N68" s="95" t="str">
        <v>松田 純</v>
      </c>
      <c r="O68" s="95" t="str">
        <v>005200589</v>
      </c>
      <c r="P68" s="95" t="str">
        <v>滋賀県病院　済生会</v>
      </c>
      <c r="Q68" s="95" t="str">
        <v>A3</v>
      </c>
      <c r="R68" s="95" t="str">
        <v>01487823</v>
      </c>
      <c r="S68" s="95" t="str">
        <v>石田　紹敬</v>
      </c>
      <c r="T68" s="95" t="str">
        <v>T3</v>
      </c>
      <c r="U68" s="96">
        <v>46226</v>
      </c>
      <c r="AH68" s="74" t="s">
        <v>57</v>
      </c>
      <c r="AI68" s="74" t="s">
        <v>70</v>
      </c>
      <c r="AJ68" s="74" t="s">
        <v>655</v>
      </c>
      <c r="AK68" s="74">
        <v>5200589</v>
      </c>
      <c r="AL68" s="74" t="s">
        <v>656</v>
      </c>
      <c r="AM68" s="74" t="s">
        <v>157</v>
      </c>
      <c r="AN68" s="74">
        <v>1487823</v>
      </c>
      <c r="AO68" s="74" t="s">
        <v>657</v>
      </c>
      <c r="AP68" s="74" t="s">
        <v>150</v>
      </c>
      <c r="AQ68" s="97">
        <v>46226</v>
      </c>
    </row>
    <row r="69" spans="1:43" x14ac:dyDescent="0.55000000000000004">
      <c r="A69" s="95"/>
      <c r="B69" s="95"/>
      <c r="C69" s="95"/>
      <c r="D69" s="95"/>
      <c r="E69" s="95"/>
      <c r="F69" s="95"/>
      <c r="G69" s="95"/>
      <c r="H69" s="95"/>
      <c r="I69" s="95"/>
      <c r="J69" s="96"/>
      <c r="L69" s="95" t="str">
        <v>IBD 西日本</v>
      </c>
      <c r="M69" s="95" t="str">
        <v>IBD大阪2</v>
      </c>
      <c r="N69" s="95" t="str">
        <v>津田 裕弘</v>
      </c>
      <c r="O69" s="95" t="str">
        <v>005406389</v>
      </c>
      <c r="P69" s="95" t="str">
        <v>富田林病院　済生会</v>
      </c>
      <c r="Q69" s="95" t="str">
        <v>A2</v>
      </c>
      <c r="R69" s="95" t="str">
        <v>01467637</v>
      </c>
      <c r="S69" s="95" t="str">
        <v>山田　光成</v>
      </c>
      <c r="T69" s="95" t="str">
        <v>T2</v>
      </c>
      <c r="U69" s="96">
        <v>46226</v>
      </c>
      <c r="AH69" s="74" t="s">
        <v>49</v>
      </c>
      <c r="AI69" s="74" t="s">
        <v>55</v>
      </c>
      <c r="AJ69" s="74" t="s">
        <v>658</v>
      </c>
      <c r="AK69" s="74">
        <v>5406389</v>
      </c>
      <c r="AL69" s="74" t="s">
        <v>659</v>
      </c>
      <c r="AM69" s="74" t="s">
        <v>153</v>
      </c>
      <c r="AN69" s="74">
        <v>1467637</v>
      </c>
      <c r="AO69" s="74" t="s">
        <v>660</v>
      </c>
      <c r="AP69" s="74" t="s">
        <v>146</v>
      </c>
      <c r="AQ69" s="97">
        <v>46226</v>
      </c>
    </row>
    <row r="70" spans="1:43" x14ac:dyDescent="0.55000000000000004">
      <c r="A70" s="95"/>
      <c r="B70" s="95"/>
      <c r="C70" s="95"/>
      <c r="D70" s="95"/>
      <c r="E70" s="95"/>
      <c r="F70" s="95"/>
      <c r="G70" s="95"/>
      <c r="H70" s="95"/>
      <c r="I70" s="95"/>
      <c r="J70" s="96"/>
      <c r="L70" s="95" t="str">
        <v>IBD 西日本</v>
      </c>
      <c r="M70" s="95" t="str">
        <v>IBD九州2</v>
      </c>
      <c r="N70" s="95" t="str">
        <v>正木 啓宜</v>
      </c>
      <c r="O70" s="95" t="str">
        <v>008801395</v>
      </c>
      <c r="P70" s="95" t="str">
        <v>中頭総合ちばなクリニック　医療</v>
      </c>
      <c r="Q70" s="95" t="str">
        <v>A3</v>
      </c>
      <c r="R70" s="95" t="str">
        <v>01463115</v>
      </c>
      <c r="S70" s="95" t="str">
        <v>吉村　美優</v>
      </c>
      <c r="T70" s="95" t="str">
        <v>T2</v>
      </c>
      <c r="U70" s="96">
        <v>46226</v>
      </c>
      <c r="AH70" s="74" t="s">
        <v>49</v>
      </c>
      <c r="AI70" s="74" t="s">
        <v>50</v>
      </c>
      <c r="AJ70" s="74" t="s">
        <v>523</v>
      </c>
      <c r="AK70" s="74">
        <v>8801395</v>
      </c>
      <c r="AL70" s="74" t="s">
        <v>661</v>
      </c>
      <c r="AM70" s="74" t="s">
        <v>157</v>
      </c>
      <c r="AN70" s="74">
        <v>1463115</v>
      </c>
      <c r="AO70" s="74" t="s">
        <v>662</v>
      </c>
      <c r="AP70" s="74" t="s">
        <v>146</v>
      </c>
      <c r="AQ70" s="97">
        <v>46226</v>
      </c>
    </row>
    <row r="71" spans="1:43" x14ac:dyDescent="0.55000000000000004">
      <c r="A71" s="95"/>
      <c r="B71" s="95"/>
      <c r="C71" s="95"/>
      <c r="D71" s="95"/>
      <c r="E71" s="95"/>
      <c r="F71" s="95"/>
      <c r="G71" s="95"/>
      <c r="H71" s="95"/>
      <c r="I71" s="95"/>
      <c r="J71" s="96"/>
      <c r="L71" s="95" t="str">
        <v>IBD 中日本</v>
      </c>
      <c r="M71" s="95" t="str">
        <v>IBD神奈川</v>
      </c>
      <c r="N71" s="95" t="str">
        <v>神谷 章裕</v>
      </c>
      <c r="O71" s="95" t="str">
        <v>003705855</v>
      </c>
      <c r="P71" s="95" t="str">
        <v>湘南鎌倉総合病院　医療</v>
      </c>
      <c r="Q71" s="95" t="str">
        <v>A2</v>
      </c>
      <c r="R71" s="95" t="str">
        <v>01570961</v>
      </c>
      <c r="S71" s="95" t="str">
        <v>服部　哲也</v>
      </c>
      <c r="T71" s="95" t="str">
        <v>T3</v>
      </c>
      <c r="U71" s="96">
        <v>46227</v>
      </c>
      <c r="AH71" s="74" t="s">
        <v>57</v>
      </c>
      <c r="AI71" s="74" t="s">
        <v>58</v>
      </c>
      <c r="AJ71" s="74" t="s">
        <v>441</v>
      </c>
      <c r="AK71" s="74">
        <v>3705855</v>
      </c>
      <c r="AL71" s="74" t="s">
        <v>663</v>
      </c>
      <c r="AM71" s="74" t="s">
        <v>153</v>
      </c>
      <c r="AN71" s="74">
        <v>1570961</v>
      </c>
      <c r="AO71" s="74" t="s">
        <v>664</v>
      </c>
      <c r="AP71" s="74" t="s">
        <v>150</v>
      </c>
      <c r="AQ71" s="97">
        <v>46227</v>
      </c>
    </row>
    <row r="72" spans="1:43" x14ac:dyDescent="0.55000000000000004">
      <c r="A72" s="95"/>
      <c r="B72" s="95"/>
      <c r="C72" s="95"/>
      <c r="D72" s="95"/>
      <c r="E72" s="95"/>
      <c r="F72" s="95"/>
      <c r="G72" s="95"/>
      <c r="H72" s="95"/>
      <c r="I72" s="95"/>
      <c r="J72" s="96"/>
      <c r="L72" s="95" t="str">
        <v>IBD 西日本</v>
      </c>
      <c r="M72" s="95" t="str">
        <v>IBD兵庫</v>
      </c>
      <c r="N72" s="95" t="str">
        <v>山﨑 健介</v>
      </c>
      <c r="O72" s="95" t="str">
        <v>005503358</v>
      </c>
      <c r="P72" s="95" t="str">
        <v>兵庫医科大学病院</v>
      </c>
      <c r="Q72" s="95" t="str">
        <v>A1</v>
      </c>
      <c r="R72" s="95" t="str">
        <v>01523927</v>
      </c>
      <c r="S72" s="95" t="str">
        <v>脇田　碧</v>
      </c>
      <c r="T72" s="95" t="str">
        <v>T2</v>
      </c>
      <c r="U72" s="96">
        <v>46227</v>
      </c>
      <c r="AH72" s="74" t="s">
        <v>49</v>
      </c>
      <c r="AI72" s="74" t="s">
        <v>66</v>
      </c>
      <c r="AJ72" s="74" t="s">
        <v>232</v>
      </c>
      <c r="AK72" s="74">
        <v>5503358</v>
      </c>
      <c r="AL72" s="74" t="s">
        <v>665</v>
      </c>
      <c r="AM72" s="74" t="s">
        <v>140</v>
      </c>
      <c r="AN72" s="74">
        <v>1523927</v>
      </c>
      <c r="AO72" s="74" t="s">
        <v>666</v>
      </c>
      <c r="AP72" s="74" t="s">
        <v>146</v>
      </c>
      <c r="AQ72" s="97">
        <v>46227</v>
      </c>
    </row>
    <row r="73" spans="1:43" x14ac:dyDescent="0.55000000000000004">
      <c r="A73" s="95"/>
      <c r="B73" s="95"/>
      <c r="C73" s="95"/>
      <c r="D73" s="95"/>
      <c r="E73" s="95"/>
      <c r="F73" s="95"/>
      <c r="G73" s="95"/>
      <c r="H73" s="95"/>
      <c r="I73" s="95"/>
      <c r="J73" s="96"/>
      <c r="L73" s="95" t="str">
        <v>IBD 西日本</v>
      </c>
      <c r="M73" s="95" t="str">
        <v>IBD中四国1</v>
      </c>
      <c r="N73" s="95" t="str">
        <v>稲本 充宏</v>
      </c>
      <c r="O73" s="95" t="str">
        <v>007100043</v>
      </c>
      <c r="P73" s="95" t="str">
        <v>徳島市民病院</v>
      </c>
      <c r="Q73" s="95" t="str">
        <v>A2</v>
      </c>
      <c r="R73" s="95" t="str">
        <v>01512280</v>
      </c>
      <c r="S73" s="95" t="str">
        <v>芳川　明奈</v>
      </c>
      <c r="T73" s="95" t="str">
        <v>N</v>
      </c>
      <c r="U73" s="96">
        <v>46227</v>
      </c>
      <c r="AH73" s="74" t="s">
        <v>49</v>
      </c>
      <c r="AI73" s="74" t="s">
        <v>52</v>
      </c>
      <c r="AJ73" s="74" t="s">
        <v>620</v>
      </c>
      <c r="AK73" s="74">
        <v>7100043</v>
      </c>
      <c r="AL73" s="74" t="s">
        <v>667</v>
      </c>
      <c r="AM73" s="74" t="s">
        <v>153</v>
      </c>
      <c r="AN73" s="74">
        <v>1512280</v>
      </c>
      <c r="AO73" s="74" t="s">
        <v>668</v>
      </c>
      <c r="AP73" s="74" t="s">
        <v>298</v>
      </c>
      <c r="AQ73" s="97">
        <v>46227</v>
      </c>
    </row>
    <row r="74" spans="1:43" x14ac:dyDescent="0.55000000000000004">
      <c r="A74" s="95"/>
      <c r="B74" s="95"/>
      <c r="C74" s="95"/>
      <c r="D74" s="95"/>
      <c r="E74" s="95"/>
      <c r="F74" s="95"/>
      <c r="G74" s="95"/>
      <c r="H74" s="95"/>
      <c r="I74" s="95"/>
      <c r="J74" s="96"/>
      <c r="L74" s="95" t="str">
        <v>IBD 西日本</v>
      </c>
      <c r="M74" s="95" t="str">
        <v>IBD中四国2</v>
      </c>
      <c r="N74" s="95" t="str">
        <v>古賀 みのり</v>
      </c>
      <c r="O74" s="95" t="str">
        <v>006400557</v>
      </c>
      <c r="P74" s="95" t="str">
        <v>福山医療センター　独法</v>
      </c>
      <c r="Q74" s="95" t="str">
        <v>A1</v>
      </c>
      <c r="R74" s="95" t="str">
        <v>01313166</v>
      </c>
      <c r="S74" s="95" t="str">
        <v>豊川　達也</v>
      </c>
      <c r="T74" s="95" t="str">
        <v>T1</v>
      </c>
      <c r="U74" s="96">
        <v>46227</v>
      </c>
      <c r="AH74" s="74" t="s">
        <v>49</v>
      </c>
      <c r="AI74" s="74" t="s">
        <v>84</v>
      </c>
      <c r="AJ74" s="74" t="s">
        <v>221</v>
      </c>
      <c r="AK74" s="74">
        <v>6400557</v>
      </c>
      <c r="AL74" s="74" t="s">
        <v>279</v>
      </c>
      <c r="AM74" s="74" t="s">
        <v>140</v>
      </c>
      <c r="AN74" s="74">
        <v>1313166</v>
      </c>
      <c r="AO74" s="74" t="s">
        <v>669</v>
      </c>
      <c r="AP74" s="74" t="s">
        <v>142</v>
      </c>
      <c r="AQ74" s="97">
        <v>46227</v>
      </c>
    </row>
    <row r="75" spans="1:43" x14ac:dyDescent="0.55000000000000004">
      <c r="A75" s="95"/>
      <c r="B75" s="95"/>
      <c r="C75" s="95"/>
      <c r="D75" s="95"/>
      <c r="E75" s="95"/>
      <c r="F75" s="95"/>
      <c r="G75" s="95"/>
      <c r="H75" s="95"/>
      <c r="I75" s="95"/>
      <c r="J75" s="96"/>
      <c r="L75" s="95" t="str">
        <v>IBD 東日本</v>
      </c>
      <c r="M75" s="95" t="str">
        <v>IBD東北</v>
      </c>
      <c r="N75" s="95" t="str">
        <v>若山 久光</v>
      </c>
      <c r="O75" s="95" t="str">
        <v>002100647</v>
      </c>
      <c r="P75" s="95" t="str">
        <v>弘前大学医学部附属病院</v>
      </c>
      <c r="Q75" s="95" t="str">
        <v>A1</v>
      </c>
      <c r="R75" s="95" t="str">
        <v>01367650</v>
      </c>
      <c r="S75" s="95" t="str">
        <v>櫻庭　裕丈</v>
      </c>
      <c r="T75" s="95" t="str">
        <v>T2</v>
      </c>
      <c r="U75" s="96">
        <v>46230</v>
      </c>
      <c r="AH75" s="74" t="s">
        <v>47</v>
      </c>
      <c r="AI75" s="74" t="s">
        <v>74</v>
      </c>
      <c r="AJ75" s="74" t="s">
        <v>237</v>
      </c>
      <c r="AK75" s="74">
        <v>2100647</v>
      </c>
      <c r="AL75" s="74" t="s">
        <v>238</v>
      </c>
      <c r="AM75" s="74" t="s">
        <v>140</v>
      </c>
      <c r="AN75" s="74">
        <v>1367650</v>
      </c>
      <c r="AO75" s="74" t="s">
        <v>239</v>
      </c>
      <c r="AP75" s="74" t="s">
        <v>146</v>
      </c>
      <c r="AQ75" s="97">
        <v>46230</v>
      </c>
    </row>
    <row r="76" spans="1:43" x14ac:dyDescent="0.55000000000000004">
      <c r="A76" s="95"/>
      <c r="B76" s="95"/>
      <c r="C76" s="95"/>
      <c r="D76" s="95"/>
      <c r="E76" s="95"/>
      <c r="F76" s="95"/>
      <c r="G76" s="95"/>
      <c r="H76" s="95"/>
      <c r="I76" s="95"/>
      <c r="J76" s="96"/>
      <c r="L76" s="95" t="str">
        <v>IBD 中日本</v>
      </c>
      <c r="M76" s="95" t="str">
        <v>IBD京滋</v>
      </c>
      <c r="N76" s="95" t="str">
        <v>大志茂 敬</v>
      </c>
      <c r="O76" s="95" t="str">
        <v>005301918</v>
      </c>
      <c r="P76" s="95" t="str">
        <v>京都桂病院　社福</v>
      </c>
      <c r="Q76" s="95" t="str">
        <v>A2</v>
      </c>
      <c r="R76" s="95" t="str">
        <v>01504454</v>
      </c>
      <c r="S76" s="95" t="str">
        <v>青木　謙太郎</v>
      </c>
      <c r="T76" s="95" t="str">
        <v>T3</v>
      </c>
      <c r="U76" s="96">
        <v>46231</v>
      </c>
      <c r="AH76" s="74" t="s">
        <v>57</v>
      </c>
      <c r="AI76" s="74" t="s">
        <v>70</v>
      </c>
      <c r="AJ76" s="74" t="s">
        <v>295</v>
      </c>
      <c r="AK76" s="74">
        <v>5301918</v>
      </c>
      <c r="AL76" s="74" t="s">
        <v>510</v>
      </c>
      <c r="AM76" s="74" t="s">
        <v>153</v>
      </c>
      <c r="AN76" s="74">
        <v>1504454</v>
      </c>
      <c r="AO76" s="74" t="s">
        <v>670</v>
      </c>
      <c r="AP76" s="74" t="s">
        <v>150</v>
      </c>
      <c r="AQ76" s="97">
        <v>46231</v>
      </c>
    </row>
    <row r="77" spans="1:43" x14ac:dyDescent="0.55000000000000004">
      <c r="A77" s="95"/>
      <c r="B77" s="95"/>
      <c r="C77" s="95"/>
      <c r="D77" s="95"/>
      <c r="E77" s="95"/>
      <c r="F77" s="95"/>
      <c r="G77" s="95"/>
      <c r="H77" s="95"/>
      <c r="I77" s="95"/>
      <c r="J77" s="96"/>
      <c r="L77" s="95" t="str">
        <v>IBD 西日本</v>
      </c>
      <c r="M77" s="95" t="str">
        <v>IBD大阪1</v>
      </c>
      <c r="N77" s="95" t="str">
        <v>尾本 光司</v>
      </c>
      <c r="O77" s="95" t="str">
        <v>005423337</v>
      </c>
      <c r="P77" s="95" t="str">
        <v>兵庫医大梅田健康医学クリニック</v>
      </c>
      <c r="Q77" s="95" t="str">
        <v>A2</v>
      </c>
      <c r="R77" s="95" t="str">
        <v>01391723</v>
      </c>
      <c r="S77" s="95" t="str">
        <v>横山　陽子</v>
      </c>
      <c r="T77" s="95" t="str">
        <v>T3</v>
      </c>
      <c r="U77" s="96">
        <v>46231</v>
      </c>
      <c r="AH77" s="74" t="s">
        <v>49</v>
      </c>
      <c r="AI77" s="74" t="s">
        <v>75</v>
      </c>
      <c r="AJ77" s="74" t="s">
        <v>476</v>
      </c>
      <c r="AK77" s="74">
        <v>5423337</v>
      </c>
      <c r="AL77" s="74" t="s">
        <v>477</v>
      </c>
      <c r="AM77" s="74" t="s">
        <v>153</v>
      </c>
      <c r="AN77" s="74">
        <v>1391723</v>
      </c>
      <c r="AO77" s="74" t="s">
        <v>478</v>
      </c>
      <c r="AP77" s="74" t="s">
        <v>150</v>
      </c>
      <c r="AQ77" s="97">
        <v>46231</v>
      </c>
    </row>
    <row r="78" spans="1:43" x14ac:dyDescent="0.55000000000000004">
      <c r="A78" s="95"/>
      <c r="B78" s="95"/>
      <c r="C78" s="95"/>
      <c r="D78" s="95"/>
      <c r="E78" s="95"/>
      <c r="F78" s="95"/>
      <c r="G78" s="95"/>
      <c r="H78" s="95"/>
      <c r="I78" s="95"/>
      <c r="J78" s="96"/>
      <c r="L78" s="95" t="str">
        <v>IBD 東日本</v>
      </c>
      <c r="M78" s="95" t="str">
        <v>IBD栃木・群馬・新潟</v>
      </c>
      <c r="N78" s="95" t="str">
        <v>小島 宏剛</v>
      </c>
      <c r="O78" s="95" t="str">
        <v>003200641</v>
      </c>
      <c r="P78" s="95" t="str">
        <v>上都賀総合病院　厚生連</v>
      </c>
      <c r="Q78" s="95" t="str">
        <v>A2</v>
      </c>
      <c r="R78" s="95" t="str">
        <v>01369423</v>
      </c>
      <c r="S78" s="95" t="str">
        <v>吉住　博明</v>
      </c>
      <c r="T78" s="95" t="str">
        <v>T3</v>
      </c>
      <c r="U78" s="96">
        <v>46232</v>
      </c>
      <c r="AH78" s="74" t="s">
        <v>47</v>
      </c>
      <c r="AI78" s="74" t="s">
        <v>48</v>
      </c>
      <c r="AJ78" s="74" t="s">
        <v>399</v>
      </c>
      <c r="AK78" s="74">
        <v>3200641</v>
      </c>
      <c r="AL78" s="74" t="s">
        <v>671</v>
      </c>
      <c r="AM78" s="74" t="s">
        <v>153</v>
      </c>
      <c r="AN78" s="74">
        <v>1369423</v>
      </c>
      <c r="AO78" s="74" t="s">
        <v>672</v>
      </c>
      <c r="AP78" s="74" t="s">
        <v>150</v>
      </c>
      <c r="AQ78" s="97">
        <v>46232</v>
      </c>
    </row>
    <row r="79" spans="1:43" x14ac:dyDescent="0.55000000000000004">
      <c r="A79" s="95"/>
      <c r="B79" s="95"/>
      <c r="C79" s="95"/>
      <c r="D79" s="95"/>
      <c r="E79" s="95"/>
      <c r="F79" s="95"/>
      <c r="G79" s="95"/>
      <c r="H79" s="95"/>
      <c r="I79" s="95"/>
      <c r="J79" s="96"/>
      <c r="L79" s="95"/>
      <c r="M79" s="95"/>
      <c r="N79" s="95"/>
      <c r="O79" s="95"/>
      <c r="P79" s="95"/>
      <c r="Q79" s="95"/>
      <c r="R79" s="95"/>
      <c r="S79" s="95"/>
      <c r="T79" s="95"/>
      <c r="U79" s="96"/>
    </row>
    <row r="80" spans="1:43" x14ac:dyDescent="0.55000000000000004">
      <c r="A80" s="95"/>
      <c r="B80" s="95"/>
      <c r="C80" s="95"/>
      <c r="D80" s="95"/>
      <c r="E80" s="95"/>
      <c r="F80" s="95"/>
      <c r="G80" s="95"/>
      <c r="H80" s="95"/>
      <c r="I80" s="95"/>
      <c r="J80" s="96"/>
      <c r="L80" s="95"/>
      <c r="M80" s="95"/>
      <c r="N80" s="95"/>
      <c r="O80" s="95"/>
      <c r="P80" s="95"/>
      <c r="Q80" s="95"/>
      <c r="R80" s="95"/>
      <c r="S80" s="95"/>
      <c r="T80" s="95"/>
      <c r="U80" s="96"/>
    </row>
    <row r="81" spans="1:21" x14ac:dyDescent="0.55000000000000004">
      <c r="A81" s="95"/>
      <c r="B81" s="95"/>
      <c r="C81" s="95"/>
      <c r="D81" s="95"/>
      <c r="E81" s="95"/>
      <c r="F81" s="95"/>
      <c r="G81" s="95"/>
      <c r="H81" s="95"/>
      <c r="I81" s="95"/>
      <c r="J81" s="96"/>
      <c r="L81" s="95"/>
      <c r="M81" s="95"/>
      <c r="N81" s="95"/>
      <c r="O81" s="95"/>
      <c r="P81" s="95"/>
      <c r="Q81" s="95"/>
      <c r="R81" s="95"/>
      <c r="S81" s="95"/>
      <c r="T81" s="95"/>
      <c r="U81" s="96"/>
    </row>
    <row r="82" spans="1:21" x14ac:dyDescent="0.55000000000000004">
      <c r="A82" s="95"/>
      <c r="B82" s="95"/>
      <c r="C82" s="95"/>
      <c r="D82" s="95"/>
      <c r="E82" s="95"/>
      <c r="F82" s="95"/>
      <c r="G82" s="95"/>
      <c r="H82" s="95"/>
      <c r="I82" s="95"/>
      <c r="J82" s="96"/>
      <c r="L82" s="95"/>
      <c r="M82" s="95"/>
      <c r="N82" s="95"/>
      <c r="O82" s="95"/>
      <c r="P82" s="95"/>
      <c r="Q82" s="95"/>
      <c r="R82" s="95"/>
      <c r="S82" s="95"/>
      <c r="T82" s="95"/>
      <c r="U82" s="96"/>
    </row>
    <row r="83" spans="1:21" x14ac:dyDescent="0.55000000000000004">
      <c r="A83" s="95"/>
      <c r="B83" s="95"/>
      <c r="C83" s="95"/>
      <c r="D83" s="95"/>
      <c r="E83" s="95"/>
      <c r="F83" s="95"/>
      <c r="G83" s="95"/>
      <c r="H83" s="95"/>
      <c r="I83" s="95"/>
      <c r="J83" s="96"/>
      <c r="L83" s="95"/>
      <c r="M83" s="95"/>
      <c r="N83" s="95"/>
      <c r="O83" s="95"/>
      <c r="P83" s="95"/>
      <c r="Q83" s="95"/>
      <c r="R83" s="95"/>
      <c r="S83" s="95"/>
      <c r="T83" s="95"/>
      <c r="U83" s="96"/>
    </row>
    <row r="84" spans="1:21" x14ac:dyDescent="0.55000000000000004">
      <c r="A84" s="95"/>
      <c r="B84" s="95"/>
      <c r="C84" s="95"/>
      <c r="D84" s="95"/>
      <c r="E84" s="95"/>
      <c r="F84" s="95"/>
      <c r="G84" s="95"/>
      <c r="H84" s="95"/>
      <c r="I84" s="95"/>
      <c r="J84" s="96"/>
      <c r="L84" s="95"/>
      <c r="M84" s="95"/>
      <c r="N84" s="95"/>
      <c r="O84" s="95"/>
      <c r="P84" s="95"/>
      <c r="Q84" s="95"/>
      <c r="R84" s="95"/>
      <c r="S84" s="95"/>
      <c r="T84" s="95"/>
      <c r="U84" s="96"/>
    </row>
    <row r="85" spans="1:21" x14ac:dyDescent="0.55000000000000004">
      <c r="A85" s="95"/>
      <c r="B85" s="95"/>
      <c r="C85" s="95"/>
      <c r="D85" s="95"/>
      <c r="E85" s="95"/>
      <c r="F85" s="95"/>
      <c r="G85" s="95"/>
      <c r="H85" s="95"/>
      <c r="I85" s="95"/>
      <c r="J85" s="96"/>
      <c r="L85" s="95"/>
      <c r="M85" s="95"/>
      <c r="N85" s="95"/>
      <c r="O85" s="95"/>
      <c r="P85" s="95"/>
      <c r="Q85" s="95"/>
      <c r="R85" s="95"/>
      <c r="S85" s="95"/>
      <c r="T85" s="95"/>
      <c r="U85" s="96"/>
    </row>
    <row r="86" spans="1:21" x14ac:dyDescent="0.55000000000000004">
      <c r="A86" s="95"/>
      <c r="B86" s="95"/>
      <c r="C86" s="95"/>
      <c r="D86" s="95"/>
      <c r="E86" s="95"/>
      <c r="F86" s="95"/>
      <c r="G86" s="95"/>
      <c r="H86" s="95"/>
      <c r="I86" s="95"/>
      <c r="J86" s="96"/>
      <c r="L86" s="95"/>
      <c r="M86" s="95"/>
      <c r="N86" s="95"/>
      <c r="O86" s="95"/>
      <c r="P86" s="95"/>
      <c r="Q86" s="95"/>
      <c r="R86" s="95"/>
      <c r="S86" s="95"/>
      <c r="T86" s="95"/>
      <c r="U86" s="96"/>
    </row>
    <row r="87" spans="1:21" x14ac:dyDescent="0.55000000000000004">
      <c r="A87" s="95"/>
      <c r="B87" s="95"/>
      <c r="C87" s="95"/>
      <c r="D87" s="95"/>
      <c r="E87" s="95"/>
      <c r="F87" s="95"/>
      <c r="G87" s="95"/>
      <c r="H87" s="95"/>
      <c r="I87" s="95"/>
      <c r="J87" s="96"/>
      <c r="L87" s="95"/>
      <c r="M87" s="95"/>
      <c r="N87" s="95"/>
      <c r="O87" s="95"/>
      <c r="P87" s="95"/>
      <c r="Q87" s="95"/>
      <c r="R87" s="95"/>
      <c r="S87" s="95"/>
      <c r="T87" s="95"/>
      <c r="U87" s="96"/>
    </row>
    <row r="88" spans="1:21" x14ac:dyDescent="0.55000000000000004">
      <c r="A88" s="95"/>
      <c r="B88" s="95"/>
      <c r="C88" s="95"/>
      <c r="D88" s="95"/>
      <c r="E88" s="95"/>
      <c r="F88" s="95"/>
      <c r="G88" s="95"/>
      <c r="H88" s="95"/>
      <c r="I88" s="95"/>
      <c r="J88" s="96"/>
      <c r="L88" s="95"/>
      <c r="M88" s="95"/>
      <c r="N88" s="95"/>
      <c r="O88" s="95"/>
      <c r="P88" s="95"/>
      <c r="Q88" s="95"/>
      <c r="R88" s="95"/>
      <c r="S88" s="95"/>
      <c r="T88" s="95"/>
      <c r="U88" s="96"/>
    </row>
    <row r="89" spans="1:21" x14ac:dyDescent="0.55000000000000004">
      <c r="A89" s="95"/>
      <c r="B89" s="95"/>
      <c r="C89" s="95"/>
      <c r="D89" s="95"/>
      <c r="E89" s="95"/>
      <c r="F89" s="95"/>
      <c r="G89" s="95"/>
      <c r="H89" s="95"/>
      <c r="I89" s="95"/>
      <c r="J89" s="96"/>
      <c r="L89" s="95"/>
      <c r="M89" s="95"/>
      <c r="N89" s="95"/>
      <c r="O89" s="95"/>
      <c r="P89" s="95"/>
      <c r="Q89" s="95"/>
      <c r="R89" s="95"/>
      <c r="S89" s="95"/>
      <c r="T89" s="95"/>
      <c r="U89" s="96"/>
    </row>
    <row r="90" spans="1:21" x14ac:dyDescent="0.55000000000000004">
      <c r="A90" s="95"/>
      <c r="B90" s="95"/>
      <c r="C90" s="95"/>
      <c r="D90" s="95"/>
      <c r="E90" s="95"/>
      <c r="F90" s="95"/>
      <c r="G90" s="95"/>
      <c r="H90" s="95"/>
      <c r="I90" s="95"/>
      <c r="J90" s="96"/>
      <c r="L90" s="95"/>
      <c r="M90" s="95"/>
      <c r="N90" s="95"/>
      <c r="O90" s="95"/>
      <c r="P90" s="95"/>
      <c r="Q90" s="95"/>
      <c r="R90" s="95"/>
      <c r="S90" s="95"/>
      <c r="T90" s="95"/>
      <c r="U90" s="96"/>
    </row>
    <row r="91" spans="1:21" x14ac:dyDescent="0.55000000000000004">
      <c r="A91" s="95"/>
      <c r="B91" s="95"/>
      <c r="C91" s="95"/>
      <c r="D91" s="95"/>
      <c r="E91" s="95"/>
      <c r="F91" s="95"/>
      <c r="G91" s="95"/>
      <c r="H91" s="95"/>
      <c r="I91" s="95"/>
      <c r="J91" s="96"/>
      <c r="L91" s="95"/>
      <c r="M91" s="95"/>
      <c r="N91" s="95"/>
      <c r="O91" s="95"/>
      <c r="P91" s="95"/>
      <c r="Q91" s="95"/>
      <c r="R91" s="95"/>
      <c r="S91" s="95"/>
      <c r="T91" s="95"/>
      <c r="U91" s="96"/>
    </row>
    <row r="92" spans="1:21" x14ac:dyDescent="0.55000000000000004">
      <c r="A92" s="95"/>
      <c r="B92" s="95"/>
      <c r="C92" s="95"/>
      <c r="D92" s="95"/>
      <c r="E92" s="95"/>
      <c r="F92" s="95"/>
      <c r="G92" s="95"/>
      <c r="H92" s="95"/>
      <c r="I92" s="95"/>
      <c r="J92" s="96"/>
      <c r="L92" s="95"/>
      <c r="M92" s="95"/>
      <c r="N92" s="95"/>
      <c r="O92" s="95"/>
      <c r="P92" s="95"/>
      <c r="Q92" s="95"/>
      <c r="R92" s="95"/>
      <c r="S92" s="95"/>
      <c r="T92" s="95"/>
      <c r="U92" s="96"/>
    </row>
    <row r="93" spans="1:21" x14ac:dyDescent="0.55000000000000004">
      <c r="A93" s="95"/>
      <c r="B93" s="95"/>
      <c r="C93" s="95"/>
      <c r="D93" s="95"/>
      <c r="E93" s="95"/>
      <c r="F93" s="95"/>
      <c r="G93" s="95"/>
      <c r="H93" s="95"/>
      <c r="I93" s="95"/>
      <c r="J93" s="96"/>
      <c r="L93" s="95"/>
      <c r="M93" s="95"/>
      <c r="N93" s="95"/>
      <c r="O93" s="95"/>
      <c r="P93" s="95"/>
      <c r="Q93" s="95"/>
      <c r="R93" s="95"/>
      <c r="S93" s="95"/>
      <c r="T93" s="95"/>
      <c r="U93" s="96"/>
    </row>
    <row r="94" spans="1:21" x14ac:dyDescent="0.55000000000000004">
      <c r="A94" s="95"/>
      <c r="B94" s="95"/>
      <c r="C94" s="95"/>
      <c r="D94" s="95"/>
      <c r="E94" s="95"/>
      <c r="F94" s="95"/>
      <c r="G94" s="95"/>
      <c r="H94" s="95"/>
      <c r="I94" s="95"/>
      <c r="J94" s="96"/>
      <c r="L94" s="95"/>
      <c r="M94" s="95"/>
      <c r="N94" s="95"/>
      <c r="O94" s="95"/>
      <c r="P94" s="95"/>
      <c r="Q94" s="95"/>
      <c r="R94" s="95"/>
      <c r="S94" s="95"/>
      <c r="T94" s="95"/>
      <c r="U94" s="96"/>
    </row>
    <row r="95" spans="1:21" x14ac:dyDescent="0.55000000000000004">
      <c r="A95" s="95"/>
      <c r="B95" s="95"/>
      <c r="C95" s="95"/>
      <c r="D95" s="95"/>
      <c r="E95" s="95"/>
      <c r="F95" s="95"/>
      <c r="G95" s="95"/>
      <c r="H95" s="95"/>
      <c r="I95" s="95"/>
      <c r="J95" s="96"/>
      <c r="L95" s="95"/>
      <c r="M95" s="95"/>
      <c r="N95" s="95"/>
      <c r="O95" s="95"/>
      <c r="P95" s="95"/>
      <c r="Q95" s="95"/>
      <c r="R95" s="95"/>
      <c r="S95" s="95"/>
      <c r="T95" s="95"/>
      <c r="U95" s="96"/>
    </row>
    <row r="96" spans="1:21" x14ac:dyDescent="0.55000000000000004">
      <c r="A96" s="95"/>
      <c r="B96" s="95"/>
      <c r="C96" s="95"/>
      <c r="D96" s="95"/>
      <c r="E96" s="95"/>
      <c r="F96" s="95"/>
      <c r="G96" s="95"/>
      <c r="H96" s="95"/>
      <c r="I96" s="95"/>
      <c r="J96" s="96"/>
      <c r="L96" s="95"/>
      <c r="M96" s="95"/>
      <c r="N96" s="95"/>
      <c r="O96" s="95"/>
      <c r="P96" s="95"/>
      <c r="Q96" s="95"/>
      <c r="R96" s="95"/>
      <c r="S96" s="95"/>
      <c r="T96" s="95"/>
      <c r="U96" s="96"/>
    </row>
    <row r="97" spans="1:21" x14ac:dyDescent="0.55000000000000004">
      <c r="A97" s="95"/>
      <c r="B97" s="95"/>
      <c r="C97" s="95"/>
      <c r="D97" s="95"/>
      <c r="E97" s="95"/>
      <c r="F97" s="95"/>
      <c r="G97" s="95"/>
      <c r="H97" s="95"/>
      <c r="I97" s="95"/>
      <c r="J97" s="96"/>
      <c r="L97" s="95"/>
      <c r="M97" s="95"/>
      <c r="N97" s="95"/>
      <c r="O97" s="95"/>
      <c r="P97" s="95"/>
      <c r="Q97" s="95"/>
      <c r="R97" s="95"/>
      <c r="S97" s="95"/>
      <c r="T97" s="95"/>
      <c r="U97" s="96"/>
    </row>
    <row r="98" spans="1:21" x14ac:dyDescent="0.55000000000000004">
      <c r="A98" s="95"/>
      <c r="B98" s="95"/>
      <c r="C98" s="95"/>
      <c r="D98" s="95"/>
      <c r="E98" s="95"/>
      <c r="F98" s="95"/>
      <c r="G98" s="95"/>
      <c r="H98" s="95"/>
      <c r="I98" s="95"/>
      <c r="J98" s="96"/>
      <c r="L98" s="95"/>
      <c r="M98" s="95"/>
      <c r="N98" s="95"/>
      <c r="O98" s="95"/>
      <c r="P98" s="95"/>
      <c r="Q98" s="95"/>
      <c r="R98" s="95"/>
      <c r="S98" s="95"/>
      <c r="T98" s="95"/>
      <c r="U98" s="96"/>
    </row>
    <row r="99" spans="1:21" x14ac:dyDescent="0.55000000000000004">
      <c r="A99" s="95"/>
      <c r="B99" s="95"/>
      <c r="C99" s="95"/>
      <c r="D99" s="95"/>
      <c r="E99" s="95"/>
      <c r="F99" s="95"/>
      <c r="G99" s="95"/>
      <c r="H99" s="95"/>
      <c r="I99" s="95"/>
      <c r="J99" s="96"/>
      <c r="L99" s="95"/>
      <c r="M99" s="95"/>
      <c r="N99" s="95"/>
      <c r="O99" s="95"/>
      <c r="P99" s="95"/>
      <c r="Q99" s="95"/>
      <c r="R99" s="95"/>
      <c r="S99" s="95"/>
      <c r="T99" s="95"/>
      <c r="U99" s="96"/>
    </row>
    <row r="100" spans="1:21" x14ac:dyDescent="0.55000000000000004">
      <c r="A100" s="95"/>
      <c r="B100" s="95"/>
      <c r="C100" s="95"/>
      <c r="D100" s="95"/>
      <c r="E100" s="95"/>
      <c r="F100" s="95"/>
      <c r="G100" s="95"/>
      <c r="H100" s="95"/>
      <c r="I100" s="95"/>
      <c r="J100" s="96"/>
      <c r="L100" s="95"/>
      <c r="M100" s="95"/>
      <c r="N100" s="95"/>
      <c r="O100" s="95"/>
      <c r="P100" s="95"/>
      <c r="Q100" s="95"/>
      <c r="R100" s="95"/>
      <c r="S100" s="95"/>
      <c r="T100" s="95"/>
      <c r="U100" s="96"/>
    </row>
    <row r="101" spans="1:21" x14ac:dyDescent="0.55000000000000004">
      <c r="A101" s="95"/>
      <c r="B101" s="95"/>
      <c r="C101" s="95"/>
      <c r="D101" s="95"/>
      <c r="E101" s="95"/>
      <c r="F101" s="95"/>
      <c r="G101" s="95"/>
      <c r="H101" s="95"/>
      <c r="I101" s="95"/>
      <c r="J101" s="96"/>
      <c r="L101" s="95"/>
      <c r="M101" s="95"/>
      <c r="N101" s="95"/>
      <c r="O101" s="95"/>
      <c r="P101" s="95"/>
      <c r="Q101" s="95"/>
      <c r="R101" s="95"/>
      <c r="S101" s="95"/>
      <c r="T101" s="95"/>
      <c r="U101" s="96"/>
    </row>
    <row r="102" spans="1:21" x14ac:dyDescent="0.55000000000000004">
      <c r="A102" s="95"/>
      <c r="B102" s="95"/>
      <c r="C102" s="95"/>
      <c r="D102" s="95"/>
      <c r="E102" s="95"/>
      <c r="F102" s="95"/>
      <c r="G102" s="95"/>
      <c r="H102" s="95"/>
      <c r="I102" s="95"/>
      <c r="J102" s="96"/>
      <c r="L102" s="95"/>
      <c r="M102" s="95"/>
      <c r="N102" s="95"/>
      <c r="O102" s="95"/>
      <c r="P102" s="95"/>
      <c r="Q102" s="95"/>
      <c r="R102" s="95"/>
      <c r="S102" s="95"/>
      <c r="T102" s="95"/>
      <c r="U102" s="96"/>
    </row>
    <row r="103" spans="1:21" x14ac:dyDescent="0.55000000000000004">
      <c r="A103" s="95"/>
      <c r="B103" s="95"/>
      <c r="C103" s="95"/>
      <c r="D103" s="95"/>
      <c r="E103" s="95"/>
      <c r="F103" s="95"/>
      <c r="G103" s="95"/>
      <c r="H103" s="95"/>
      <c r="I103" s="95"/>
      <c r="J103" s="96"/>
      <c r="L103" s="95"/>
      <c r="M103" s="95"/>
      <c r="N103" s="95"/>
      <c r="O103" s="95"/>
      <c r="P103" s="95"/>
      <c r="Q103" s="95"/>
      <c r="R103" s="95"/>
      <c r="S103" s="95"/>
      <c r="T103" s="95"/>
      <c r="U103" s="96"/>
    </row>
    <row r="104" spans="1:21" x14ac:dyDescent="0.55000000000000004">
      <c r="A104" s="95"/>
      <c r="B104" s="95"/>
      <c r="C104" s="95"/>
      <c r="D104" s="95"/>
      <c r="E104" s="95"/>
      <c r="F104" s="95"/>
      <c r="G104" s="95"/>
      <c r="H104" s="95"/>
      <c r="I104" s="95"/>
      <c r="J104" s="96"/>
      <c r="L104" s="95"/>
      <c r="M104" s="95"/>
      <c r="N104" s="95"/>
      <c r="O104" s="95"/>
      <c r="P104" s="95"/>
      <c r="Q104" s="95"/>
      <c r="R104" s="95"/>
      <c r="S104" s="95"/>
      <c r="T104" s="95"/>
      <c r="U104" s="96"/>
    </row>
    <row r="105" spans="1:21" x14ac:dyDescent="0.55000000000000004">
      <c r="A105" s="95"/>
      <c r="B105" s="95"/>
      <c r="C105" s="95"/>
      <c r="D105" s="95"/>
      <c r="E105" s="95"/>
      <c r="F105" s="95"/>
      <c r="G105" s="95"/>
      <c r="H105" s="95"/>
      <c r="I105" s="95"/>
      <c r="J105" s="96"/>
      <c r="L105" s="95"/>
      <c r="M105" s="95"/>
      <c r="N105" s="95"/>
      <c r="O105" s="95"/>
      <c r="P105" s="95"/>
      <c r="Q105" s="95"/>
      <c r="R105" s="95"/>
      <c r="S105" s="95"/>
      <c r="T105" s="95"/>
      <c r="U105" s="96"/>
    </row>
    <row r="106" spans="1:21" x14ac:dyDescent="0.55000000000000004">
      <c r="A106" s="95"/>
      <c r="B106" s="95"/>
      <c r="C106" s="95"/>
      <c r="D106" s="95"/>
      <c r="E106" s="95"/>
      <c r="F106" s="95"/>
      <c r="G106" s="95"/>
      <c r="H106" s="95"/>
      <c r="I106" s="95"/>
      <c r="J106" s="96"/>
      <c r="L106" s="95"/>
      <c r="M106" s="95"/>
      <c r="N106" s="95"/>
      <c r="O106" s="95"/>
      <c r="P106" s="95"/>
      <c r="Q106" s="95"/>
      <c r="R106" s="95"/>
      <c r="S106" s="95"/>
      <c r="T106" s="95"/>
      <c r="U106" s="96"/>
    </row>
    <row r="107" spans="1:21" x14ac:dyDescent="0.55000000000000004">
      <c r="A107" s="95"/>
      <c r="B107" s="95"/>
      <c r="C107" s="95"/>
      <c r="D107" s="95"/>
      <c r="E107" s="95"/>
      <c r="F107" s="95"/>
      <c r="G107" s="95"/>
      <c r="H107" s="95"/>
      <c r="I107" s="95"/>
      <c r="J107" s="96"/>
      <c r="L107" s="95"/>
      <c r="M107" s="95"/>
      <c r="N107" s="95"/>
      <c r="O107" s="95"/>
      <c r="P107" s="95"/>
      <c r="Q107" s="95"/>
      <c r="R107" s="95"/>
      <c r="S107" s="95"/>
      <c r="T107" s="95"/>
      <c r="U107" s="96"/>
    </row>
    <row r="108" spans="1:21" x14ac:dyDescent="0.55000000000000004">
      <c r="A108" s="95"/>
      <c r="B108" s="95"/>
      <c r="C108" s="95"/>
      <c r="D108" s="95"/>
      <c r="E108" s="95"/>
      <c r="F108" s="95"/>
      <c r="G108" s="95"/>
      <c r="H108" s="95"/>
      <c r="I108" s="95"/>
      <c r="J108" s="96"/>
      <c r="L108" s="95"/>
      <c r="M108" s="95"/>
      <c r="N108" s="95"/>
      <c r="O108" s="95"/>
      <c r="P108" s="95"/>
      <c r="Q108" s="95"/>
      <c r="R108" s="95"/>
      <c r="S108" s="95"/>
      <c r="T108" s="95"/>
      <c r="U108" s="96"/>
    </row>
    <row r="109" spans="1:21" x14ac:dyDescent="0.55000000000000004">
      <c r="A109" s="95"/>
      <c r="B109" s="95"/>
      <c r="C109" s="95"/>
      <c r="D109" s="95"/>
      <c r="E109" s="95"/>
      <c r="F109" s="95"/>
      <c r="G109" s="95"/>
      <c r="H109" s="95"/>
      <c r="I109" s="95"/>
      <c r="J109" s="96"/>
      <c r="L109" s="95"/>
      <c r="M109" s="95"/>
      <c r="N109" s="95"/>
      <c r="O109" s="95"/>
      <c r="P109" s="95"/>
      <c r="Q109" s="95"/>
      <c r="R109" s="95"/>
      <c r="S109" s="95"/>
      <c r="T109" s="95"/>
      <c r="U109" s="96"/>
    </row>
    <row r="110" spans="1:21" x14ac:dyDescent="0.55000000000000004">
      <c r="A110" s="95"/>
      <c r="B110" s="95"/>
      <c r="C110" s="95"/>
      <c r="D110" s="95"/>
      <c r="E110" s="95"/>
      <c r="F110" s="95"/>
      <c r="G110" s="95"/>
      <c r="H110" s="95"/>
      <c r="I110" s="95"/>
      <c r="J110" s="96"/>
      <c r="L110" s="95"/>
      <c r="M110" s="95"/>
      <c r="N110" s="95"/>
      <c r="O110" s="95"/>
      <c r="P110" s="95"/>
      <c r="Q110" s="95"/>
      <c r="R110" s="95"/>
      <c r="S110" s="95"/>
      <c r="T110" s="95"/>
      <c r="U110" s="96"/>
    </row>
    <row r="111" spans="1:21" x14ac:dyDescent="0.55000000000000004">
      <c r="A111" s="95"/>
      <c r="B111" s="95"/>
      <c r="C111" s="95"/>
      <c r="D111" s="95"/>
      <c r="E111" s="95"/>
      <c r="F111" s="95"/>
      <c r="G111" s="95"/>
      <c r="H111" s="95"/>
      <c r="I111" s="95"/>
      <c r="J111" s="96"/>
      <c r="L111" s="95"/>
      <c r="M111" s="95"/>
      <c r="N111" s="95"/>
      <c r="O111" s="95"/>
      <c r="P111" s="95"/>
      <c r="Q111" s="95"/>
      <c r="R111" s="95"/>
      <c r="S111" s="95"/>
      <c r="T111" s="95"/>
      <c r="U111" s="96"/>
    </row>
    <row r="112" spans="1:21" x14ac:dyDescent="0.55000000000000004">
      <c r="A112" s="95"/>
      <c r="B112" s="95"/>
      <c r="C112" s="95"/>
      <c r="D112" s="95"/>
      <c r="E112" s="95"/>
      <c r="F112" s="95"/>
      <c r="G112" s="95"/>
      <c r="H112" s="95"/>
      <c r="I112" s="95"/>
      <c r="J112" s="96"/>
      <c r="L112" s="95"/>
      <c r="M112" s="95"/>
      <c r="N112" s="95"/>
      <c r="O112" s="95"/>
      <c r="P112" s="95"/>
      <c r="Q112" s="95"/>
      <c r="R112" s="95"/>
      <c r="S112" s="95"/>
      <c r="T112" s="95"/>
      <c r="U112" s="96"/>
    </row>
    <row r="113" spans="1:21" x14ac:dyDescent="0.55000000000000004">
      <c r="A113" s="95"/>
      <c r="B113" s="95"/>
      <c r="C113" s="95"/>
      <c r="D113" s="95"/>
      <c r="E113" s="95"/>
      <c r="F113" s="95"/>
      <c r="G113" s="95"/>
      <c r="H113" s="95"/>
      <c r="I113" s="95"/>
      <c r="J113" s="96"/>
      <c r="L113" s="95"/>
      <c r="M113" s="95"/>
      <c r="N113" s="95"/>
      <c r="O113" s="95"/>
      <c r="P113" s="95"/>
      <c r="Q113" s="95"/>
      <c r="R113" s="95"/>
      <c r="S113" s="95"/>
      <c r="T113" s="95"/>
      <c r="U113" s="96"/>
    </row>
    <row r="114" spans="1:21" x14ac:dyDescent="0.55000000000000004">
      <c r="A114" s="95"/>
      <c r="B114" s="95"/>
      <c r="C114" s="95"/>
      <c r="D114" s="95"/>
      <c r="E114" s="95"/>
      <c r="F114" s="95"/>
      <c r="G114" s="95"/>
      <c r="H114" s="95"/>
      <c r="I114" s="95"/>
      <c r="J114" s="96"/>
      <c r="L114" s="95"/>
      <c r="M114" s="95"/>
      <c r="N114" s="95"/>
      <c r="O114" s="95"/>
      <c r="P114" s="95"/>
      <c r="Q114" s="95"/>
      <c r="R114" s="95"/>
      <c r="S114" s="95"/>
      <c r="T114" s="95"/>
      <c r="U114" s="96"/>
    </row>
    <row r="115" spans="1:21" x14ac:dyDescent="0.55000000000000004">
      <c r="A115" s="95"/>
      <c r="B115" s="95"/>
      <c r="C115" s="95"/>
      <c r="D115" s="95"/>
      <c r="E115" s="95"/>
      <c r="F115" s="95"/>
      <c r="G115" s="95"/>
      <c r="H115" s="95"/>
      <c r="I115" s="95"/>
      <c r="J115" s="96"/>
      <c r="L115" s="95"/>
      <c r="M115" s="95"/>
      <c r="N115" s="95"/>
      <c r="O115" s="95"/>
      <c r="P115" s="95"/>
      <c r="Q115" s="95"/>
      <c r="R115" s="95"/>
      <c r="S115" s="95"/>
      <c r="T115" s="95"/>
      <c r="U115" s="96"/>
    </row>
    <row r="116" spans="1:21" x14ac:dyDescent="0.55000000000000004">
      <c r="A116" s="95"/>
      <c r="B116" s="95"/>
      <c r="C116" s="95"/>
      <c r="D116" s="95"/>
      <c r="E116" s="95"/>
      <c r="F116" s="95"/>
      <c r="G116" s="95"/>
      <c r="H116" s="95"/>
      <c r="I116" s="95"/>
      <c r="J116" s="96"/>
      <c r="L116" s="95"/>
      <c r="M116" s="95"/>
      <c r="N116" s="95"/>
      <c r="O116" s="95"/>
      <c r="P116" s="95"/>
      <c r="Q116" s="95"/>
      <c r="R116" s="95"/>
      <c r="S116" s="95"/>
      <c r="T116" s="95"/>
      <c r="U116" s="96"/>
    </row>
    <row r="117" spans="1:21" x14ac:dyDescent="0.55000000000000004">
      <c r="A117" s="95"/>
      <c r="B117" s="95"/>
      <c r="C117" s="95"/>
      <c r="D117" s="95"/>
      <c r="E117" s="95"/>
      <c r="F117" s="95"/>
      <c r="G117" s="95"/>
      <c r="H117" s="95"/>
      <c r="I117" s="95"/>
      <c r="J117" s="96"/>
      <c r="L117" s="95"/>
      <c r="M117" s="95"/>
      <c r="N117" s="95"/>
      <c r="O117" s="95"/>
      <c r="P117" s="95"/>
      <c r="Q117" s="95"/>
      <c r="R117" s="95"/>
      <c r="S117" s="95"/>
      <c r="T117" s="95"/>
      <c r="U117" s="96"/>
    </row>
    <row r="118" spans="1:21" x14ac:dyDescent="0.55000000000000004">
      <c r="A118" s="95"/>
      <c r="B118" s="95"/>
      <c r="C118" s="95"/>
      <c r="D118" s="95"/>
      <c r="E118" s="95"/>
      <c r="F118" s="95"/>
      <c r="G118" s="95"/>
      <c r="H118" s="95"/>
      <c r="I118" s="95"/>
      <c r="J118" s="96"/>
      <c r="L118" s="95"/>
      <c r="M118" s="95"/>
      <c r="N118" s="95"/>
      <c r="O118" s="95"/>
      <c r="P118" s="95"/>
      <c r="Q118" s="95"/>
      <c r="R118" s="95"/>
      <c r="S118" s="95"/>
      <c r="T118" s="95"/>
      <c r="U118" s="96"/>
    </row>
    <row r="119" spans="1:21" x14ac:dyDescent="0.55000000000000004">
      <c r="A119" s="95"/>
      <c r="B119" s="95"/>
      <c r="C119" s="95"/>
      <c r="D119" s="95"/>
      <c r="E119" s="95"/>
      <c r="F119" s="95"/>
      <c r="G119" s="95"/>
      <c r="H119" s="95"/>
      <c r="I119" s="95"/>
      <c r="J119" s="96"/>
      <c r="L119" s="95"/>
      <c r="M119" s="95"/>
      <c r="N119" s="95"/>
      <c r="O119" s="95"/>
      <c r="P119" s="95"/>
      <c r="Q119" s="95"/>
      <c r="R119" s="95"/>
      <c r="S119" s="95"/>
      <c r="T119" s="95"/>
      <c r="U119" s="96"/>
    </row>
    <row r="120" spans="1:21" x14ac:dyDescent="0.55000000000000004">
      <c r="A120" s="95"/>
      <c r="B120" s="95"/>
      <c r="C120" s="95"/>
      <c r="D120" s="95"/>
      <c r="E120" s="95"/>
      <c r="F120" s="95"/>
      <c r="G120" s="95"/>
      <c r="H120" s="95"/>
      <c r="I120" s="95"/>
      <c r="J120" s="96"/>
      <c r="L120" s="95"/>
      <c r="M120" s="95"/>
      <c r="N120" s="95"/>
      <c r="O120" s="95"/>
      <c r="P120" s="95"/>
      <c r="Q120" s="95"/>
      <c r="R120" s="95"/>
      <c r="S120" s="95"/>
      <c r="T120" s="95"/>
      <c r="U120" s="96"/>
    </row>
    <row r="121" spans="1:21" x14ac:dyDescent="0.55000000000000004">
      <c r="A121" s="95"/>
      <c r="B121" s="95"/>
      <c r="C121" s="95"/>
      <c r="D121" s="95"/>
      <c r="E121" s="95"/>
      <c r="F121" s="95"/>
      <c r="G121" s="95"/>
      <c r="H121" s="95"/>
      <c r="I121" s="95"/>
      <c r="J121" s="96"/>
      <c r="L121" s="95"/>
      <c r="M121" s="95"/>
      <c r="N121" s="95"/>
      <c r="O121" s="95"/>
      <c r="P121" s="95"/>
      <c r="Q121" s="95"/>
      <c r="R121" s="95"/>
      <c r="S121" s="95"/>
      <c r="T121" s="95"/>
      <c r="U121" s="96"/>
    </row>
    <row r="122" spans="1:21" x14ac:dyDescent="0.55000000000000004">
      <c r="A122" s="95"/>
      <c r="B122" s="95"/>
      <c r="C122" s="95"/>
      <c r="D122" s="95"/>
      <c r="E122" s="95"/>
      <c r="F122" s="95"/>
      <c r="G122" s="95"/>
      <c r="H122" s="95"/>
      <c r="I122" s="95"/>
      <c r="J122" s="96"/>
      <c r="L122" s="95"/>
      <c r="M122" s="95"/>
      <c r="N122" s="95"/>
      <c r="O122" s="95"/>
      <c r="P122" s="95"/>
      <c r="Q122" s="95"/>
      <c r="R122" s="95"/>
      <c r="S122" s="95"/>
      <c r="T122" s="95"/>
      <c r="U122" s="96"/>
    </row>
    <row r="123" spans="1:21" x14ac:dyDescent="0.55000000000000004">
      <c r="A123" s="95"/>
      <c r="B123" s="95"/>
      <c r="C123" s="95"/>
      <c r="D123" s="95"/>
      <c r="E123" s="95"/>
      <c r="F123" s="95"/>
      <c r="G123" s="95"/>
      <c r="H123" s="95"/>
      <c r="I123" s="95"/>
      <c r="J123" s="96"/>
      <c r="L123" s="95"/>
      <c r="M123" s="95"/>
      <c r="N123" s="95"/>
      <c r="O123" s="95"/>
      <c r="P123" s="95"/>
      <c r="Q123" s="95"/>
      <c r="R123" s="95"/>
      <c r="S123" s="95"/>
      <c r="T123" s="95"/>
      <c r="U123" s="96"/>
    </row>
    <row r="124" spans="1:21" x14ac:dyDescent="0.55000000000000004">
      <c r="A124" s="95"/>
      <c r="B124" s="95"/>
      <c r="C124" s="95"/>
      <c r="D124" s="95"/>
      <c r="E124" s="95"/>
      <c r="F124" s="95"/>
      <c r="G124" s="95"/>
      <c r="H124" s="95"/>
      <c r="I124" s="95"/>
      <c r="J124" s="96"/>
      <c r="L124" s="95"/>
      <c r="M124" s="95"/>
      <c r="N124" s="95"/>
      <c r="O124" s="95"/>
      <c r="P124" s="95"/>
      <c r="Q124" s="95"/>
      <c r="R124" s="95"/>
      <c r="S124" s="95"/>
      <c r="T124" s="95"/>
      <c r="U124" s="96"/>
    </row>
    <row r="125" spans="1:21" x14ac:dyDescent="0.55000000000000004">
      <c r="A125" s="95"/>
      <c r="B125" s="95"/>
      <c r="C125" s="95"/>
      <c r="D125" s="95"/>
      <c r="E125" s="95"/>
      <c r="F125" s="95"/>
      <c r="G125" s="95"/>
      <c r="H125" s="95"/>
      <c r="I125" s="95"/>
      <c r="J125" s="96"/>
      <c r="L125" s="95"/>
      <c r="M125" s="95"/>
      <c r="N125" s="95"/>
      <c r="O125" s="95"/>
      <c r="P125" s="95"/>
      <c r="Q125" s="95"/>
      <c r="R125" s="95"/>
      <c r="S125" s="95"/>
      <c r="T125" s="95"/>
      <c r="U125" s="96"/>
    </row>
    <row r="126" spans="1:21" x14ac:dyDescent="0.55000000000000004">
      <c r="A126" s="95"/>
      <c r="B126" s="95"/>
      <c r="C126" s="95"/>
      <c r="D126" s="95"/>
      <c r="E126" s="95"/>
      <c r="F126" s="95"/>
      <c r="G126" s="95"/>
      <c r="H126" s="95"/>
      <c r="I126" s="95"/>
      <c r="J126" s="96"/>
      <c r="L126" s="95"/>
      <c r="M126" s="95"/>
      <c r="N126" s="95"/>
      <c r="O126" s="95"/>
      <c r="P126" s="95"/>
      <c r="Q126" s="95"/>
      <c r="R126" s="95"/>
      <c r="S126" s="95"/>
      <c r="T126" s="95"/>
      <c r="U126" s="96"/>
    </row>
    <row r="127" spans="1:21" x14ac:dyDescent="0.55000000000000004">
      <c r="A127" s="95"/>
      <c r="B127" s="95"/>
      <c r="C127" s="95"/>
      <c r="D127" s="95"/>
      <c r="E127" s="95"/>
      <c r="F127" s="95"/>
      <c r="G127" s="95"/>
      <c r="H127" s="95"/>
      <c r="I127" s="95"/>
      <c r="J127" s="96"/>
      <c r="L127" s="95"/>
      <c r="M127" s="95"/>
      <c r="N127" s="95"/>
      <c r="O127" s="95"/>
      <c r="P127" s="95"/>
      <c r="Q127" s="95"/>
      <c r="R127" s="95"/>
      <c r="S127" s="95"/>
      <c r="T127" s="95"/>
      <c r="U127" s="96"/>
    </row>
    <row r="128" spans="1:21" x14ac:dyDescent="0.55000000000000004">
      <c r="A128" s="95"/>
      <c r="B128" s="95"/>
      <c r="C128" s="95"/>
      <c r="D128" s="95"/>
      <c r="E128" s="95"/>
      <c r="F128" s="95"/>
      <c r="G128" s="95"/>
      <c r="H128" s="95"/>
      <c r="I128" s="95"/>
      <c r="J128" s="96"/>
      <c r="L128" s="95"/>
      <c r="M128" s="95"/>
      <c r="N128" s="95"/>
      <c r="O128" s="95"/>
      <c r="P128" s="95"/>
      <c r="Q128" s="95"/>
      <c r="R128" s="95"/>
      <c r="S128" s="95"/>
      <c r="T128" s="95"/>
      <c r="U128" s="96"/>
    </row>
    <row r="129" spans="1:21" x14ac:dyDescent="0.55000000000000004">
      <c r="A129" s="95"/>
      <c r="B129" s="95"/>
      <c r="C129" s="95"/>
      <c r="D129" s="95"/>
      <c r="E129" s="95"/>
      <c r="F129" s="95"/>
      <c r="G129" s="95"/>
      <c r="H129" s="95"/>
      <c r="I129" s="95"/>
      <c r="J129" s="96"/>
      <c r="L129" s="95"/>
      <c r="M129" s="95"/>
      <c r="N129" s="95"/>
      <c r="O129" s="95"/>
      <c r="P129" s="95"/>
      <c r="Q129" s="95"/>
      <c r="R129" s="95"/>
      <c r="S129" s="95"/>
      <c r="T129" s="95"/>
      <c r="U129" s="96"/>
    </row>
    <row r="130" spans="1:21" x14ac:dyDescent="0.55000000000000004">
      <c r="A130" s="95"/>
      <c r="B130" s="95"/>
      <c r="C130" s="95"/>
      <c r="D130" s="95"/>
      <c r="E130" s="95"/>
      <c r="F130" s="95"/>
      <c r="G130" s="95"/>
      <c r="H130" s="95"/>
      <c r="I130" s="95"/>
      <c r="J130" s="96"/>
      <c r="L130" s="95"/>
      <c r="M130" s="95"/>
      <c r="N130" s="95"/>
      <c r="O130" s="95"/>
      <c r="P130" s="95"/>
      <c r="Q130" s="95"/>
      <c r="R130" s="95"/>
      <c r="S130" s="95"/>
      <c r="T130" s="95"/>
      <c r="U130" s="96"/>
    </row>
    <row r="131" spans="1:21" x14ac:dyDescent="0.55000000000000004">
      <c r="A131" s="95"/>
      <c r="B131" s="95"/>
      <c r="C131" s="95"/>
      <c r="D131" s="95"/>
      <c r="E131" s="95"/>
      <c r="F131" s="95"/>
      <c r="G131" s="95"/>
      <c r="H131" s="95"/>
      <c r="I131" s="95"/>
      <c r="J131" s="96"/>
      <c r="L131" s="95"/>
      <c r="M131" s="95"/>
      <c r="N131" s="95"/>
      <c r="O131" s="95"/>
      <c r="P131" s="95"/>
      <c r="Q131" s="95"/>
      <c r="R131" s="95"/>
      <c r="S131" s="95"/>
      <c r="T131" s="95"/>
      <c r="U131" s="96"/>
    </row>
    <row r="132" spans="1:21" x14ac:dyDescent="0.55000000000000004">
      <c r="A132" s="95"/>
      <c r="B132" s="95"/>
      <c r="C132" s="95"/>
      <c r="D132" s="95"/>
      <c r="E132" s="95"/>
      <c r="F132" s="95"/>
      <c r="G132" s="95"/>
      <c r="H132" s="95"/>
      <c r="I132" s="95"/>
      <c r="J132" s="96"/>
      <c r="L132" s="95"/>
      <c r="M132" s="95"/>
      <c r="N132" s="95"/>
      <c r="O132" s="95"/>
      <c r="P132" s="95"/>
      <c r="Q132" s="95"/>
      <c r="R132" s="95"/>
      <c r="S132" s="95"/>
      <c r="T132" s="95"/>
      <c r="U132" s="96"/>
    </row>
    <row r="133" spans="1:21" x14ac:dyDescent="0.55000000000000004">
      <c r="A133" s="95"/>
      <c r="B133" s="95"/>
      <c r="C133" s="95"/>
      <c r="D133" s="95"/>
      <c r="E133" s="95"/>
      <c r="F133" s="95"/>
      <c r="G133" s="95"/>
      <c r="H133" s="95"/>
      <c r="I133" s="95"/>
      <c r="J133" s="96"/>
      <c r="L133" s="95"/>
      <c r="M133" s="95"/>
      <c r="N133" s="95"/>
      <c r="O133" s="95"/>
      <c r="P133" s="95"/>
      <c r="Q133" s="95"/>
      <c r="R133" s="95"/>
      <c r="S133" s="95"/>
      <c r="T133" s="95"/>
      <c r="U133" s="96"/>
    </row>
    <row r="134" spans="1:21" x14ac:dyDescent="0.55000000000000004">
      <c r="A134" s="95"/>
      <c r="B134" s="95"/>
      <c r="C134" s="95"/>
      <c r="D134" s="95"/>
      <c r="E134" s="95"/>
      <c r="F134" s="95"/>
      <c r="G134" s="95"/>
      <c r="H134" s="95"/>
      <c r="I134" s="95"/>
      <c r="J134" s="96"/>
      <c r="L134" s="95"/>
      <c r="M134" s="95"/>
      <c r="N134" s="95"/>
      <c r="O134" s="95"/>
      <c r="P134" s="95"/>
      <c r="Q134" s="95"/>
      <c r="R134" s="95"/>
      <c r="S134" s="95"/>
      <c r="T134" s="95"/>
      <c r="U134" s="96"/>
    </row>
    <row r="135" spans="1:21" x14ac:dyDescent="0.55000000000000004">
      <c r="A135" s="95"/>
      <c r="B135" s="95"/>
      <c r="C135" s="95"/>
      <c r="D135" s="95"/>
      <c r="E135" s="95"/>
      <c r="F135" s="95"/>
      <c r="G135" s="95"/>
      <c r="H135" s="95"/>
      <c r="I135" s="95"/>
      <c r="J135" s="96"/>
      <c r="L135" s="95"/>
      <c r="M135" s="95"/>
      <c r="N135" s="95"/>
      <c r="O135" s="95"/>
      <c r="P135" s="95"/>
      <c r="Q135" s="95"/>
      <c r="R135" s="95"/>
      <c r="S135" s="95"/>
      <c r="T135" s="95"/>
      <c r="U135" s="96"/>
    </row>
    <row r="136" spans="1:21" x14ac:dyDescent="0.55000000000000004">
      <c r="A136" s="95"/>
      <c r="B136" s="95"/>
      <c r="C136" s="95"/>
      <c r="D136" s="95"/>
      <c r="E136" s="95"/>
      <c r="F136" s="95"/>
      <c r="G136" s="95"/>
      <c r="H136" s="95"/>
      <c r="I136" s="95"/>
      <c r="J136" s="96"/>
      <c r="L136" s="95"/>
      <c r="M136" s="95"/>
      <c r="N136" s="95"/>
      <c r="O136" s="95"/>
      <c r="P136" s="95"/>
      <c r="Q136" s="95"/>
      <c r="R136" s="95"/>
      <c r="S136" s="95"/>
      <c r="T136" s="95"/>
      <c r="U136" s="96"/>
    </row>
    <row r="137" spans="1:21" x14ac:dyDescent="0.55000000000000004">
      <c r="A137" s="95"/>
      <c r="B137" s="95"/>
      <c r="C137" s="95"/>
      <c r="D137" s="95"/>
      <c r="E137" s="95"/>
      <c r="F137" s="95"/>
      <c r="G137" s="95"/>
      <c r="H137" s="95"/>
      <c r="I137" s="95"/>
      <c r="J137" s="96"/>
      <c r="L137" s="95"/>
      <c r="M137" s="95"/>
      <c r="N137" s="95"/>
      <c r="O137" s="95"/>
      <c r="P137" s="95"/>
      <c r="Q137" s="95"/>
      <c r="R137" s="95"/>
      <c r="S137" s="95"/>
      <c r="T137" s="95"/>
      <c r="U137" s="96"/>
    </row>
    <row r="138" spans="1:21" x14ac:dyDescent="0.55000000000000004">
      <c r="A138" s="95"/>
      <c r="B138" s="95"/>
      <c r="C138" s="95"/>
      <c r="D138" s="95"/>
      <c r="E138" s="95"/>
      <c r="F138" s="95"/>
      <c r="G138" s="95"/>
      <c r="H138" s="95"/>
      <c r="I138" s="95"/>
      <c r="J138" s="96"/>
      <c r="L138" s="95"/>
      <c r="M138" s="95"/>
      <c r="N138" s="95"/>
      <c r="O138" s="95"/>
      <c r="P138" s="95"/>
      <c r="Q138" s="95"/>
      <c r="R138" s="95"/>
      <c r="S138" s="95"/>
      <c r="T138" s="95"/>
      <c r="U138" s="96"/>
    </row>
    <row r="139" spans="1:21" x14ac:dyDescent="0.55000000000000004">
      <c r="A139" s="95"/>
      <c r="B139" s="95"/>
      <c r="C139" s="95"/>
      <c r="D139" s="95"/>
      <c r="E139" s="95"/>
      <c r="F139" s="95"/>
      <c r="G139" s="95"/>
      <c r="H139" s="95"/>
      <c r="I139" s="95"/>
      <c r="J139" s="96"/>
      <c r="L139" s="95"/>
      <c r="M139" s="95"/>
      <c r="N139" s="95"/>
      <c r="O139" s="95"/>
      <c r="P139" s="95"/>
      <c r="Q139" s="95"/>
      <c r="R139" s="95"/>
      <c r="S139" s="95"/>
      <c r="T139" s="95"/>
      <c r="U139" s="96"/>
    </row>
    <row r="140" spans="1:21" x14ac:dyDescent="0.55000000000000004">
      <c r="A140" s="95"/>
      <c r="B140" s="95"/>
      <c r="C140" s="95"/>
      <c r="D140" s="95"/>
      <c r="E140" s="95"/>
      <c r="F140" s="95"/>
      <c r="G140" s="95"/>
      <c r="H140" s="95"/>
      <c r="I140" s="95"/>
      <c r="J140" s="96"/>
      <c r="L140" s="95"/>
      <c r="M140" s="95"/>
      <c r="N140" s="95"/>
      <c r="O140" s="95"/>
      <c r="P140" s="95"/>
      <c r="Q140" s="95"/>
      <c r="R140" s="95"/>
      <c r="S140" s="95"/>
      <c r="T140" s="95"/>
      <c r="U140" s="96"/>
    </row>
    <row r="141" spans="1:21" x14ac:dyDescent="0.55000000000000004">
      <c r="A141" s="95"/>
      <c r="B141" s="95"/>
      <c r="C141" s="95"/>
      <c r="D141" s="95"/>
      <c r="E141" s="95"/>
      <c r="F141" s="95"/>
      <c r="G141" s="95"/>
      <c r="H141" s="95"/>
      <c r="I141" s="95"/>
      <c r="J141" s="96"/>
      <c r="L141" s="95"/>
      <c r="M141" s="95"/>
      <c r="N141" s="95"/>
      <c r="O141" s="95"/>
      <c r="P141" s="95"/>
      <c r="Q141" s="95"/>
      <c r="R141" s="95"/>
      <c r="S141" s="95"/>
      <c r="T141" s="95"/>
      <c r="U141" s="96"/>
    </row>
    <row r="142" spans="1:21" x14ac:dyDescent="0.55000000000000004">
      <c r="A142" s="95"/>
      <c r="B142" s="95"/>
      <c r="C142" s="95"/>
      <c r="D142" s="95"/>
      <c r="E142" s="95"/>
      <c r="F142" s="95"/>
      <c r="G142" s="95"/>
      <c r="H142" s="95"/>
      <c r="I142" s="95"/>
      <c r="J142" s="96"/>
      <c r="L142" s="95"/>
      <c r="M142" s="95"/>
      <c r="N142" s="95"/>
      <c r="O142" s="95"/>
      <c r="P142" s="95"/>
      <c r="Q142" s="95"/>
      <c r="R142" s="95"/>
      <c r="S142" s="95"/>
      <c r="T142" s="95"/>
      <c r="U142" s="96"/>
    </row>
    <row r="143" spans="1:21" x14ac:dyDescent="0.55000000000000004">
      <c r="A143" s="95"/>
      <c r="B143" s="95"/>
      <c r="C143" s="95"/>
      <c r="D143" s="95"/>
      <c r="E143" s="95"/>
      <c r="F143" s="95"/>
      <c r="G143" s="95"/>
      <c r="H143" s="95"/>
      <c r="I143" s="95"/>
      <c r="J143" s="96"/>
      <c r="L143" s="95"/>
      <c r="M143" s="95"/>
      <c r="N143" s="95"/>
      <c r="O143" s="95"/>
      <c r="P143" s="95"/>
      <c r="Q143" s="95"/>
      <c r="R143" s="95"/>
      <c r="S143" s="95"/>
      <c r="T143" s="95"/>
      <c r="U143" s="96"/>
    </row>
    <row r="144" spans="1:21" x14ac:dyDescent="0.55000000000000004">
      <c r="A144" s="95"/>
      <c r="B144" s="95"/>
      <c r="C144" s="95"/>
      <c r="D144" s="95"/>
      <c r="E144" s="95"/>
      <c r="F144" s="95"/>
      <c r="G144" s="95"/>
      <c r="H144" s="95"/>
      <c r="I144" s="95"/>
      <c r="J144" s="96"/>
      <c r="L144" s="95"/>
      <c r="M144" s="95"/>
      <c r="N144" s="95"/>
      <c r="O144" s="95"/>
      <c r="P144" s="95"/>
      <c r="Q144" s="95"/>
      <c r="R144" s="95"/>
      <c r="S144" s="95"/>
      <c r="T144" s="95"/>
      <c r="U144" s="96"/>
    </row>
    <row r="145" spans="1:21" x14ac:dyDescent="0.55000000000000004">
      <c r="A145" s="95"/>
      <c r="B145" s="95"/>
      <c r="C145" s="95"/>
      <c r="D145" s="95"/>
      <c r="E145" s="95"/>
      <c r="F145" s="95"/>
      <c r="G145" s="95"/>
      <c r="H145" s="95"/>
      <c r="I145" s="95"/>
      <c r="J145" s="96"/>
      <c r="L145" s="95"/>
      <c r="M145" s="95"/>
      <c r="N145" s="95"/>
      <c r="O145" s="95"/>
      <c r="P145" s="95"/>
      <c r="Q145" s="95"/>
      <c r="R145" s="95"/>
      <c r="S145" s="95"/>
      <c r="T145" s="95"/>
      <c r="U145" s="96"/>
    </row>
    <row r="146" spans="1:21" x14ac:dyDescent="0.55000000000000004">
      <c r="A146" s="95"/>
      <c r="B146" s="95"/>
      <c r="C146" s="95"/>
      <c r="D146" s="95"/>
      <c r="E146" s="95"/>
      <c r="F146" s="95"/>
      <c r="G146" s="95"/>
      <c r="H146" s="95"/>
      <c r="I146" s="95"/>
      <c r="J146" s="96"/>
      <c r="L146" s="95"/>
      <c r="M146" s="95"/>
      <c r="N146" s="95"/>
      <c r="O146" s="95"/>
      <c r="P146" s="95"/>
      <c r="Q146" s="95"/>
      <c r="R146" s="95"/>
      <c r="S146" s="95"/>
      <c r="T146" s="95"/>
      <c r="U146" s="96"/>
    </row>
    <row r="147" spans="1:21" x14ac:dyDescent="0.55000000000000004">
      <c r="A147" s="95"/>
      <c r="B147" s="95"/>
      <c r="C147" s="95"/>
      <c r="D147" s="95"/>
      <c r="E147" s="95"/>
      <c r="F147" s="95"/>
      <c r="G147" s="95"/>
      <c r="H147" s="95"/>
      <c r="I147" s="95"/>
      <c r="J147" s="96"/>
      <c r="L147" s="95"/>
      <c r="M147" s="95"/>
      <c r="N147" s="95"/>
      <c r="O147" s="95"/>
      <c r="P147" s="95"/>
      <c r="Q147" s="95"/>
      <c r="R147" s="95"/>
      <c r="S147" s="95"/>
      <c r="T147" s="95"/>
      <c r="U147" s="96"/>
    </row>
    <row r="148" spans="1:21" x14ac:dyDescent="0.55000000000000004">
      <c r="A148" s="95"/>
      <c r="B148" s="95"/>
      <c r="C148" s="95"/>
      <c r="D148" s="95"/>
      <c r="E148" s="95"/>
      <c r="F148" s="95"/>
      <c r="G148" s="95"/>
      <c r="H148" s="95"/>
      <c r="I148" s="95"/>
      <c r="J148" s="96"/>
      <c r="L148" s="95"/>
      <c r="M148" s="95"/>
      <c r="N148" s="95"/>
      <c r="O148" s="95"/>
      <c r="P148" s="95"/>
      <c r="Q148" s="95"/>
      <c r="R148" s="95"/>
      <c r="S148" s="95"/>
      <c r="T148" s="95"/>
      <c r="U148" s="96"/>
    </row>
    <row r="149" spans="1:21" x14ac:dyDescent="0.55000000000000004">
      <c r="A149" s="95"/>
      <c r="B149" s="95"/>
      <c r="C149" s="95"/>
      <c r="D149" s="95"/>
      <c r="E149" s="95"/>
      <c r="F149" s="95"/>
      <c r="G149" s="95"/>
      <c r="H149" s="95"/>
      <c r="I149" s="95"/>
      <c r="J149" s="96"/>
      <c r="L149" s="95"/>
      <c r="M149" s="95"/>
      <c r="N149" s="95"/>
      <c r="O149" s="95"/>
      <c r="P149" s="95"/>
      <c r="Q149" s="95"/>
      <c r="R149" s="95"/>
      <c r="S149" s="95"/>
      <c r="T149" s="95"/>
      <c r="U149" s="96"/>
    </row>
    <row r="150" spans="1:21" x14ac:dyDescent="0.55000000000000004">
      <c r="A150" s="95"/>
      <c r="B150" s="95"/>
      <c r="C150" s="95"/>
      <c r="D150" s="95"/>
      <c r="E150" s="95"/>
      <c r="F150" s="95"/>
      <c r="G150" s="95"/>
      <c r="H150" s="95"/>
      <c r="I150" s="95"/>
      <c r="J150" s="96"/>
      <c r="L150" s="95"/>
      <c r="M150" s="95"/>
      <c r="N150" s="95"/>
      <c r="O150" s="95"/>
      <c r="P150" s="95"/>
      <c r="Q150" s="95"/>
      <c r="R150" s="95"/>
      <c r="S150" s="95"/>
      <c r="T150" s="95"/>
      <c r="U150" s="96"/>
    </row>
    <row r="151" spans="1:21" x14ac:dyDescent="0.55000000000000004">
      <c r="A151" s="95"/>
      <c r="B151" s="95"/>
      <c r="C151" s="95"/>
      <c r="D151" s="95"/>
      <c r="E151" s="95"/>
      <c r="F151" s="95"/>
      <c r="G151" s="95"/>
      <c r="H151" s="95"/>
      <c r="I151" s="95"/>
      <c r="J151" s="96"/>
      <c r="L151" s="95"/>
      <c r="M151" s="95"/>
      <c r="N151" s="95"/>
      <c r="O151" s="95"/>
      <c r="P151" s="95"/>
      <c r="Q151" s="95"/>
      <c r="R151" s="95"/>
      <c r="S151" s="95"/>
      <c r="T151" s="95"/>
      <c r="U151" s="96"/>
    </row>
    <row r="152" spans="1:21" x14ac:dyDescent="0.55000000000000004">
      <c r="A152" s="95"/>
      <c r="B152" s="95"/>
      <c r="C152" s="95"/>
      <c r="D152" s="95"/>
      <c r="E152" s="95"/>
      <c r="F152" s="95"/>
      <c r="G152" s="95"/>
      <c r="H152" s="95"/>
      <c r="I152" s="95"/>
      <c r="J152" s="96"/>
      <c r="L152" s="95"/>
      <c r="M152" s="95"/>
      <c r="N152" s="95"/>
      <c r="O152" s="95"/>
      <c r="P152" s="95"/>
      <c r="Q152" s="95"/>
      <c r="R152" s="95"/>
      <c r="S152" s="95"/>
      <c r="T152" s="95"/>
      <c r="U152" s="96"/>
    </row>
    <row r="153" spans="1:21" x14ac:dyDescent="0.55000000000000004">
      <c r="A153" s="95"/>
      <c r="B153" s="95"/>
      <c r="C153" s="95"/>
      <c r="D153" s="95"/>
      <c r="E153" s="95"/>
      <c r="F153" s="95"/>
      <c r="G153" s="95"/>
      <c r="H153" s="95"/>
      <c r="I153" s="95"/>
      <c r="J153" s="96"/>
      <c r="L153" s="95"/>
      <c r="M153" s="95"/>
      <c r="N153" s="95"/>
      <c r="O153" s="95"/>
      <c r="P153" s="95"/>
      <c r="Q153" s="95"/>
      <c r="R153" s="95"/>
      <c r="S153" s="95"/>
      <c r="T153" s="95"/>
      <c r="U153" s="96"/>
    </row>
    <row r="154" spans="1:21" x14ac:dyDescent="0.55000000000000004">
      <c r="A154" s="95"/>
      <c r="B154" s="95"/>
      <c r="C154" s="95"/>
      <c r="D154" s="95"/>
      <c r="E154" s="95"/>
      <c r="F154" s="95"/>
      <c r="G154" s="95"/>
      <c r="H154" s="95"/>
      <c r="I154" s="95"/>
      <c r="J154" s="96"/>
      <c r="L154" s="95"/>
      <c r="M154" s="95"/>
      <c r="N154" s="95"/>
      <c r="O154" s="95"/>
      <c r="P154" s="95"/>
      <c r="Q154" s="95"/>
      <c r="R154" s="95"/>
      <c r="S154" s="95"/>
      <c r="T154" s="95"/>
      <c r="U154" s="96"/>
    </row>
    <row r="155" spans="1:21" x14ac:dyDescent="0.55000000000000004">
      <c r="A155" s="95"/>
      <c r="B155" s="95"/>
      <c r="C155" s="95"/>
      <c r="D155" s="95"/>
      <c r="E155" s="95"/>
      <c r="F155" s="95"/>
      <c r="G155" s="95"/>
      <c r="H155" s="95"/>
      <c r="I155" s="95"/>
      <c r="J155" s="96"/>
      <c r="L155" s="95"/>
      <c r="M155" s="95"/>
      <c r="N155" s="95"/>
      <c r="O155" s="95"/>
      <c r="P155" s="95"/>
      <c r="Q155" s="95"/>
      <c r="R155" s="95"/>
      <c r="S155" s="95"/>
      <c r="T155" s="95"/>
      <c r="U155" s="96"/>
    </row>
    <row r="156" spans="1:21" x14ac:dyDescent="0.55000000000000004">
      <c r="A156" s="95"/>
      <c r="B156" s="95"/>
      <c r="C156" s="95"/>
      <c r="D156" s="95"/>
      <c r="E156" s="95"/>
      <c r="F156" s="95"/>
      <c r="G156" s="95"/>
      <c r="H156" s="95"/>
      <c r="I156" s="95"/>
      <c r="J156" s="96"/>
      <c r="L156" s="95"/>
      <c r="M156" s="95"/>
      <c r="N156" s="95"/>
      <c r="O156" s="95"/>
      <c r="P156" s="95"/>
      <c r="Q156" s="95"/>
      <c r="R156" s="95"/>
      <c r="S156" s="95"/>
      <c r="T156" s="95"/>
      <c r="U156" s="96"/>
    </row>
    <row r="157" spans="1:21" x14ac:dyDescent="0.55000000000000004">
      <c r="A157" s="95"/>
      <c r="B157" s="95"/>
      <c r="C157" s="95"/>
      <c r="D157" s="95"/>
      <c r="E157" s="95"/>
      <c r="F157" s="95"/>
      <c r="G157" s="95"/>
      <c r="H157" s="95"/>
      <c r="I157" s="95"/>
      <c r="J157" s="96"/>
      <c r="L157" s="95"/>
      <c r="M157" s="95"/>
      <c r="N157" s="95"/>
      <c r="O157" s="95"/>
      <c r="P157" s="95"/>
      <c r="Q157" s="95"/>
      <c r="R157" s="95"/>
      <c r="S157" s="95"/>
      <c r="T157" s="95"/>
      <c r="U157" s="96"/>
    </row>
    <row r="158" spans="1:21" x14ac:dyDescent="0.55000000000000004">
      <c r="A158" s="95"/>
      <c r="B158" s="95"/>
      <c r="C158" s="95"/>
      <c r="D158" s="95"/>
      <c r="E158" s="95"/>
      <c r="F158" s="95"/>
      <c r="G158" s="95"/>
      <c r="H158" s="95"/>
      <c r="I158" s="95"/>
      <c r="J158" s="96"/>
      <c r="L158" s="95"/>
      <c r="M158" s="95"/>
      <c r="N158" s="95"/>
      <c r="O158" s="95"/>
      <c r="P158" s="95"/>
      <c r="Q158" s="95"/>
      <c r="R158" s="95"/>
      <c r="S158" s="95"/>
      <c r="T158" s="95"/>
      <c r="U158" s="96"/>
    </row>
    <row r="159" spans="1:21" x14ac:dyDescent="0.55000000000000004">
      <c r="A159" s="95"/>
      <c r="B159" s="95"/>
      <c r="C159" s="95"/>
      <c r="D159" s="95"/>
      <c r="E159" s="95"/>
      <c r="F159" s="95"/>
      <c r="G159" s="95"/>
      <c r="H159" s="95"/>
      <c r="I159" s="95"/>
      <c r="J159" s="96"/>
      <c r="L159" s="95"/>
      <c r="M159" s="95"/>
      <c r="N159" s="95"/>
      <c r="O159" s="95"/>
      <c r="P159" s="95"/>
      <c r="Q159" s="95"/>
      <c r="R159" s="95"/>
      <c r="S159" s="95"/>
      <c r="T159" s="95"/>
      <c r="U159" s="96"/>
    </row>
    <row r="160" spans="1:21" x14ac:dyDescent="0.55000000000000004">
      <c r="A160" s="95"/>
      <c r="B160" s="95"/>
      <c r="C160" s="95"/>
      <c r="D160" s="95"/>
      <c r="E160" s="95"/>
      <c r="F160" s="95"/>
      <c r="G160" s="95"/>
      <c r="H160" s="95"/>
      <c r="I160" s="95"/>
      <c r="J160" s="96"/>
      <c r="L160" s="95"/>
      <c r="M160" s="95"/>
      <c r="N160" s="95"/>
      <c r="O160" s="95"/>
      <c r="P160" s="95"/>
      <c r="Q160" s="95"/>
      <c r="R160" s="95"/>
      <c r="S160" s="95"/>
      <c r="T160" s="95"/>
      <c r="U160" s="96"/>
    </row>
    <row r="161" spans="1:21" x14ac:dyDescent="0.55000000000000004">
      <c r="A161" s="95"/>
      <c r="B161" s="95"/>
      <c r="C161" s="95"/>
      <c r="D161" s="95"/>
      <c r="E161" s="95"/>
      <c r="F161" s="95"/>
      <c r="G161" s="95"/>
      <c r="H161" s="95"/>
      <c r="I161" s="95"/>
      <c r="J161" s="96"/>
      <c r="L161" s="95"/>
      <c r="M161" s="95"/>
      <c r="N161" s="95"/>
      <c r="O161" s="95"/>
      <c r="P161" s="95"/>
      <c r="Q161" s="95"/>
      <c r="R161" s="95"/>
      <c r="S161" s="95"/>
      <c r="T161" s="95"/>
      <c r="U161" s="96"/>
    </row>
    <row r="162" spans="1:21" x14ac:dyDescent="0.55000000000000004">
      <c r="A162" s="95"/>
      <c r="B162" s="95"/>
      <c r="C162" s="95"/>
      <c r="D162" s="95"/>
      <c r="E162" s="95"/>
      <c r="F162" s="95"/>
      <c r="G162" s="95"/>
      <c r="H162" s="95"/>
      <c r="I162" s="95"/>
      <c r="J162" s="96"/>
      <c r="L162" s="95"/>
      <c r="M162" s="95"/>
      <c r="N162" s="95"/>
      <c r="O162" s="95"/>
      <c r="P162" s="95"/>
      <c r="Q162" s="95"/>
      <c r="R162" s="95"/>
      <c r="S162" s="95"/>
      <c r="T162" s="95"/>
      <c r="U162" s="96"/>
    </row>
    <row r="163" spans="1:21" x14ac:dyDescent="0.55000000000000004">
      <c r="A163" s="95"/>
      <c r="B163" s="95"/>
      <c r="C163" s="95"/>
      <c r="D163" s="95"/>
      <c r="E163" s="95"/>
      <c r="F163" s="95"/>
      <c r="G163" s="95"/>
      <c r="H163" s="95"/>
      <c r="I163" s="95"/>
      <c r="J163" s="96"/>
      <c r="L163" s="95"/>
      <c r="M163" s="95"/>
      <c r="N163" s="95"/>
      <c r="O163" s="95"/>
      <c r="P163" s="95"/>
      <c r="Q163" s="95"/>
      <c r="R163" s="95"/>
      <c r="S163" s="95"/>
      <c r="T163" s="95"/>
      <c r="U163" s="96"/>
    </row>
    <row r="164" spans="1:21" x14ac:dyDescent="0.55000000000000004">
      <c r="A164" s="95"/>
      <c r="B164" s="95"/>
      <c r="C164" s="95"/>
      <c r="D164" s="95"/>
      <c r="E164" s="95"/>
      <c r="F164" s="95"/>
      <c r="G164" s="95"/>
      <c r="H164" s="95"/>
      <c r="I164" s="95"/>
      <c r="J164" s="96"/>
      <c r="L164" s="95"/>
      <c r="M164" s="95"/>
      <c r="N164" s="95"/>
      <c r="O164" s="95"/>
      <c r="P164" s="95"/>
      <c r="Q164" s="95"/>
      <c r="R164" s="95"/>
      <c r="S164" s="95"/>
      <c r="T164" s="95"/>
      <c r="U164" s="96"/>
    </row>
    <row r="165" spans="1:21" x14ac:dyDescent="0.55000000000000004">
      <c r="A165" s="95"/>
      <c r="B165" s="95"/>
      <c r="C165" s="95"/>
      <c r="D165" s="95"/>
      <c r="E165" s="95"/>
      <c r="F165" s="95"/>
      <c r="G165" s="95"/>
      <c r="H165" s="95"/>
      <c r="I165" s="95"/>
      <c r="J165" s="96"/>
      <c r="L165" s="95"/>
      <c r="M165" s="95"/>
      <c r="N165" s="95"/>
      <c r="O165" s="95"/>
      <c r="P165" s="95"/>
      <c r="Q165" s="95"/>
      <c r="R165" s="95"/>
      <c r="S165" s="95"/>
      <c r="T165" s="95"/>
      <c r="U165" s="96"/>
    </row>
    <row r="166" spans="1:21" x14ac:dyDescent="0.55000000000000004">
      <c r="A166" s="95"/>
      <c r="B166" s="95"/>
      <c r="C166" s="95"/>
      <c r="D166" s="95"/>
      <c r="E166" s="95"/>
      <c r="F166" s="95"/>
      <c r="G166" s="95"/>
      <c r="H166" s="95"/>
      <c r="I166" s="95"/>
      <c r="J166" s="96"/>
      <c r="L166" s="95"/>
      <c r="M166" s="95"/>
      <c r="N166" s="95"/>
      <c r="O166" s="95"/>
      <c r="P166" s="95"/>
      <c r="Q166" s="95"/>
      <c r="R166" s="95"/>
      <c r="S166" s="95"/>
      <c r="T166" s="95"/>
      <c r="U166" s="96"/>
    </row>
    <row r="167" spans="1:21" x14ac:dyDescent="0.55000000000000004">
      <c r="A167" s="95"/>
      <c r="B167" s="95"/>
      <c r="C167" s="95"/>
      <c r="D167" s="95"/>
      <c r="E167" s="95"/>
      <c r="F167" s="95"/>
      <c r="G167" s="95"/>
      <c r="H167" s="95"/>
      <c r="I167" s="95"/>
      <c r="J167" s="96"/>
      <c r="L167" s="95"/>
      <c r="M167" s="95"/>
      <c r="N167" s="95"/>
      <c r="O167" s="95"/>
      <c r="P167" s="95"/>
      <c r="Q167" s="95"/>
      <c r="R167" s="95"/>
      <c r="S167" s="95"/>
      <c r="T167" s="95"/>
      <c r="U167" s="96"/>
    </row>
    <row r="168" spans="1:21" x14ac:dyDescent="0.55000000000000004">
      <c r="A168" s="95"/>
      <c r="B168" s="95"/>
      <c r="C168" s="95"/>
      <c r="D168" s="95"/>
      <c r="E168" s="95"/>
      <c r="F168" s="95"/>
      <c r="G168" s="95"/>
      <c r="H168" s="95"/>
      <c r="I168" s="95"/>
      <c r="J168" s="96"/>
      <c r="L168" s="95"/>
      <c r="M168" s="95"/>
      <c r="N168" s="95"/>
      <c r="O168" s="95"/>
      <c r="P168" s="95"/>
      <c r="Q168" s="95"/>
      <c r="R168" s="95"/>
      <c r="S168" s="95"/>
      <c r="T168" s="95"/>
      <c r="U168" s="96"/>
    </row>
    <row r="169" spans="1:21" x14ac:dyDescent="0.55000000000000004">
      <c r="A169" s="95"/>
      <c r="B169" s="95"/>
      <c r="C169" s="95"/>
      <c r="D169" s="95"/>
      <c r="E169" s="95"/>
      <c r="F169" s="95"/>
      <c r="G169" s="95"/>
      <c r="H169" s="95"/>
      <c r="I169" s="95"/>
      <c r="J169" s="96"/>
      <c r="L169" s="95"/>
      <c r="M169" s="95"/>
      <c r="N169" s="95"/>
      <c r="O169" s="95"/>
      <c r="P169" s="95"/>
      <c r="Q169" s="95"/>
      <c r="R169" s="95"/>
      <c r="S169" s="95"/>
      <c r="T169" s="95"/>
      <c r="U169" s="96"/>
    </row>
    <row r="170" spans="1:21" x14ac:dyDescent="0.55000000000000004">
      <c r="A170" s="95"/>
      <c r="B170" s="95"/>
      <c r="C170" s="95"/>
      <c r="D170" s="95"/>
      <c r="E170" s="95"/>
      <c r="F170" s="95"/>
      <c r="G170" s="95"/>
      <c r="H170" s="95"/>
      <c r="I170" s="95"/>
      <c r="J170" s="96"/>
      <c r="L170" s="95"/>
      <c r="M170" s="95"/>
      <c r="N170" s="95"/>
      <c r="O170" s="95"/>
      <c r="P170" s="95"/>
      <c r="Q170" s="95"/>
      <c r="R170" s="95"/>
      <c r="S170" s="95"/>
      <c r="T170" s="95"/>
      <c r="U170" s="96"/>
    </row>
    <row r="171" spans="1:21" x14ac:dyDescent="0.55000000000000004">
      <c r="A171" s="95"/>
      <c r="B171" s="95"/>
      <c r="C171" s="95"/>
      <c r="D171" s="95"/>
      <c r="E171" s="95"/>
      <c r="F171" s="95"/>
      <c r="G171" s="95"/>
      <c r="H171" s="95"/>
      <c r="I171" s="95"/>
      <c r="J171" s="96"/>
      <c r="L171" s="95"/>
      <c r="M171" s="95"/>
      <c r="N171" s="95"/>
      <c r="O171" s="95"/>
      <c r="P171" s="95"/>
      <c r="Q171" s="95"/>
      <c r="R171" s="95"/>
      <c r="S171" s="95"/>
      <c r="T171" s="95"/>
      <c r="U171" s="96"/>
    </row>
    <row r="172" spans="1:21" x14ac:dyDescent="0.55000000000000004">
      <c r="A172" s="95"/>
      <c r="B172" s="95"/>
      <c r="C172" s="95"/>
      <c r="D172" s="95"/>
      <c r="E172" s="95"/>
      <c r="F172" s="95"/>
      <c r="G172" s="95"/>
      <c r="H172" s="95"/>
      <c r="I172" s="95"/>
      <c r="J172" s="96"/>
      <c r="L172" s="95"/>
      <c r="M172" s="95"/>
      <c r="N172" s="95"/>
      <c r="O172" s="95"/>
      <c r="P172" s="95"/>
      <c r="Q172" s="95"/>
      <c r="R172" s="95"/>
      <c r="S172" s="95"/>
      <c r="T172" s="95"/>
      <c r="U172" s="96"/>
    </row>
    <row r="173" spans="1:21" x14ac:dyDescent="0.55000000000000004">
      <c r="A173" s="95"/>
      <c r="B173" s="95"/>
      <c r="C173" s="95"/>
      <c r="D173" s="95"/>
      <c r="E173" s="95"/>
      <c r="F173" s="95"/>
      <c r="G173" s="95"/>
      <c r="H173" s="95"/>
      <c r="I173" s="95"/>
      <c r="J173" s="96"/>
      <c r="L173" s="95"/>
      <c r="M173" s="95"/>
      <c r="N173" s="95"/>
      <c r="O173" s="95"/>
      <c r="P173" s="95"/>
      <c r="Q173" s="95"/>
      <c r="R173" s="95"/>
      <c r="S173" s="95"/>
      <c r="T173" s="95"/>
      <c r="U173" s="96"/>
    </row>
    <row r="174" spans="1:21" x14ac:dyDescent="0.55000000000000004">
      <c r="A174" s="95"/>
      <c r="B174" s="95"/>
      <c r="C174" s="95"/>
      <c r="D174" s="95"/>
      <c r="E174" s="95"/>
      <c r="F174" s="95"/>
      <c r="G174" s="95"/>
      <c r="H174" s="95"/>
      <c r="I174" s="95"/>
      <c r="J174" s="96"/>
      <c r="L174" s="95"/>
      <c r="M174" s="95"/>
      <c r="N174" s="95"/>
      <c r="O174" s="95"/>
      <c r="P174" s="95"/>
      <c r="Q174" s="95"/>
      <c r="R174" s="95"/>
      <c r="S174" s="95"/>
      <c r="T174" s="95"/>
      <c r="U174" s="96"/>
    </row>
    <row r="175" spans="1:21" x14ac:dyDescent="0.55000000000000004">
      <c r="A175" s="95"/>
      <c r="B175" s="95"/>
      <c r="C175" s="95"/>
      <c r="D175" s="95"/>
      <c r="E175" s="95"/>
      <c r="F175" s="95"/>
      <c r="G175" s="95"/>
      <c r="H175" s="95"/>
      <c r="I175" s="95"/>
      <c r="J175" s="96"/>
      <c r="L175" s="95"/>
      <c r="M175" s="95"/>
      <c r="N175" s="95"/>
      <c r="O175" s="95"/>
      <c r="P175" s="95"/>
      <c r="Q175" s="95"/>
      <c r="R175" s="95"/>
      <c r="S175" s="95"/>
      <c r="T175" s="95"/>
      <c r="U175" s="96"/>
    </row>
    <row r="176" spans="1:21" x14ac:dyDescent="0.55000000000000004">
      <c r="A176" s="95"/>
      <c r="B176" s="95"/>
      <c r="C176" s="95"/>
      <c r="D176" s="95"/>
      <c r="E176" s="95"/>
      <c r="F176" s="95"/>
      <c r="G176" s="95"/>
      <c r="H176" s="95"/>
      <c r="I176" s="95"/>
      <c r="J176" s="96"/>
      <c r="L176" s="95"/>
      <c r="M176" s="95"/>
      <c r="N176" s="95"/>
      <c r="O176" s="95"/>
      <c r="P176" s="95"/>
      <c r="Q176" s="95"/>
      <c r="R176" s="95"/>
      <c r="S176" s="95"/>
      <c r="T176" s="95"/>
      <c r="U176" s="96"/>
    </row>
    <row r="177" spans="1:21" x14ac:dyDescent="0.55000000000000004">
      <c r="A177" s="95"/>
      <c r="B177" s="95"/>
      <c r="C177" s="95"/>
      <c r="D177" s="95"/>
      <c r="E177" s="95"/>
      <c r="F177" s="95"/>
      <c r="G177" s="95"/>
      <c r="H177" s="95"/>
      <c r="I177" s="95"/>
      <c r="J177" s="96"/>
      <c r="L177" s="95"/>
      <c r="M177" s="95"/>
      <c r="N177" s="95"/>
      <c r="O177" s="95"/>
      <c r="P177" s="95"/>
      <c r="Q177" s="95"/>
      <c r="R177" s="95"/>
      <c r="S177" s="95"/>
      <c r="T177" s="95"/>
      <c r="U177" s="96"/>
    </row>
    <row r="178" spans="1:21" x14ac:dyDescent="0.55000000000000004">
      <c r="A178" s="95"/>
      <c r="B178" s="95"/>
      <c r="C178" s="95"/>
      <c r="D178" s="95"/>
      <c r="E178" s="95"/>
      <c r="F178" s="95"/>
      <c r="G178" s="95"/>
      <c r="H178" s="95"/>
      <c r="I178" s="95"/>
      <c r="J178" s="96"/>
      <c r="L178" s="95"/>
      <c r="M178" s="95"/>
      <c r="N178" s="95"/>
      <c r="O178" s="95"/>
      <c r="P178" s="95"/>
      <c r="Q178" s="95"/>
      <c r="R178" s="95"/>
      <c r="S178" s="95"/>
      <c r="T178" s="95"/>
      <c r="U178" s="96"/>
    </row>
    <row r="179" spans="1:21" x14ac:dyDescent="0.55000000000000004">
      <c r="A179" s="95"/>
      <c r="B179" s="95"/>
      <c r="C179" s="95"/>
      <c r="D179" s="95"/>
      <c r="E179" s="95"/>
      <c r="F179" s="95"/>
      <c r="G179" s="95"/>
      <c r="H179" s="95"/>
      <c r="I179" s="95"/>
      <c r="J179" s="96"/>
      <c r="L179" s="95"/>
      <c r="M179" s="95"/>
      <c r="N179" s="95"/>
      <c r="O179" s="95"/>
      <c r="P179" s="95"/>
      <c r="Q179" s="95"/>
      <c r="R179" s="95"/>
      <c r="S179" s="95"/>
      <c r="T179" s="95"/>
      <c r="U179" s="96"/>
    </row>
    <row r="180" spans="1:21" x14ac:dyDescent="0.55000000000000004">
      <c r="A180" s="95"/>
      <c r="B180" s="95"/>
      <c r="C180" s="95"/>
      <c r="D180" s="95"/>
      <c r="E180" s="95"/>
      <c r="F180" s="95"/>
      <c r="G180" s="95"/>
      <c r="H180" s="95"/>
      <c r="I180" s="95"/>
      <c r="J180" s="96"/>
      <c r="L180" s="95"/>
      <c r="M180" s="95"/>
      <c r="N180" s="95"/>
      <c r="O180" s="95"/>
      <c r="P180" s="95"/>
      <c r="Q180" s="95"/>
      <c r="R180" s="95"/>
      <c r="S180" s="95"/>
      <c r="T180" s="95"/>
      <c r="U180" s="96"/>
    </row>
    <row r="181" spans="1:21" x14ac:dyDescent="0.55000000000000004">
      <c r="A181" s="95"/>
      <c r="B181" s="95"/>
      <c r="C181" s="95"/>
      <c r="D181" s="95"/>
      <c r="E181" s="95"/>
      <c r="F181" s="95"/>
      <c r="G181" s="95"/>
      <c r="H181" s="95"/>
      <c r="I181" s="95"/>
      <c r="J181" s="96"/>
      <c r="L181" s="95"/>
      <c r="M181" s="95"/>
      <c r="N181" s="95"/>
      <c r="O181" s="95"/>
      <c r="P181" s="95"/>
      <c r="Q181" s="95"/>
      <c r="R181" s="95"/>
      <c r="S181" s="95"/>
      <c r="T181" s="95"/>
      <c r="U181" s="96"/>
    </row>
    <row r="182" spans="1:21" x14ac:dyDescent="0.55000000000000004">
      <c r="A182" s="95"/>
      <c r="B182" s="95"/>
      <c r="C182" s="95"/>
      <c r="D182" s="95"/>
      <c r="E182" s="95"/>
      <c r="F182" s="95"/>
      <c r="G182" s="95"/>
      <c r="H182" s="95"/>
      <c r="I182" s="95"/>
      <c r="J182" s="96"/>
      <c r="L182" s="95"/>
      <c r="M182" s="95"/>
      <c r="N182" s="95"/>
      <c r="O182" s="95"/>
      <c r="P182" s="95"/>
      <c r="Q182" s="95"/>
      <c r="R182" s="95"/>
      <c r="S182" s="95"/>
      <c r="T182" s="95"/>
      <c r="U182" s="96"/>
    </row>
    <row r="183" spans="1:21" x14ac:dyDescent="0.55000000000000004">
      <c r="A183" s="95"/>
      <c r="B183" s="95"/>
      <c r="C183" s="95"/>
      <c r="D183" s="95"/>
      <c r="E183" s="95"/>
      <c r="F183" s="95"/>
      <c r="G183" s="95"/>
      <c r="H183" s="95"/>
      <c r="I183" s="95"/>
      <c r="J183" s="96"/>
      <c r="L183" s="95"/>
      <c r="M183" s="95"/>
      <c r="N183" s="95"/>
      <c r="O183" s="95"/>
      <c r="P183" s="95"/>
      <c r="Q183" s="95"/>
      <c r="R183" s="95"/>
      <c r="S183" s="95"/>
      <c r="T183" s="95"/>
      <c r="U183" s="96"/>
    </row>
    <row r="184" spans="1:21" x14ac:dyDescent="0.55000000000000004">
      <c r="A184" s="95"/>
      <c r="B184" s="95"/>
      <c r="C184" s="95"/>
      <c r="D184" s="95"/>
      <c r="E184" s="95"/>
      <c r="F184" s="95"/>
      <c r="G184" s="95"/>
      <c r="H184" s="95"/>
      <c r="I184" s="95"/>
      <c r="J184" s="96"/>
      <c r="L184" s="95"/>
      <c r="M184" s="95"/>
      <c r="N184" s="95"/>
      <c r="O184" s="95"/>
      <c r="P184" s="95"/>
      <c r="Q184" s="95"/>
      <c r="R184" s="95"/>
      <c r="S184" s="95"/>
      <c r="T184" s="95"/>
      <c r="U184" s="96"/>
    </row>
    <row r="185" spans="1:21" x14ac:dyDescent="0.55000000000000004">
      <c r="A185" s="95"/>
      <c r="B185" s="95"/>
      <c r="C185" s="95"/>
      <c r="D185" s="95"/>
      <c r="E185" s="95"/>
      <c r="F185" s="95"/>
      <c r="G185" s="95"/>
      <c r="H185" s="95"/>
      <c r="I185" s="95"/>
      <c r="J185" s="96"/>
      <c r="L185" s="95"/>
      <c r="M185" s="95"/>
      <c r="N185" s="95"/>
      <c r="O185" s="95"/>
      <c r="P185" s="95"/>
      <c r="Q185" s="95"/>
      <c r="R185" s="95"/>
      <c r="S185" s="95"/>
      <c r="T185" s="95"/>
      <c r="U185" s="96"/>
    </row>
    <row r="186" spans="1:21" x14ac:dyDescent="0.55000000000000004">
      <c r="A186" s="95"/>
      <c r="B186" s="95"/>
      <c r="C186" s="95"/>
      <c r="D186" s="95"/>
      <c r="E186" s="95"/>
      <c r="F186" s="95"/>
      <c r="G186" s="95"/>
      <c r="H186" s="95"/>
      <c r="I186" s="95"/>
      <c r="J186" s="96"/>
      <c r="L186" s="95"/>
      <c r="M186" s="95"/>
      <c r="N186" s="95"/>
      <c r="O186" s="95"/>
      <c r="P186" s="95"/>
      <c r="Q186" s="95"/>
      <c r="R186" s="95"/>
      <c r="S186" s="95"/>
      <c r="T186" s="95"/>
      <c r="U186" s="96"/>
    </row>
    <row r="187" spans="1:21" x14ac:dyDescent="0.55000000000000004">
      <c r="A187" s="95"/>
      <c r="B187" s="95"/>
      <c r="C187" s="95"/>
      <c r="D187" s="95"/>
      <c r="E187" s="95"/>
      <c r="F187" s="95"/>
      <c r="G187" s="95"/>
      <c r="H187" s="95"/>
      <c r="I187" s="95"/>
      <c r="J187" s="96"/>
      <c r="L187" s="95"/>
      <c r="M187" s="95"/>
      <c r="N187" s="95"/>
      <c r="O187" s="95"/>
      <c r="P187" s="95"/>
      <c r="Q187" s="95"/>
      <c r="R187" s="95"/>
      <c r="S187" s="95"/>
      <c r="T187" s="95"/>
      <c r="U187" s="96"/>
    </row>
    <row r="188" spans="1:21" x14ac:dyDescent="0.55000000000000004">
      <c r="A188" s="95"/>
      <c r="B188" s="95"/>
      <c r="C188" s="95"/>
      <c r="D188" s="95"/>
      <c r="E188" s="95"/>
      <c r="F188" s="95"/>
      <c r="G188" s="95"/>
      <c r="H188" s="95"/>
      <c r="I188" s="95"/>
      <c r="J188" s="96"/>
      <c r="L188" s="95"/>
      <c r="M188" s="95"/>
      <c r="N188" s="95"/>
      <c r="O188" s="95"/>
      <c r="P188" s="95"/>
      <c r="Q188" s="95"/>
      <c r="R188" s="95"/>
      <c r="S188" s="95"/>
      <c r="T188" s="95"/>
      <c r="U188" s="96"/>
    </row>
    <row r="189" spans="1:21" x14ac:dyDescent="0.55000000000000004">
      <c r="A189" s="95"/>
      <c r="B189" s="95"/>
      <c r="C189" s="95"/>
      <c r="D189" s="95"/>
      <c r="E189" s="95"/>
      <c r="F189" s="95"/>
      <c r="G189" s="95"/>
      <c r="H189" s="95"/>
      <c r="I189" s="95"/>
      <c r="J189" s="96"/>
      <c r="L189" s="95"/>
      <c r="M189" s="95"/>
      <c r="N189" s="95"/>
      <c r="O189" s="95"/>
      <c r="P189" s="95"/>
      <c r="Q189" s="95"/>
      <c r="R189" s="95"/>
      <c r="S189" s="95"/>
      <c r="T189" s="95"/>
      <c r="U189" s="96"/>
    </row>
    <row r="190" spans="1:21" x14ac:dyDescent="0.55000000000000004">
      <c r="A190" s="95"/>
      <c r="B190" s="95"/>
      <c r="C190" s="95"/>
      <c r="D190" s="95"/>
      <c r="E190" s="95"/>
      <c r="F190" s="95"/>
      <c r="G190" s="95"/>
      <c r="H190" s="95"/>
      <c r="I190" s="95"/>
      <c r="J190" s="96"/>
      <c r="L190" s="95"/>
      <c r="M190" s="95"/>
      <c r="N190" s="95"/>
      <c r="O190" s="95"/>
      <c r="P190" s="95"/>
      <c r="Q190" s="95"/>
      <c r="R190" s="95"/>
      <c r="S190" s="95"/>
      <c r="T190" s="95"/>
      <c r="U190" s="96"/>
    </row>
    <row r="191" spans="1:21" x14ac:dyDescent="0.55000000000000004">
      <c r="A191" s="95"/>
      <c r="B191" s="95"/>
      <c r="C191" s="95"/>
      <c r="D191" s="95"/>
      <c r="E191" s="95"/>
      <c r="F191" s="95"/>
      <c r="G191" s="95"/>
      <c r="H191" s="95"/>
      <c r="I191" s="95"/>
      <c r="J191" s="96"/>
      <c r="L191" s="95"/>
      <c r="M191" s="95"/>
      <c r="N191" s="95"/>
      <c r="O191" s="95"/>
      <c r="P191" s="95"/>
      <c r="Q191" s="95"/>
      <c r="R191" s="95"/>
      <c r="S191" s="95"/>
      <c r="T191" s="95"/>
      <c r="U191" s="96"/>
    </row>
    <row r="192" spans="1:21" x14ac:dyDescent="0.55000000000000004">
      <c r="A192" s="95"/>
      <c r="B192" s="95"/>
      <c r="C192" s="95"/>
      <c r="D192" s="95"/>
      <c r="E192" s="95"/>
      <c r="F192" s="95"/>
      <c r="G192" s="95"/>
      <c r="H192" s="95"/>
      <c r="I192" s="95"/>
      <c r="J192" s="96"/>
      <c r="L192" s="95"/>
      <c r="M192" s="95"/>
      <c r="N192" s="95"/>
      <c r="O192" s="95"/>
      <c r="P192" s="95"/>
      <c r="Q192" s="95"/>
      <c r="R192" s="95"/>
      <c r="S192" s="95"/>
      <c r="T192" s="95"/>
      <c r="U192" s="96"/>
    </row>
    <row r="193" spans="1:21" x14ac:dyDescent="0.55000000000000004">
      <c r="A193" s="95"/>
      <c r="B193" s="95"/>
      <c r="C193" s="95"/>
      <c r="D193" s="95"/>
      <c r="E193" s="95"/>
      <c r="F193" s="95"/>
      <c r="G193" s="95"/>
      <c r="H193" s="95"/>
      <c r="I193" s="95"/>
      <c r="J193" s="96"/>
      <c r="L193" s="95"/>
      <c r="M193" s="95"/>
      <c r="N193" s="95"/>
      <c r="O193" s="95"/>
      <c r="P193" s="95"/>
      <c r="Q193" s="95"/>
      <c r="R193" s="95"/>
      <c r="S193" s="95"/>
      <c r="T193" s="95"/>
      <c r="U193" s="96"/>
    </row>
    <row r="194" spans="1:21" x14ac:dyDescent="0.55000000000000004">
      <c r="A194" s="95"/>
      <c r="B194" s="95"/>
      <c r="C194" s="95"/>
      <c r="D194" s="95"/>
      <c r="E194" s="95"/>
      <c r="F194" s="95"/>
      <c r="G194" s="95"/>
      <c r="H194" s="95"/>
      <c r="I194" s="95"/>
      <c r="J194" s="96"/>
      <c r="L194" s="95"/>
      <c r="M194" s="95"/>
      <c r="N194" s="95"/>
      <c r="O194" s="95"/>
      <c r="P194" s="95"/>
      <c r="Q194" s="95"/>
      <c r="R194" s="95"/>
      <c r="S194" s="95"/>
      <c r="T194" s="95"/>
      <c r="U194" s="96"/>
    </row>
    <row r="195" spans="1:21" x14ac:dyDescent="0.55000000000000004">
      <c r="A195" s="95"/>
      <c r="B195" s="95"/>
      <c r="C195" s="95"/>
      <c r="D195" s="95"/>
      <c r="E195" s="95"/>
      <c r="F195" s="95"/>
      <c r="G195" s="95"/>
      <c r="H195" s="95"/>
      <c r="I195" s="95"/>
      <c r="J195" s="96"/>
      <c r="L195" s="95"/>
      <c r="M195" s="95"/>
      <c r="N195" s="95"/>
      <c r="O195" s="95"/>
      <c r="P195" s="95"/>
      <c r="Q195" s="95"/>
      <c r="R195" s="95"/>
      <c r="S195" s="95"/>
      <c r="T195" s="95"/>
      <c r="U195" s="96"/>
    </row>
    <row r="196" spans="1:21" x14ac:dyDescent="0.55000000000000004">
      <c r="A196" s="95"/>
      <c r="B196" s="95"/>
      <c r="C196" s="95"/>
      <c r="D196" s="95"/>
      <c r="E196" s="95"/>
      <c r="F196" s="95"/>
      <c r="G196" s="95"/>
      <c r="H196" s="95"/>
      <c r="I196" s="95"/>
      <c r="J196" s="96"/>
      <c r="L196" s="95"/>
      <c r="M196" s="95"/>
      <c r="N196" s="95"/>
      <c r="O196" s="95"/>
      <c r="P196" s="95"/>
      <c r="Q196" s="95"/>
      <c r="R196" s="95"/>
      <c r="S196" s="95"/>
      <c r="T196" s="95"/>
      <c r="U196" s="96"/>
    </row>
    <row r="197" spans="1:21" x14ac:dyDescent="0.55000000000000004">
      <c r="A197" s="95"/>
      <c r="B197" s="95"/>
      <c r="C197" s="95"/>
      <c r="D197" s="95"/>
      <c r="E197" s="95"/>
      <c r="F197" s="95"/>
      <c r="G197" s="95"/>
      <c r="H197" s="95"/>
      <c r="I197" s="95"/>
      <c r="J197" s="96"/>
      <c r="L197" s="95"/>
      <c r="M197" s="95"/>
      <c r="N197" s="95"/>
      <c r="O197" s="95"/>
      <c r="P197" s="95"/>
      <c r="Q197" s="95"/>
      <c r="R197" s="95"/>
      <c r="S197" s="95"/>
      <c r="T197" s="95"/>
      <c r="U197" s="96"/>
    </row>
    <row r="198" spans="1:21" x14ac:dyDescent="0.55000000000000004">
      <c r="A198" s="95"/>
      <c r="B198" s="95"/>
      <c r="C198" s="95"/>
      <c r="D198" s="95"/>
      <c r="E198" s="95"/>
      <c r="F198" s="95"/>
      <c r="G198" s="95"/>
      <c r="H198" s="95"/>
      <c r="I198" s="95"/>
      <c r="J198" s="96"/>
      <c r="L198" s="95"/>
      <c r="M198" s="95"/>
      <c r="N198" s="95"/>
      <c r="O198" s="95"/>
      <c r="P198" s="95"/>
      <c r="Q198" s="95"/>
      <c r="R198" s="95"/>
      <c r="S198" s="95"/>
      <c r="T198" s="95"/>
      <c r="U198" s="96"/>
    </row>
    <row r="199" spans="1:21" x14ac:dyDescent="0.55000000000000004">
      <c r="A199" s="95"/>
      <c r="B199" s="95"/>
      <c r="C199" s="95"/>
      <c r="D199" s="95"/>
      <c r="E199" s="95"/>
      <c r="F199" s="95"/>
      <c r="G199" s="95"/>
      <c r="H199" s="95"/>
      <c r="I199" s="95"/>
      <c r="J199" s="96"/>
      <c r="L199" s="95"/>
      <c r="M199" s="95"/>
      <c r="N199" s="95"/>
      <c r="O199" s="95"/>
      <c r="P199" s="95"/>
      <c r="Q199" s="95"/>
      <c r="R199" s="95"/>
      <c r="S199" s="95"/>
      <c r="T199" s="95"/>
      <c r="U199" s="96"/>
    </row>
    <row r="200" spans="1:21" x14ac:dyDescent="0.55000000000000004">
      <c r="A200" s="95"/>
      <c r="B200" s="95"/>
      <c r="C200" s="95"/>
      <c r="D200" s="95"/>
      <c r="E200" s="95"/>
      <c r="F200" s="95"/>
      <c r="G200" s="95"/>
      <c r="H200" s="95"/>
      <c r="I200" s="95"/>
      <c r="J200" s="96"/>
      <c r="L200" s="95"/>
      <c r="M200" s="95"/>
      <c r="N200" s="95"/>
      <c r="O200" s="95"/>
      <c r="P200" s="95"/>
      <c r="Q200" s="95"/>
      <c r="R200" s="95"/>
      <c r="S200" s="95"/>
      <c r="T200" s="95"/>
      <c r="U200" s="96"/>
    </row>
    <row r="201" spans="1:21" x14ac:dyDescent="0.55000000000000004">
      <c r="A201" s="95"/>
      <c r="B201" s="95"/>
      <c r="C201" s="95"/>
      <c r="D201" s="95"/>
      <c r="E201" s="95"/>
      <c r="F201" s="95"/>
      <c r="G201" s="95"/>
      <c r="H201" s="95"/>
      <c r="I201" s="95"/>
      <c r="J201" s="96"/>
      <c r="L201" s="95"/>
      <c r="M201" s="95"/>
      <c r="N201" s="95"/>
      <c r="O201" s="95"/>
      <c r="P201" s="95"/>
      <c r="Q201" s="95"/>
      <c r="R201" s="95"/>
      <c r="S201" s="95"/>
      <c r="T201" s="95"/>
      <c r="U201" s="96"/>
    </row>
    <row r="202" spans="1:21" x14ac:dyDescent="0.55000000000000004">
      <c r="A202" s="95"/>
      <c r="B202" s="95"/>
      <c r="C202" s="95"/>
      <c r="D202" s="95"/>
      <c r="E202" s="95"/>
      <c r="F202" s="95"/>
      <c r="G202" s="95"/>
      <c r="H202" s="95"/>
      <c r="I202" s="95"/>
      <c r="J202" s="96"/>
      <c r="L202" s="95"/>
      <c r="M202" s="95"/>
      <c r="N202" s="95"/>
      <c r="O202" s="95"/>
      <c r="P202" s="95"/>
      <c r="Q202" s="95"/>
      <c r="R202" s="95"/>
      <c r="S202" s="95"/>
      <c r="T202" s="95"/>
      <c r="U202" s="96"/>
    </row>
    <row r="203" spans="1:21" x14ac:dyDescent="0.55000000000000004">
      <c r="A203" s="95"/>
      <c r="B203" s="95"/>
      <c r="C203" s="95"/>
      <c r="D203" s="95"/>
      <c r="E203" s="95"/>
      <c r="F203" s="95"/>
      <c r="G203" s="95"/>
      <c r="H203" s="95"/>
      <c r="I203" s="95"/>
      <c r="J203" s="96"/>
      <c r="L203" s="95"/>
      <c r="M203" s="95"/>
      <c r="N203" s="95"/>
      <c r="O203" s="95"/>
      <c r="P203" s="95"/>
      <c r="Q203" s="95"/>
      <c r="R203" s="95"/>
      <c r="S203" s="95"/>
      <c r="T203" s="95"/>
      <c r="U203" s="96"/>
    </row>
    <row r="204" spans="1:21" x14ac:dyDescent="0.55000000000000004">
      <c r="A204" s="95"/>
      <c r="B204" s="95"/>
      <c r="C204" s="95"/>
      <c r="D204" s="95"/>
      <c r="E204" s="95"/>
      <c r="F204" s="95"/>
      <c r="G204" s="95"/>
      <c r="H204" s="95"/>
      <c r="I204" s="95"/>
      <c r="J204" s="96"/>
      <c r="L204" s="95"/>
      <c r="M204" s="95"/>
      <c r="N204" s="95"/>
      <c r="O204" s="95"/>
      <c r="P204" s="95"/>
      <c r="Q204" s="95"/>
      <c r="R204" s="95"/>
      <c r="S204" s="95"/>
      <c r="T204" s="95"/>
      <c r="U204" s="96"/>
    </row>
    <row r="205" spans="1:21" x14ac:dyDescent="0.55000000000000004">
      <c r="A205" s="95"/>
      <c r="B205" s="95"/>
      <c r="C205" s="95"/>
      <c r="D205" s="95"/>
      <c r="E205" s="95"/>
      <c r="F205" s="95"/>
      <c r="G205" s="95"/>
      <c r="H205" s="95"/>
      <c r="I205" s="95"/>
      <c r="J205" s="96"/>
      <c r="L205" s="95"/>
      <c r="M205" s="95"/>
      <c r="N205" s="95"/>
      <c r="O205" s="95"/>
      <c r="P205" s="95"/>
      <c r="Q205" s="95"/>
      <c r="R205" s="95"/>
      <c r="S205" s="95"/>
      <c r="T205" s="95"/>
      <c r="U205" s="96"/>
    </row>
    <row r="206" spans="1:21" x14ac:dyDescent="0.55000000000000004">
      <c r="A206" s="95"/>
      <c r="B206" s="95"/>
      <c r="C206" s="95"/>
      <c r="D206" s="95"/>
      <c r="E206" s="95"/>
      <c r="F206" s="95"/>
      <c r="G206" s="95"/>
      <c r="H206" s="95"/>
      <c r="I206" s="95"/>
      <c r="J206" s="96"/>
      <c r="L206" s="95"/>
      <c r="M206" s="95"/>
      <c r="N206" s="95"/>
      <c r="O206" s="95"/>
      <c r="P206" s="95"/>
      <c r="Q206" s="95"/>
      <c r="R206" s="95"/>
      <c r="S206" s="95"/>
      <c r="T206" s="95"/>
      <c r="U206" s="96"/>
    </row>
    <row r="207" spans="1:21" x14ac:dyDescent="0.55000000000000004">
      <c r="A207" s="95"/>
      <c r="B207" s="95"/>
      <c r="C207" s="95"/>
      <c r="D207" s="95"/>
      <c r="E207" s="95"/>
      <c r="F207" s="95"/>
      <c r="G207" s="95"/>
      <c r="H207" s="95"/>
      <c r="I207" s="95"/>
      <c r="J207" s="96"/>
      <c r="L207" s="95"/>
      <c r="M207" s="95"/>
      <c r="N207" s="95"/>
      <c r="O207" s="95"/>
      <c r="P207" s="95"/>
      <c r="Q207" s="95"/>
      <c r="R207" s="95"/>
      <c r="S207" s="95"/>
      <c r="T207" s="95"/>
      <c r="U207" s="96"/>
    </row>
    <row r="208" spans="1:21" x14ac:dyDescent="0.55000000000000004">
      <c r="A208" s="95"/>
      <c r="B208" s="95"/>
      <c r="C208" s="95"/>
      <c r="D208" s="95"/>
      <c r="E208" s="95"/>
      <c r="F208" s="95"/>
      <c r="G208" s="95"/>
      <c r="H208" s="95"/>
      <c r="I208" s="95"/>
      <c r="J208" s="96"/>
      <c r="L208" s="95"/>
      <c r="M208" s="95"/>
      <c r="N208" s="95"/>
      <c r="O208" s="95"/>
      <c r="P208" s="95"/>
      <c r="Q208" s="95"/>
      <c r="R208" s="95"/>
      <c r="S208" s="95"/>
      <c r="T208" s="95"/>
      <c r="U208" s="96"/>
    </row>
    <row r="209" spans="1:21" x14ac:dyDescent="0.55000000000000004">
      <c r="A209" s="95"/>
      <c r="B209" s="95"/>
      <c r="C209" s="95"/>
      <c r="D209" s="95"/>
      <c r="E209" s="95"/>
      <c r="F209" s="95"/>
      <c r="G209" s="95"/>
      <c r="H209" s="95"/>
      <c r="I209" s="95"/>
      <c r="J209" s="96"/>
      <c r="L209" s="95"/>
      <c r="M209" s="95"/>
      <c r="N209" s="95"/>
      <c r="O209" s="95"/>
      <c r="P209" s="95"/>
      <c r="Q209" s="95"/>
      <c r="R209" s="95"/>
      <c r="S209" s="95"/>
      <c r="T209" s="95"/>
      <c r="U209" s="96"/>
    </row>
    <row r="210" spans="1:21" x14ac:dyDescent="0.55000000000000004">
      <c r="A210" s="95"/>
      <c r="B210" s="95"/>
      <c r="C210" s="95"/>
      <c r="D210" s="95"/>
      <c r="E210" s="95"/>
      <c r="F210" s="95"/>
      <c r="G210" s="95"/>
      <c r="H210" s="95"/>
      <c r="I210" s="95"/>
      <c r="J210" s="96"/>
      <c r="L210" s="95"/>
      <c r="M210" s="95"/>
      <c r="N210" s="95"/>
      <c r="O210" s="95"/>
      <c r="P210" s="95"/>
      <c r="Q210" s="95"/>
      <c r="R210" s="95"/>
      <c r="S210" s="95"/>
      <c r="T210" s="95"/>
      <c r="U210" s="96"/>
    </row>
    <row r="211" spans="1:21" x14ac:dyDescent="0.55000000000000004">
      <c r="A211" s="95"/>
      <c r="B211" s="95"/>
      <c r="C211" s="95"/>
      <c r="D211" s="95"/>
      <c r="E211" s="95"/>
      <c r="F211" s="95"/>
      <c r="G211" s="95"/>
      <c r="H211" s="95"/>
      <c r="I211" s="95"/>
      <c r="J211" s="96"/>
      <c r="L211" s="95"/>
      <c r="M211" s="95"/>
      <c r="N211" s="95"/>
      <c r="O211" s="95"/>
      <c r="P211" s="95"/>
      <c r="Q211" s="95"/>
      <c r="R211" s="95"/>
      <c r="S211" s="95"/>
      <c r="T211" s="95"/>
      <c r="U211" s="96"/>
    </row>
    <row r="212" spans="1:21" x14ac:dyDescent="0.55000000000000004">
      <c r="A212" s="95"/>
      <c r="B212" s="95"/>
      <c r="C212" s="95"/>
      <c r="D212" s="95"/>
      <c r="E212" s="95"/>
      <c r="F212" s="95"/>
      <c r="G212" s="95"/>
      <c r="H212" s="95"/>
      <c r="I212" s="95"/>
      <c r="J212" s="96"/>
      <c r="L212" s="95"/>
      <c r="M212" s="95"/>
      <c r="N212" s="95"/>
      <c r="O212" s="95"/>
      <c r="P212" s="95"/>
      <c r="Q212" s="95"/>
      <c r="R212" s="95"/>
      <c r="S212" s="95"/>
      <c r="T212" s="95"/>
      <c r="U212" s="96"/>
    </row>
    <row r="213" spans="1:21" x14ac:dyDescent="0.55000000000000004">
      <c r="A213" s="95"/>
      <c r="B213" s="95"/>
      <c r="C213" s="95"/>
      <c r="D213" s="95"/>
      <c r="E213" s="95"/>
      <c r="F213" s="95"/>
      <c r="G213" s="95"/>
      <c r="H213" s="95"/>
      <c r="I213" s="95"/>
      <c r="J213" s="96"/>
      <c r="L213" s="95"/>
      <c r="M213" s="95"/>
      <c r="N213" s="95"/>
      <c r="O213" s="95"/>
      <c r="P213" s="95"/>
      <c r="Q213" s="95"/>
      <c r="R213" s="95"/>
      <c r="S213" s="95"/>
      <c r="T213" s="95"/>
      <c r="U213" s="96"/>
    </row>
    <row r="214" spans="1:21" x14ac:dyDescent="0.55000000000000004">
      <c r="A214" s="95"/>
      <c r="B214" s="95"/>
      <c r="C214" s="95"/>
      <c r="D214" s="95"/>
      <c r="E214" s="95"/>
      <c r="F214" s="95"/>
      <c r="G214" s="95"/>
      <c r="H214" s="95"/>
      <c r="I214" s="95"/>
      <c r="J214" s="96"/>
      <c r="L214" s="95"/>
      <c r="M214" s="95"/>
      <c r="N214" s="95"/>
      <c r="O214" s="95"/>
      <c r="P214" s="95"/>
      <c r="Q214" s="95"/>
      <c r="R214" s="95"/>
      <c r="S214" s="95"/>
      <c r="T214" s="95"/>
      <c r="U214" s="96"/>
    </row>
    <row r="215" spans="1:21" x14ac:dyDescent="0.55000000000000004">
      <c r="A215" s="95"/>
      <c r="B215" s="95"/>
      <c r="C215" s="95"/>
      <c r="D215" s="95"/>
      <c r="E215" s="95"/>
      <c r="F215" s="95"/>
      <c r="G215" s="95"/>
      <c r="H215" s="95"/>
      <c r="I215" s="95"/>
      <c r="J215" s="96"/>
      <c r="L215" s="95"/>
      <c r="M215" s="95"/>
      <c r="N215" s="95"/>
      <c r="O215" s="95"/>
      <c r="P215" s="95"/>
      <c r="Q215" s="95"/>
      <c r="R215" s="95"/>
      <c r="S215" s="95"/>
      <c r="T215" s="95"/>
      <c r="U215" s="96"/>
    </row>
    <row r="216" spans="1:21" x14ac:dyDescent="0.55000000000000004">
      <c r="A216" s="95"/>
      <c r="B216" s="95"/>
      <c r="C216" s="95"/>
      <c r="D216" s="95"/>
      <c r="E216" s="95"/>
      <c r="F216" s="95"/>
      <c r="G216" s="95"/>
      <c r="H216" s="95"/>
      <c r="I216" s="95"/>
      <c r="J216" s="96"/>
      <c r="L216" s="95"/>
      <c r="M216" s="95"/>
      <c r="N216" s="95"/>
      <c r="O216" s="95"/>
      <c r="P216" s="95"/>
      <c r="Q216" s="95"/>
      <c r="R216" s="95"/>
      <c r="S216" s="95"/>
      <c r="T216" s="95"/>
      <c r="U216" s="96"/>
    </row>
    <row r="217" spans="1:21" x14ac:dyDescent="0.55000000000000004">
      <c r="A217" s="95"/>
      <c r="B217" s="95"/>
      <c r="C217" s="95"/>
      <c r="D217" s="95"/>
      <c r="E217" s="95"/>
      <c r="F217" s="95"/>
      <c r="G217" s="95"/>
      <c r="H217" s="95"/>
      <c r="I217" s="95"/>
      <c r="J217" s="96"/>
      <c r="L217" s="95"/>
      <c r="M217" s="95"/>
      <c r="N217" s="95"/>
      <c r="O217" s="95"/>
      <c r="P217" s="95"/>
      <c r="Q217" s="95"/>
      <c r="R217" s="95"/>
      <c r="S217" s="95"/>
      <c r="T217" s="95"/>
      <c r="U217" s="96"/>
    </row>
    <row r="218" spans="1:21" x14ac:dyDescent="0.55000000000000004">
      <c r="A218" s="95"/>
      <c r="B218" s="95"/>
      <c r="C218" s="95"/>
      <c r="D218" s="95"/>
      <c r="E218" s="95"/>
      <c r="F218" s="95"/>
      <c r="G218" s="95"/>
      <c r="H218" s="95"/>
      <c r="I218" s="95"/>
      <c r="J218" s="96"/>
      <c r="L218" s="95"/>
      <c r="M218" s="95"/>
      <c r="N218" s="95"/>
      <c r="O218" s="95"/>
      <c r="P218" s="95"/>
      <c r="Q218" s="95"/>
      <c r="R218" s="95"/>
      <c r="S218" s="95"/>
      <c r="T218" s="95"/>
      <c r="U218" s="96"/>
    </row>
    <row r="219" spans="1:21" x14ac:dyDescent="0.55000000000000004">
      <c r="A219" s="95"/>
      <c r="B219" s="95"/>
      <c r="C219" s="95"/>
      <c r="D219" s="95"/>
      <c r="E219" s="95"/>
      <c r="F219" s="95"/>
      <c r="G219" s="95"/>
      <c r="H219" s="95"/>
      <c r="I219" s="95"/>
      <c r="J219" s="96"/>
      <c r="L219" s="95"/>
      <c r="M219" s="95"/>
      <c r="N219" s="95"/>
      <c r="O219" s="95"/>
      <c r="P219" s="95"/>
      <c r="Q219" s="95"/>
      <c r="R219" s="95"/>
      <c r="S219" s="95"/>
      <c r="T219" s="95"/>
      <c r="U219" s="96"/>
    </row>
    <row r="220" spans="1:21" x14ac:dyDescent="0.55000000000000004">
      <c r="A220" s="95"/>
      <c r="B220" s="95"/>
      <c r="C220" s="95"/>
      <c r="D220" s="95"/>
      <c r="E220" s="95"/>
      <c r="F220" s="95"/>
      <c r="G220" s="95"/>
      <c r="H220" s="95"/>
      <c r="I220" s="95"/>
      <c r="J220" s="96"/>
      <c r="L220" s="95"/>
      <c r="M220" s="95"/>
      <c r="N220" s="95"/>
      <c r="O220" s="95"/>
      <c r="P220" s="95"/>
      <c r="Q220" s="95"/>
      <c r="R220" s="95"/>
      <c r="S220" s="95"/>
      <c r="T220" s="95"/>
      <c r="U220" s="96"/>
    </row>
    <row r="221" spans="1:21" x14ac:dyDescent="0.55000000000000004">
      <c r="A221" s="95"/>
      <c r="B221" s="95"/>
      <c r="C221" s="95"/>
      <c r="D221" s="95"/>
      <c r="E221" s="95"/>
      <c r="F221" s="95"/>
      <c r="G221" s="95"/>
      <c r="H221" s="95"/>
      <c r="I221" s="95"/>
      <c r="J221" s="96"/>
      <c r="L221" s="95"/>
      <c r="M221" s="95"/>
      <c r="N221" s="95"/>
      <c r="O221" s="95"/>
      <c r="P221" s="95"/>
      <c r="Q221" s="95"/>
      <c r="R221" s="95"/>
      <c r="S221" s="95"/>
      <c r="T221" s="95"/>
      <c r="U221" s="96"/>
    </row>
    <row r="222" spans="1:21" x14ac:dyDescent="0.55000000000000004">
      <c r="A222" s="95"/>
      <c r="B222" s="95"/>
      <c r="C222" s="95"/>
      <c r="D222" s="95"/>
      <c r="E222" s="95"/>
      <c r="F222" s="95"/>
      <c r="G222" s="95"/>
      <c r="H222" s="95"/>
      <c r="I222" s="95"/>
      <c r="J222" s="96"/>
      <c r="L222" s="95"/>
      <c r="M222" s="95"/>
      <c r="N222" s="95"/>
      <c r="O222" s="95"/>
      <c r="P222" s="95"/>
      <c r="Q222" s="95"/>
      <c r="R222" s="95"/>
      <c r="S222" s="95"/>
      <c r="T222" s="95"/>
      <c r="U222" s="96"/>
    </row>
    <row r="223" spans="1:21" x14ac:dyDescent="0.55000000000000004">
      <c r="A223" s="95"/>
      <c r="B223" s="95"/>
      <c r="C223" s="95"/>
      <c r="D223" s="95"/>
      <c r="E223" s="95"/>
      <c r="F223" s="95"/>
      <c r="G223" s="95"/>
      <c r="H223" s="95"/>
      <c r="I223" s="95"/>
      <c r="J223" s="96"/>
      <c r="L223" s="95"/>
      <c r="M223" s="95"/>
      <c r="N223" s="95"/>
      <c r="O223" s="95"/>
      <c r="P223" s="95"/>
      <c r="Q223" s="95"/>
      <c r="R223" s="95"/>
      <c r="S223" s="95"/>
      <c r="T223" s="95"/>
      <c r="U223" s="96"/>
    </row>
    <row r="224" spans="1:21" x14ac:dyDescent="0.55000000000000004">
      <c r="A224" s="95"/>
      <c r="B224" s="95"/>
      <c r="C224" s="95"/>
      <c r="D224" s="95"/>
      <c r="E224" s="95"/>
      <c r="F224" s="95"/>
      <c r="G224" s="95"/>
      <c r="H224" s="95"/>
      <c r="I224" s="95"/>
      <c r="J224" s="96"/>
      <c r="L224" s="95"/>
      <c r="M224" s="95"/>
      <c r="N224" s="95"/>
      <c r="O224" s="95"/>
      <c r="P224" s="95"/>
      <c r="Q224" s="95"/>
      <c r="R224" s="95"/>
      <c r="S224" s="95"/>
      <c r="T224" s="95"/>
      <c r="U224" s="96"/>
    </row>
    <row r="225" spans="1:21" x14ac:dyDescent="0.55000000000000004">
      <c r="A225" s="95"/>
      <c r="B225" s="95"/>
      <c r="C225" s="95"/>
      <c r="D225" s="95"/>
      <c r="E225" s="95"/>
      <c r="F225" s="95"/>
      <c r="G225" s="95"/>
      <c r="H225" s="95"/>
      <c r="I225" s="95"/>
      <c r="J225" s="96"/>
      <c r="L225" s="95"/>
      <c r="M225" s="95"/>
      <c r="N225" s="95"/>
      <c r="O225" s="95"/>
      <c r="P225" s="95"/>
      <c r="Q225" s="95"/>
      <c r="R225" s="95"/>
      <c r="S225" s="95"/>
      <c r="T225" s="95"/>
      <c r="U225" s="96"/>
    </row>
    <row r="226" spans="1:21" x14ac:dyDescent="0.55000000000000004">
      <c r="A226" s="95"/>
      <c r="B226" s="95"/>
      <c r="C226" s="95"/>
      <c r="D226" s="95"/>
      <c r="E226" s="95"/>
      <c r="F226" s="95"/>
      <c r="G226" s="95"/>
      <c r="H226" s="95"/>
      <c r="I226" s="95"/>
      <c r="J226" s="96"/>
      <c r="L226" s="95"/>
      <c r="M226" s="95"/>
      <c r="N226" s="95"/>
      <c r="O226" s="95"/>
      <c r="P226" s="95"/>
      <c r="Q226" s="95"/>
      <c r="R226" s="95"/>
      <c r="S226" s="95"/>
      <c r="T226" s="95"/>
      <c r="U226" s="96"/>
    </row>
    <row r="227" spans="1:21" x14ac:dyDescent="0.55000000000000004">
      <c r="A227" s="95"/>
      <c r="B227" s="95"/>
      <c r="C227" s="95"/>
      <c r="D227" s="95"/>
      <c r="E227" s="95"/>
      <c r="F227" s="95"/>
      <c r="G227" s="95"/>
      <c r="H227" s="95"/>
      <c r="I227" s="95"/>
      <c r="J227" s="96"/>
      <c r="L227" s="95"/>
      <c r="M227" s="95"/>
      <c r="N227" s="95"/>
      <c r="O227" s="95"/>
      <c r="P227" s="95"/>
      <c r="Q227" s="95"/>
      <c r="R227" s="95"/>
      <c r="S227" s="95"/>
      <c r="T227" s="95"/>
      <c r="U227" s="96"/>
    </row>
    <row r="228" spans="1:21" x14ac:dyDescent="0.55000000000000004">
      <c r="A228" s="95"/>
      <c r="B228" s="95"/>
      <c r="C228" s="95"/>
      <c r="D228" s="95"/>
      <c r="E228" s="95"/>
      <c r="F228" s="95"/>
      <c r="G228" s="95"/>
      <c r="H228" s="95"/>
      <c r="I228" s="95"/>
      <c r="J228" s="96"/>
      <c r="L228" s="95"/>
      <c r="M228" s="95"/>
      <c r="N228" s="95"/>
      <c r="O228" s="95"/>
      <c r="P228" s="95"/>
      <c r="Q228" s="95"/>
      <c r="R228" s="95"/>
      <c r="S228" s="95"/>
      <c r="T228" s="95"/>
      <c r="U228" s="96"/>
    </row>
    <row r="229" spans="1:21" x14ac:dyDescent="0.55000000000000004">
      <c r="A229" s="95"/>
      <c r="B229" s="95"/>
      <c r="C229" s="95"/>
      <c r="D229" s="95"/>
      <c r="E229" s="95"/>
      <c r="F229" s="95"/>
      <c r="G229" s="95"/>
      <c r="H229" s="95"/>
      <c r="I229" s="95"/>
      <c r="J229" s="96"/>
      <c r="L229" s="95"/>
      <c r="M229" s="95"/>
      <c r="N229" s="95"/>
      <c r="O229" s="95"/>
      <c r="P229" s="95"/>
      <c r="Q229" s="95"/>
      <c r="R229" s="95"/>
      <c r="S229" s="95"/>
      <c r="T229" s="95"/>
      <c r="U229" s="96"/>
    </row>
    <row r="230" spans="1:21" x14ac:dyDescent="0.55000000000000004">
      <c r="A230" s="95"/>
      <c r="B230" s="95"/>
      <c r="C230" s="95"/>
      <c r="D230" s="95"/>
      <c r="E230" s="95"/>
      <c r="F230" s="95"/>
      <c r="G230" s="95"/>
      <c r="H230" s="95"/>
      <c r="I230" s="95"/>
      <c r="J230" s="96"/>
      <c r="L230" s="95"/>
      <c r="M230" s="95"/>
      <c r="N230" s="95"/>
      <c r="O230" s="95"/>
      <c r="P230" s="95"/>
      <c r="Q230" s="95"/>
      <c r="R230" s="95"/>
      <c r="S230" s="95"/>
      <c r="T230" s="95"/>
      <c r="U230" s="96"/>
    </row>
    <row r="231" spans="1:21" x14ac:dyDescent="0.55000000000000004">
      <c r="A231" s="95"/>
      <c r="B231" s="95"/>
      <c r="C231" s="95"/>
      <c r="D231" s="95"/>
      <c r="E231" s="95"/>
      <c r="F231" s="95"/>
      <c r="G231" s="95"/>
      <c r="H231" s="95"/>
      <c r="I231" s="95"/>
      <c r="J231" s="96"/>
      <c r="L231" s="95"/>
      <c r="M231" s="95"/>
      <c r="N231" s="95"/>
      <c r="O231" s="95"/>
      <c r="P231" s="95"/>
      <c r="Q231" s="95"/>
      <c r="R231" s="95"/>
      <c r="S231" s="95"/>
      <c r="T231" s="95"/>
      <c r="U231" s="96"/>
    </row>
    <row r="232" spans="1:21" x14ac:dyDescent="0.55000000000000004">
      <c r="A232" s="95"/>
      <c r="B232" s="95"/>
      <c r="C232" s="95"/>
      <c r="D232" s="95"/>
      <c r="E232" s="95"/>
      <c r="F232" s="95"/>
      <c r="G232" s="95"/>
      <c r="H232" s="95"/>
      <c r="I232" s="95"/>
      <c r="J232" s="96"/>
      <c r="L232" s="95"/>
      <c r="M232" s="95"/>
      <c r="N232" s="95"/>
      <c r="O232" s="95"/>
      <c r="P232" s="95"/>
      <c r="Q232" s="95"/>
      <c r="R232" s="95"/>
      <c r="S232" s="95"/>
      <c r="T232" s="95"/>
      <c r="U232" s="96"/>
    </row>
    <row r="233" spans="1:21" x14ac:dyDescent="0.55000000000000004">
      <c r="A233" s="95"/>
      <c r="B233" s="95"/>
      <c r="C233" s="95"/>
      <c r="D233" s="95"/>
      <c r="E233" s="95"/>
      <c r="F233" s="95"/>
      <c r="G233" s="95"/>
      <c r="H233" s="95"/>
      <c r="I233" s="95"/>
      <c r="J233" s="96"/>
      <c r="L233" s="95"/>
      <c r="M233" s="95"/>
      <c r="N233" s="95"/>
      <c r="O233" s="95"/>
      <c r="P233" s="95"/>
      <c r="Q233" s="95"/>
      <c r="R233" s="95"/>
      <c r="S233" s="95"/>
      <c r="T233" s="95"/>
      <c r="U233" s="96"/>
    </row>
    <row r="234" spans="1:21" x14ac:dyDescent="0.55000000000000004">
      <c r="A234" s="95"/>
      <c r="B234" s="95"/>
      <c r="C234" s="95"/>
      <c r="D234" s="95"/>
      <c r="E234" s="95"/>
      <c r="F234" s="95"/>
      <c r="G234" s="95"/>
      <c r="H234" s="95"/>
      <c r="I234" s="95"/>
      <c r="J234" s="96"/>
      <c r="L234" s="95"/>
      <c r="M234" s="95"/>
      <c r="N234" s="95"/>
      <c r="O234" s="95"/>
      <c r="P234" s="95"/>
      <c r="Q234" s="95"/>
      <c r="R234" s="95"/>
      <c r="S234" s="95"/>
      <c r="T234" s="95"/>
      <c r="U234" s="96"/>
    </row>
    <row r="235" spans="1:21" x14ac:dyDescent="0.55000000000000004">
      <c r="A235" s="95"/>
      <c r="B235" s="95"/>
      <c r="C235" s="95"/>
      <c r="D235" s="95"/>
      <c r="E235" s="95"/>
      <c r="F235" s="95"/>
      <c r="G235" s="95"/>
      <c r="H235" s="95"/>
      <c r="I235" s="95"/>
      <c r="J235" s="96"/>
      <c r="L235" s="95"/>
      <c r="M235" s="95"/>
      <c r="N235" s="95"/>
      <c r="O235" s="95"/>
      <c r="P235" s="95"/>
      <c r="Q235" s="95"/>
      <c r="R235" s="95"/>
      <c r="S235" s="95"/>
      <c r="T235" s="95"/>
      <c r="U235" s="96"/>
    </row>
    <row r="236" spans="1:21" x14ac:dyDescent="0.55000000000000004">
      <c r="A236" s="95"/>
      <c r="B236" s="95"/>
      <c r="C236" s="95"/>
      <c r="D236" s="95"/>
      <c r="E236" s="95"/>
      <c r="F236" s="95"/>
      <c r="G236" s="95"/>
      <c r="H236" s="95"/>
      <c r="I236" s="95"/>
      <c r="J236" s="96"/>
      <c r="L236" s="95"/>
      <c r="M236" s="95"/>
      <c r="N236" s="95"/>
      <c r="O236" s="95"/>
      <c r="P236" s="95"/>
      <c r="Q236" s="95"/>
      <c r="R236" s="95"/>
      <c r="S236" s="95"/>
      <c r="T236" s="95"/>
      <c r="U236" s="96"/>
    </row>
    <row r="237" spans="1:21" x14ac:dyDescent="0.55000000000000004">
      <c r="A237" s="95"/>
      <c r="B237" s="95"/>
      <c r="C237" s="95"/>
      <c r="D237" s="95"/>
      <c r="E237" s="95"/>
      <c r="F237" s="95"/>
      <c r="G237" s="95"/>
      <c r="H237" s="95"/>
      <c r="I237" s="95"/>
      <c r="J237" s="96"/>
      <c r="L237" s="95"/>
      <c r="M237" s="95"/>
      <c r="N237" s="95"/>
      <c r="O237" s="95"/>
      <c r="P237" s="95"/>
      <c r="Q237" s="95"/>
      <c r="R237" s="95"/>
      <c r="S237" s="95"/>
      <c r="T237" s="95"/>
      <c r="U237" s="96"/>
    </row>
    <row r="238" spans="1:21" x14ac:dyDescent="0.55000000000000004">
      <c r="A238" s="95"/>
      <c r="B238" s="95"/>
      <c r="C238" s="95"/>
      <c r="D238" s="95"/>
      <c r="E238" s="95"/>
      <c r="F238" s="95"/>
      <c r="G238" s="95"/>
      <c r="H238" s="95"/>
      <c r="I238" s="95"/>
      <c r="J238" s="96"/>
      <c r="L238" s="95"/>
      <c r="M238" s="95"/>
      <c r="N238" s="95"/>
      <c r="O238" s="95"/>
      <c r="P238" s="95"/>
      <c r="Q238" s="95"/>
      <c r="R238" s="95"/>
      <c r="S238" s="95"/>
      <c r="T238" s="95"/>
      <c r="U238" s="96"/>
    </row>
    <row r="239" spans="1:21" x14ac:dyDescent="0.55000000000000004">
      <c r="A239" s="95"/>
      <c r="B239" s="95"/>
      <c r="C239" s="95"/>
      <c r="D239" s="95"/>
      <c r="E239" s="95"/>
      <c r="F239" s="95"/>
      <c r="G239" s="95"/>
      <c r="H239" s="95"/>
      <c r="I239" s="95"/>
      <c r="J239" s="96"/>
      <c r="L239" s="95"/>
      <c r="M239" s="95"/>
      <c r="N239" s="95"/>
      <c r="O239" s="95"/>
      <c r="P239" s="95"/>
      <c r="Q239" s="95"/>
      <c r="R239" s="95"/>
      <c r="S239" s="95"/>
      <c r="T239" s="95"/>
      <c r="U239" s="96"/>
    </row>
    <row r="240" spans="1:21" x14ac:dyDescent="0.55000000000000004">
      <c r="A240" s="95"/>
      <c r="B240" s="95"/>
      <c r="C240" s="95"/>
      <c r="D240" s="95"/>
      <c r="E240" s="95"/>
      <c r="F240" s="95"/>
      <c r="G240" s="95"/>
      <c r="H240" s="95"/>
      <c r="I240" s="95"/>
      <c r="J240" s="96"/>
      <c r="L240" s="95"/>
      <c r="M240" s="95"/>
      <c r="N240" s="95"/>
      <c r="O240" s="95"/>
      <c r="P240" s="95"/>
      <c r="Q240" s="95"/>
      <c r="R240" s="95"/>
      <c r="S240" s="95"/>
      <c r="T240" s="95"/>
      <c r="U240" s="96"/>
    </row>
    <row r="241" spans="1:21" x14ac:dyDescent="0.55000000000000004">
      <c r="A241" s="95"/>
      <c r="B241" s="95"/>
      <c r="C241" s="95"/>
      <c r="D241" s="95"/>
      <c r="E241" s="95"/>
      <c r="F241" s="95"/>
      <c r="G241" s="95"/>
      <c r="H241" s="95"/>
      <c r="I241" s="95"/>
      <c r="J241" s="96"/>
      <c r="L241" s="95"/>
      <c r="M241" s="95"/>
      <c r="N241" s="95"/>
      <c r="O241" s="95"/>
      <c r="P241" s="95"/>
      <c r="Q241" s="95"/>
      <c r="R241" s="95"/>
      <c r="S241" s="95"/>
      <c r="T241" s="95"/>
      <c r="U241" s="96"/>
    </row>
    <row r="242" spans="1:21" x14ac:dyDescent="0.55000000000000004">
      <c r="A242" s="95"/>
      <c r="B242" s="95"/>
      <c r="C242" s="95"/>
      <c r="D242" s="95"/>
      <c r="E242" s="95"/>
      <c r="F242" s="95"/>
      <c r="G242" s="95"/>
      <c r="H242" s="95"/>
      <c r="I242" s="95"/>
      <c r="J242" s="96"/>
      <c r="L242" s="95"/>
      <c r="M242" s="95"/>
      <c r="N242" s="95"/>
      <c r="O242" s="95"/>
      <c r="P242" s="95"/>
      <c r="Q242" s="95"/>
      <c r="R242" s="95"/>
      <c r="S242" s="95"/>
      <c r="T242" s="95"/>
      <c r="U242" s="96"/>
    </row>
    <row r="243" spans="1:21" x14ac:dyDescent="0.55000000000000004">
      <c r="A243" s="95"/>
      <c r="B243" s="95"/>
      <c r="C243" s="95"/>
      <c r="D243" s="95"/>
      <c r="E243" s="95"/>
      <c r="F243" s="95"/>
      <c r="G243" s="95"/>
      <c r="H243" s="95"/>
      <c r="I243" s="95"/>
      <c r="J243" s="96"/>
      <c r="L243" s="95"/>
      <c r="M243" s="95"/>
      <c r="N243" s="95"/>
      <c r="O243" s="95"/>
      <c r="P243" s="95"/>
      <c r="Q243" s="95"/>
      <c r="R243" s="95"/>
      <c r="S243" s="95"/>
      <c r="T243" s="95"/>
      <c r="U243" s="96"/>
    </row>
    <row r="244" spans="1:21" x14ac:dyDescent="0.55000000000000004">
      <c r="A244" s="95"/>
      <c r="B244" s="95"/>
      <c r="C244" s="95"/>
      <c r="D244" s="95"/>
      <c r="E244" s="95"/>
      <c r="F244" s="95"/>
      <c r="G244" s="95"/>
      <c r="H244" s="95"/>
      <c r="I244" s="95"/>
      <c r="J244" s="96"/>
      <c r="L244" s="95"/>
      <c r="M244" s="95"/>
      <c r="N244" s="95"/>
      <c r="O244" s="95"/>
      <c r="P244" s="95"/>
      <c r="Q244" s="95"/>
      <c r="R244" s="95"/>
      <c r="S244" s="95"/>
      <c r="T244" s="95"/>
      <c r="U244" s="96"/>
    </row>
    <row r="245" spans="1:21" x14ac:dyDescent="0.55000000000000004">
      <c r="A245" s="95"/>
      <c r="B245" s="95"/>
      <c r="C245" s="95"/>
      <c r="D245" s="95"/>
      <c r="E245" s="95"/>
      <c r="F245" s="95"/>
      <c r="G245" s="95"/>
      <c r="H245" s="95"/>
      <c r="I245" s="95"/>
      <c r="J245" s="96"/>
      <c r="L245" s="95"/>
      <c r="M245" s="95"/>
      <c r="N245" s="95"/>
      <c r="O245" s="95"/>
      <c r="P245" s="95"/>
      <c r="Q245" s="95"/>
      <c r="R245" s="95"/>
      <c r="S245" s="95"/>
      <c r="T245" s="95"/>
      <c r="U245" s="96"/>
    </row>
    <row r="246" spans="1:21" x14ac:dyDescent="0.55000000000000004">
      <c r="A246" s="95"/>
      <c r="B246" s="95"/>
      <c r="C246" s="95"/>
      <c r="D246" s="95"/>
      <c r="E246" s="95"/>
      <c r="F246" s="95"/>
      <c r="G246" s="95"/>
      <c r="H246" s="95"/>
      <c r="I246" s="95"/>
      <c r="J246" s="96"/>
      <c r="L246" s="95"/>
      <c r="M246" s="95"/>
      <c r="N246" s="95"/>
      <c r="O246" s="95"/>
      <c r="P246" s="95"/>
      <c r="Q246" s="95"/>
      <c r="R246" s="95"/>
      <c r="S246" s="95"/>
      <c r="T246" s="95"/>
      <c r="U246" s="96"/>
    </row>
    <row r="247" spans="1:21" x14ac:dyDescent="0.55000000000000004">
      <c r="A247" s="95"/>
      <c r="B247" s="95"/>
      <c r="C247" s="95"/>
      <c r="D247" s="95"/>
      <c r="E247" s="95"/>
      <c r="F247" s="95"/>
      <c r="G247" s="95"/>
      <c r="H247" s="95"/>
      <c r="I247" s="95"/>
      <c r="J247" s="96"/>
      <c r="L247" s="95"/>
      <c r="M247" s="95"/>
      <c r="N247" s="95"/>
      <c r="O247" s="95"/>
      <c r="P247" s="95"/>
      <c r="Q247" s="95"/>
      <c r="R247" s="95"/>
      <c r="S247" s="95"/>
      <c r="T247" s="95"/>
      <c r="U247" s="96"/>
    </row>
    <row r="248" spans="1:21" x14ac:dyDescent="0.55000000000000004">
      <c r="A248" s="95"/>
      <c r="B248" s="95"/>
      <c r="C248" s="95"/>
      <c r="D248" s="95"/>
      <c r="E248" s="95"/>
      <c r="F248" s="95"/>
      <c r="G248" s="95"/>
      <c r="H248" s="95"/>
      <c r="I248" s="95"/>
      <c r="J248" s="96"/>
      <c r="L248" s="95"/>
      <c r="M248" s="95"/>
      <c r="N248" s="95"/>
      <c r="O248" s="95"/>
      <c r="P248" s="95"/>
      <c r="Q248" s="95"/>
      <c r="R248" s="95"/>
      <c r="S248" s="95"/>
      <c r="T248" s="95"/>
      <c r="U248" s="96"/>
    </row>
    <row r="249" spans="1:21" x14ac:dyDescent="0.55000000000000004">
      <c r="A249" s="95"/>
      <c r="B249" s="95"/>
      <c r="C249" s="95"/>
      <c r="D249" s="95"/>
      <c r="E249" s="95"/>
      <c r="F249" s="95"/>
      <c r="G249" s="95"/>
      <c r="H249" s="95"/>
      <c r="I249" s="95"/>
      <c r="J249" s="96"/>
      <c r="L249" s="95"/>
      <c r="M249" s="95"/>
      <c r="N249" s="95"/>
      <c r="O249" s="95"/>
      <c r="P249" s="95"/>
      <c r="Q249" s="95"/>
      <c r="R249" s="95"/>
      <c r="S249" s="95"/>
      <c r="T249" s="95"/>
      <c r="U249" s="96"/>
    </row>
    <row r="250" spans="1:21" x14ac:dyDescent="0.55000000000000004">
      <c r="A250" s="95"/>
      <c r="B250" s="95"/>
      <c r="C250" s="95"/>
      <c r="D250" s="95"/>
      <c r="E250" s="95"/>
      <c r="F250" s="95"/>
      <c r="G250" s="95"/>
      <c r="H250" s="95"/>
      <c r="I250" s="95"/>
      <c r="J250" s="96"/>
      <c r="L250" s="95"/>
      <c r="M250" s="95"/>
      <c r="N250" s="95"/>
      <c r="O250" s="95"/>
      <c r="P250" s="95"/>
      <c r="Q250" s="95"/>
      <c r="R250" s="95"/>
      <c r="S250" s="95"/>
      <c r="T250" s="95"/>
      <c r="U250" s="96"/>
    </row>
    <row r="251" spans="1:21" x14ac:dyDescent="0.55000000000000004">
      <c r="A251" s="95"/>
      <c r="B251" s="95"/>
      <c r="C251" s="95"/>
      <c r="D251" s="95"/>
      <c r="E251" s="95"/>
      <c r="F251" s="95"/>
      <c r="G251" s="95"/>
      <c r="H251" s="95"/>
      <c r="I251" s="95"/>
      <c r="J251" s="96"/>
      <c r="L251" s="95"/>
      <c r="M251" s="95"/>
      <c r="N251" s="95"/>
      <c r="O251" s="95"/>
      <c r="P251" s="95"/>
      <c r="Q251" s="95"/>
      <c r="R251" s="95"/>
      <c r="S251" s="95"/>
      <c r="T251" s="95"/>
      <c r="U251" s="96"/>
    </row>
    <row r="252" spans="1:21" x14ac:dyDescent="0.55000000000000004">
      <c r="A252" s="95"/>
      <c r="B252" s="95"/>
      <c r="C252" s="95"/>
      <c r="D252" s="95"/>
      <c r="E252" s="95"/>
      <c r="F252" s="95"/>
      <c r="G252" s="95"/>
      <c r="H252" s="95"/>
      <c r="I252" s="95"/>
      <c r="J252" s="96"/>
      <c r="L252" s="95"/>
      <c r="M252" s="95"/>
      <c r="N252" s="95"/>
      <c r="O252" s="95"/>
      <c r="P252" s="95"/>
      <c r="Q252" s="95"/>
      <c r="R252" s="95"/>
      <c r="S252" s="95"/>
      <c r="T252" s="95"/>
      <c r="U252" s="96"/>
    </row>
    <row r="253" spans="1:21" x14ac:dyDescent="0.55000000000000004">
      <c r="A253" s="95"/>
      <c r="B253" s="95"/>
      <c r="C253" s="95"/>
      <c r="D253" s="95"/>
      <c r="E253" s="95"/>
      <c r="F253" s="95"/>
      <c r="G253" s="95"/>
      <c r="H253" s="95"/>
      <c r="I253" s="95"/>
      <c r="J253" s="96"/>
      <c r="L253" s="95"/>
      <c r="M253" s="95"/>
      <c r="N253" s="95"/>
      <c r="O253" s="95"/>
      <c r="P253" s="95"/>
      <c r="Q253" s="95"/>
      <c r="R253" s="95"/>
      <c r="S253" s="95"/>
      <c r="T253" s="95"/>
      <c r="U253" s="96"/>
    </row>
    <row r="254" spans="1:21" x14ac:dyDescent="0.55000000000000004">
      <c r="A254" s="95"/>
      <c r="B254" s="95"/>
      <c r="C254" s="95"/>
      <c r="D254" s="95"/>
      <c r="E254" s="95"/>
      <c r="F254" s="95"/>
      <c r="G254" s="95"/>
      <c r="H254" s="95"/>
      <c r="I254" s="95"/>
      <c r="J254" s="96"/>
      <c r="L254" s="95"/>
      <c r="M254" s="95"/>
      <c r="N254" s="95"/>
      <c r="O254" s="95"/>
      <c r="P254" s="95"/>
      <c r="Q254" s="95"/>
      <c r="R254" s="95"/>
      <c r="S254" s="95"/>
      <c r="T254" s="95"/>
      <c r="U254" s="96"/>
    </row>
    <row r="255" spans="1:21" x14ac:dyDescent="0.55000000000000004">
      <c r="A255" s="95"/>
      <c r="B255" s="95"/>
      <c r="C255" s="95"/>
      <c r="D255" s="95"/>
      <c r="E255" s="95"/>
      <c r="F255" s="95"/>
      <c r="G255" s="95"/>
      <c r="H255" s="95"/>
      <c r="I255" s="95"/>
      <c r="J255" s="96"/>
      <c r="L255" s="95"/>
      <c r="M255" s="95"/>
      <c r="N255" s="95"/>
      <c r="O255" s="95"/>
      <c r="P255" s="95"/>
      <c r="Q255" s="95"/>
      <c r="R255" s="95"/>
      <c r="S255" s="95"/>
      <c r="T255" s="95"/>
      <c r="U255" s="96"/>
    </row>
    <row r="256" spans="1:21" x14ac:dyDescent="0.55000000000000004">
      <c r="A256" s="95"/>
      <c r="B256" s="95"/>
      <c r="C256" s="95"/>
      <c r="D256" s="95"/>
      <c r="E256" s="95"/>
      <c r="F256" s="95"/>
      <c r="G256" s="95"/>
      <c r="H256" s="95"/>
      <c r="I256" s="95"/>
      <c r="J256" s="96"/>
      <c r="L256" s="95"/>
      <c r="M256" s="95"/>
      <c r="N256" s="95"/>
      <c r="O256" s="95"/>
      <c r="P256" s="95"/>
      <c r="Q256" s="95"/>
      <c r="R256" s="95"/>
      <c r="S256" s="95"/>
      <c r="T256" s="95"/>
      <c r="U256" s="96"/>
    </row>
    <row r="257" spans="1:21" x14ac:dyDescent="0.55000000000000004">
      <c r="A257" s="95"/>
      <c r="B257" s="95"/>
      <c r="C257" s="95"/>
      <c r="D257" s="95"/>
      <c r="E257" s="95"/>
      <c r="F257" s="95"/>
      <c r="G257" s="95"/>
      <c r="H257" s="95"/>
      <c r="I257" s="95"/>
      <c r="J257" s="96"/>
      <c r="L257" s="95"/>
      <c r="M257" s="95"/>
      <c r="N257" s="95"/>
      <c r="O257" s="95"/>
      <c r="P257" s="95"/>
      <c r="Q257" s="95"/>
      <c r="R257" s="95"/>
      <c r="S257" s="95"/>
      <c r="T257" s="95"/>
      <c r="U257" s="96"/>
    </row>
    <row r="258" spans="1:21" x14ac:dyDescent="0.55000000000000004">
      <c r="A258" s="95"/>
      <c r="B258" s="95"/>
      <c r="C258" s="95"/>
      <c r="D258" s="95"/>
      <c r="E258" s="95"/>
      <c r="F258" s="95"/>
      <c r="G258" s="95"/>
      <c r="H258" s="95"/>
      <c r="I258" s="95"/>
      <c r="J258" s="96"/>
      <c r="L258" s="95"/>
      <c r="M258" s="95"/>
      <c r="N258" s="95"/>
      <c r="O258" s="95"/>
      <c r="P258" s="95"/>
      <c r="Q258" s="95"/>
      <c r="R258" s="95"/>
      <c r="S258" s="95"/>
      <c r="T258" s="95"/>
      <c r="U258" s="96"/>
    </row>
    <row r="259" spans="1:21" x14ac:dyDescent="0.55000000000000004">
      <c r="A259" s="95"/>
      <c r="B259" s="95"/>
      <c r="C259" s="95"/>
      <c r="D259" s="95"/>
      <c r="E259" s="95"/>
      <c r="F259" s="95"/>
      <c r="G259" s="95"/>
      <c r="H259" s="95"/>
      <c r="I259" s="95"/>
      <c r="J259" s="96"/>
      <c r="L259" s="95"/>
      <c r="M259" s="95"/>
      <c r="N259" s="95"/>
      <c r="O259" s="95"/>
      <c r="P259" s="95"/>
      <c r="Q259" s="95"/>
      <c r="R259" s="95"/>
      <c r="S259" s="95"/>
      <c r="T259" s="95"/>
      <c r="U259" s="96"/>
    </row>
    <row r="260" spans="1:21" x14ac:dyDescent="0.55000000000000004">
      <c r="A260" s="95"/>
      <c r="B260" s="95"/>
      <c r="C260" s="95"/>
      <c r="D260" s="95"/>
      <c r="E260" s="95"/>
      <c r="F260" s="95"/>
      <c r="G260" s="95"/>
      <c r="H260" s="95"/>
      <c r="I260" s="95"/>
      <c r="J260" s="96"/>
      <c r="L260" s="95"/>
      <c r="M260" s="95"/>
      <c r="N260" s="95"/>
      <c r="O260" s="95"/>
      <c r="P260" s="95"/>
      <c r="Q260" s="95"/>
      <c r="R260" s="95"/>
      <c r="S260" s="95"/>
      <c r="T260" s="95"/>
      <c r="U260" s="96"/>
    </row>
    <row r="261" spans="1:21" x14ac:dyDescent="0.55000000000000004">
      <c r="A261" s="95"/>
      <c r="B261" s="95"/>
      <c r="C261" s="95"/>
      <c r="D261" s="95"/>
      <c r="E261" s="95"/>
      <c r="F261" s="95"/>
      <c r="G261" s="95"/>
      <c r="H261" s="95"/>
      <c r="I261" s="95"/>
      <c r="J261" s="96"/>
      <c r="L261" s="95"/>
      <c r="M261" s="95"/>
      <c r="N261" s="95"/>
      <c r="O261" s="95"/>
      <c r="P261" s="95"/>
      <c r="Q261" s="95"/>
      <c r="R261" s="95"/>
      <c r="S261" s="95"/>
      <c r="T261" s="95"/>
      <c r="U261" s="96"/>
    </row>
    <row r="262" spans="1:21" x14ac:dyDescent="0.55000000000000004">
      <c r="A262" s="95"/>
      <c r="B262" s="95"/>
      <c r="C262" s="95"/>
      <c r="D262" s="95"/>
      <c r="E262" s="95"/>
      <c r="F262" s="95"/>
      <c r="G262" s="95"/>
      <c r="H262" s="95"/>
      <c r="I262" s="95"/>
      <c r="J262" s="96"/>
      <c r="L262" s="95"/>
      <c r="M262" s="95"/>
      <c r="N262" s="95"/>
      <c r="O262" s="95"/>
      <c r="P262" s="95"/>
      <c r="Q262" s="95"/>
      <c r="R262" s="95"/>
      <c r="S262" s="95"/>
      <c r="T262" s="95"/>
      <c r="U262" s="96"/>
    </row>
    <row r="263" spans="1:21" x14ac:dyDescent="0.55000000000000004">
      <c r="A263" s="95"/>
      <c r="B263" s="95"/>
      <c r="C263" s="95"/>
      <c r="D263" s="95"/>
      <c r="E263" s="95"/>
      <c r="F263" s="95"/>
      <c r="G263" s="95"/>
      <c r="H263" s="95"/>
      <c r="I263" s="95"/>
      <c r="J263" s="96"/>
      <c r="L263" s="95"/>
      <c r="M263" s="95"/>
      <c r="N263" s="95"/>
      <c r="O263" s="95"/>
      <c r="P263" s="95"/>
      <c r="Q263" s="95"/>
      <c r="R263" s="95"/>
      <c r="S263" s="95"/>
      <c r="T263" s="95"/>
      <c r="U263" s="96"/>
    </row>
    <row r="264" spans="1:21" x14ac:dyDescent="0.55000000000000004">
      <c r="A264" s="95"/>
      <c r="B264" s="95"/>
      <c r="C264" s="95"/>
      <c r="D264" s="95"/>
      <c r="E264" s="95"/>
      <c r="F264" s="95"/>
      <c r="G264" s="95"/>
      <c r="H264" s="95"/>
      <c r="I264" s="95"/>
      <c r="J264" s="96"/>
      <c r="L264" s="95"/>
      <c r="M264" s="95"/>
      <c r="N264" s="95"/>
      <c r="O264" s="95"/>
      <c r="P264" s="95"/>
      <c r="Q264" s="95"/>
      <c r="R264" s="95"/>
      <c r="S264" s="95"/>
      <c r="T264" s="95"/>
      <c r="U264" s="96"/>
    </row>
    <row r="265" spans="1:21" x14ac:dyDescent="0.55000000000000004">
      <c r="A265" s="95"/>
      <c r="B265" s="95"/>
      <c r="C265" s="95"/>
      <c r="D265" s="95"/>
      <c r="E265" s="95"/>
      <c r="F265" s="95"/>
      <c r="G265" s="95"/>
      <c r="H265" s="95"/>
      <c r="I265" s="95"/>
      <c r="J265" s="96"/>
      <c r="L265" s="95"/>
      <c r="M265" s="95"/>
      <c r="N265" s="95"/>
      <c r="O265" s="95"/>
      <c r="P265" s="95"/>
      <c r="Q265" s="95"/>
      <c r="R265" s="95"/>
      <c r="S265" s="95"/>
      <c r="T265" s="95"/>
      <c r="U265" s="96"/>
    </row>
    <row r="266" spans="1:21" x14ac:dyDescent="0.55000000000000004">
      <c r="A266" s="95"/>
      <c r="B266" s="95"/>
      <c r="C266" s="95"/>
      <c r="D266" s="95"/>
      <c r="E266" s="95"/>
      <c r="F266" s="95"/>
      <c r="G266" s="95"/>
      <c r="H266" s="95"/>
      <c r="I266" s="95"/>
      <c r="J266" s="96"/>
      <c r="L266" s="95"/>
      <c r="M266" s="95"/>
      <c r="N266" s="95"/>
      <c r="O266" s="95"/>
      <c r="P266" s="95"/>
      <c r="Q266" s="95"/>
      <c r="R266" s="95"/>
      <c r="S266" s="95"/>
      <c r="T266" s="95"/>
      <c r="U266" s="96"/>
    </row>
    <row r="267" spans="1:21" x14ac:dyDescent="0.55000000000000004">
      <c r="A267" s="95"/>
      <c r="B267" s="95"/>
      <c r="C267" s="95"/>
      <c r="D267" s="95"/>
      <c r="E267" s="95"/>
      <c r="F267" s="95"/>
      <c r="G267" s="95"/>
      <c r="H267" s="95"/>
      <c r="I267" s="95"/>
      <c r="J267" s="96"/>
      <c r="L267" s="95"/>
      <c r="M267" s="95"/>
      <c r="N267" s="95"/>
      <c r="O267" s="95"/>
      <c r="P267" s="95"/>
      <c r="Q267" s="95"/>
      <c r="R267" s="95"/>
      <c r="S267" s="95"/>
      <c r="T267" s="95"/>
      <c r="U267" s="96"/>
    </row>
    <row r="268" spans="1:21" x14ac:dyDescent="0.55000000000000004">
      <c r="A268" s="95"/>
      <c r="B268" s="95"/>
      <c r="C268" s="95"/>
      <c r="D268" s="95"/>
      <c r="E268" s="95"/>
      <c r="F268" s="95"/>
      <c r="G268" s="95"/>
      <c r="H268" s="95"/>
      <c r="I268" s="95"/>
      <c r="J268" s="96"/>
      <c r="L268" s="95"/>
      <c r="M268" s="95"/>
      <c r="N268" s="95"/>
      <c r="O268" s="95"/>
      <c r="P268" s="95"/>
      <c r="Q268" s="95"/>
      <c r="R268" s="95"/>
      <c r="S268" s="95"/>
      <c r="T268" s="95"/>
      <c r="U268" s="96"/>
    </row>
    <row r="269" spans="1:21" x14ac:dyDescent="0.55000000000000004">
      <c r="A269" s="95"/>
      <c r="B269" s="95"/>
      <c r="C269" s="95"/>
      <c r="D269" s="95"/>
      <c r="E269" s="95"/>
      <c r="F269" s="95"/>
      <c r="G269" s="95"/>
      <c r="H269" s="95"/>
      <c r="I269" s="95"/>
      <c r="J269" s="96"/>
      <c r="L269" s="95"/>
      <c r="M269" s="95"/>
      <c r="N269" s="95"/>
      <c r="O269" s="95"/>
      <c r="P269" s="95"/>
      <c r="Q269" s="95"/>
      <c r="R269" s="95"/>
      <c r="S269" s="95"/>
      <c r="T269" s="95"/>
      <c r="U269" s="96"/>
    </row>
    <row r="270" spans="1:21" x14ac:dyDescent="0.55000000000000004">
      <c r="A270" s="95"/>
      <c r="B270" s="95"/>
      <c r="C270" s="95"/>
      <c r="D270" s="95"/>
      <c r="E270" s="95"/>
      <c r="F270" s="95"/>
      <c r="G270" s="95"/>
      <c r="H270" s="95"/>
      <c r="I270" s="95"/>
      <c r="J270" s="96"/>
      <c r="L270" s="95"/>
      <c r="M270" s="95"/>
      <c r="N270" s="95"/>
      <c r="O270" s="95"/>
      <c r="P270" s="95"/>
      <c r="Q270" s="95"/>
      <c r="R270" s="95"/>
      <c r="S270" s="95"/>
      <c r="T270" s="95"/>
      <c r="U270" s="96"/>
    </row>
    <row r="271" spans="1:21" x14ac:dyDescent="0.55000000000000004">
      <c r="A271" s="95"/>
      <c r="B271" s="95"/>
      <c r="C271" s="95"/>
      <c r="D271" s="95"/>
      <c r="E271" s="95"/>
      <c r="F271" s="95"/>
      <c r="G271" s="95"/>
      <c r="H271" s="95"/>
      <c r="I271" s="95"/>
      <c r="J271" s="96"/>
      <c r="L271" s="95"/>
      <c r="M271" s="95"/>
      <c r="N271" s="95"/>
      <c r="O271" s="95"/>
      <c r="P271" s="95"/>
      <c r="Q271" s="95"/>
      <c r="R271" s="95"/>
      <c r="S271" s="95"/>
      <c r="T271" s="95"/>
      <c r="U271" s="96"/>
    </row>
    <row r="272" spans="1:21" x14ac:dyDescent="0.55000000000000004">
      <c r="A272" s="95"/>
      <c r="B272" s="95"/>
      <c r="C272" s="95"/>
      <c r="D272" s="95"/>
      <c r="E272" s="95"/>
      <c r="F272" s="95"/>
      <c r="G272" s="95"/>
      <c r="H272" s="95"/>
      <c r="I272" s="95"/>
      <c r="J272" s="96"/>
      <c r="L272" s="95"/>
      <c r="M272" s="95"/>
      <c r="N272" s="95"/>
      <c r="O272" s="95"/>
      <c r="P272" s="95"/>
      <c r="Q272" s="95"/>
      <c r="R272" s="95"/>
      <c r="S272" s="95"/>
      <c r="T272" s="95"/>
      <c r="U272" s="96"/>
    </row>
    <row r="273" spans="1:21" x14ac:dyDescent="0.55000000000000004">
      <c r="A273" s="95"/>
      <c r="B273" s="95"/>
      <c r="C273" s="95"/>
      <c r="D273" s="95"/>
      <c r="E273" s="95"/>
      <c r="F273" s="95"/>
      <c r="G273" s="95"/>
      <c r="H273" s="95"/>
      <c r="I273" s="95"/>
      <c r="J273" s="96"/>
      <c r="L273" s="95"/>
      <c r="M273" s="95"/>
      <c r="N273" s="95"/>
      <c r="O273" s="95"/>
      <c r="P273" s="95"/>
      <c r="Q273" s="95"/>
      <c r="R273" s="95"/>
      <c r="S273" s="95"/>
      <c r="T273" s="95"/>
      <c r="U273" s="96"/>
    </row>
    <row r="274" spans="1:21" x14ac:dyDescent="0.55000000000000004">
      <c r="A274" s="95"/>
      <c r="B274" s="95"/>
      <c r="C274" s="95"/>
      <c r="D274" s="95"/>
      <c r="E274" s="95"/>
      <c r="F274" s="95"/>
      <c r="G274" s="95"/>
      <c r="H274" s="95"/>
      <c r="I274" s="95"/>
      <c r="J274" s="96"/>
      <c r="L274" s="95"/>
      <c r="M274" s="95"/>
      <c r="N274" s="95"/>
      <c r="O274" s="95"/>
      <c r="P274" s="95"/>
      <c r="Q274" s="95"/>
      <c r="R274" s="95"/>
      <c r="S274" s="95"/>
      <c r="T274" s="95"/>
      <c r="U274" s="96"/>
    </row>
    <row r="275" spans="1:21" x14ac:dyDescent="0.55000000000000004">
      <c r="A275" s="95"/>
      <c r="B275" s="95"/>
      <c r="C275" s="95"/>
      <c r="D275" s="95"/>
      <c r="E275" s="95"/>
      <c r="F275" s="95"/>
      <c r="G275" s="95"/>
      <c r="H275" s="95"/>
      <c r="I275" s="95"/>
      <c r="J275" s="96"/>
      <c r="L275" s="95"/>
      <c r="M275" s="95"/>
      <c r="N275" s="95"/>
      <c r="O275" s="95"/>
      <c r="P275" s="95"/>
      <c r="Q275" s="95"/>
      <c r="R275" s="95"/>
      <c r="S275" s="95"/>
      <c r="T275" s="95"/>
      <c r="U275" s="96"/>
    </row>
    <row r="276" spans="1:21" x14ac:dyDescent="0.55000000000000004">
      <c r="A276" s="95"/>
      <c r="B276" s="95"/>
      <c r="C276" s="95"/>
      <c r="D276" s="95"/>
      <c r="E276" s="95"/>
      <c r="F276" s="95"/>
      <c r="G276" s="95"/>
      <c r="H276" s="95"/>
      <c r="I276" s="95"/>
      <c r="J276" s="96"/>
      <c r="L276" s="95"/>
      <c r="M276" s="95"/>
      <c r="N276" s="95"/>
      <c r="O276" s="95"/>
      <c r="P276" s="95"/>
      <c r="Q276" s="95"/>
      <c r="R276" s="95"/>
      <c r="S276" s="95"/>
      <c r="T276" s="95"/>
      <c r="U276" s="96"/>
    </row>
    <row r="277" spans="1:21" x14ac:dyDescent="0.55000000000000004">
      <c r="A277" s="95"/>
      <c r="B277" s="95"/>
      <c r="C277" s="95"/>
      <c r="D277" s="95"/>
      <c r="E277" s="95"/>
      <c r="F277" s="95"/>
      <c r="G277" s="95"/>
      <c r="H277" s="95"/>
      <c r="I277" s="95"/>
      <c r="J277" s="96"/>
      <c r="L277" s="95"/>
      <c r="M277" s="95"/>
      <c r="N277" s="95"/>
      <c r="O277" s="95"/>
      <c r="P277" s="95"/>
      <c r="Q277" s="95"/>
      <c r="R277" s="95"/>
      <c r="S277" s="95"/>
      <c r="T277" s="95"/>
      <c r="U277" s="96"/>
    </row>
    <row r="278" spans="1:21" x14ac:dyDescent="0.55000000000000004">
      <c r="A278" s="95"/>
      <c r="B278" s="95"/>
      <c r="C278" s="95"/>
      <c r="D278" s="95"/>
      <c r="E278" s="95"/>
      <c r="F278" s="95"/>
      <c r="G278" s="95"/>
      <c r="H278" s="95"/>
      <c r="I278" s="95"/>
      <c r="J278" s="96"/>
      <c r="L278" s="95"/>
      <c r="M278" s="95"/>
      <c r="N278" s="95"/>
      <c r="O278" s="95"/>
      <c r="P278" s="95"/>
      <c r="Q278" s="95"/>
      <c r="R278" s="95"/>
      <c r="S278" s="95"/>
      <c r="T278" s="95"/>
      <c r="U278" s="96"/>
    </row>
    <row r="279" spans="1:21" x14ac:dyDescent="0.55000000000000004">
      <c r="A279" s="95"/>
      <c r="B279" s="95"/>
      <c r="C279" s="95"/>
      <c r="D279" s="95"/>
      <c r="E279" s="95"/>
      <c r="F279" s="95"/>
      <c r="G279" s="95"/>
      <c r="H279" s="95"/>
      <c r="I279" s="95"/>
      <c r="J279" s="96"/>
      <c r="L279" s="95"/>
      <c r="M279" s="95"/>
      <c r="N279" s="95"/>
      <c r="O279" s="95"/>
      <c r="P279" s="95"/>
      <c r="Q279" s="95"/>
      <c r="R279" s="95"/>
      <c r="S279" s="95"/>
      <c r="T279" s="95"/>
      <c r="U279" s="96"/>
    </row>
    <row r="280" spans="1:21" x14ac:dyDescent="0.55000000000000004">
      <c r="A280" s="95"/>
      <c r="B280" s="95"/>
      <c r="C280" s="95"/>
      <c r="D280" s="95"/>
      <c r="E280" s="95"/>
      <c r="F280" s="95"/>
      <c r="G280" s="95"/>
      <c r="H280" s="95"/>
      <c r="I280" s="95"/>
      <c r="J280" s="96"/>
      <c r="L280" s="95"/>
      <c r="M280" s="95"/>
      <c r="N280" s="95"/>
      <c r="O280" s="95"/>
      <c r="P280" s="95"/>
      <c r="Q280" s="95"/>
      <c r="R280" s="95"/>
      <c r="S280" s="95"/>
      <c r="T280" s="95"/>
      <c r="U280" s="96"/>
    </row>
    <row r="281" spans="1:21" x14ac:dyDescent="0.55000000000000004">
      <c r="A281" s="95"/>
      <c r="B281" s="95"/>
      <c r="C281" s="95"/>
      <c r="D281" s="95"/>
      <c r="E281" s="95"/>
      <c r="F281" s="95"/>
      <c r="G281" s="95"/>
      <c r="H281" s="95"/>
      <c r="I281" s="95"/>
      <c r="J281" s="96"/>
      <c r="L281" s="95"/>
      <c r="M281" s="95"/>
      <c r="N281" s="95"/>
      <c r="O281" s="95"/>
      <c r="P281" s="95"/>
      <c r="Q281" s="95"/>
      <c r="R281" s="95"/>
      <c r="S281" s="95"/>
      <c r="T281" s="95"/>
      <c r="U281" s="96"/>
    </row>
    <row r="282" spans="1:21" x14ac:dyDescent="0.55000000000000004">
      <c r="A282" s="95"/>
      <c r="B282" s="95"/>
      <c r="C282" s="95"/>
      <c r="D282" s="95"/>
      <c r="E282" s="95"/>
      <c r="F282" s="95"/>
      <c r="G282" s="95"/>
      <c r="H282" s="95"/>
      <c r="I282" s="95"/>
      <c r="J282" s="96"/>
      <c r="L282" s="95"/>
      <c r="M282" s="95"/>
      <c r="N282" s="95"/>
      <c r="O282" s="95"/>
      <c r="P282" s="95"/>
      <c r="Q282" s="95"/>
      <c r="R282" s="95"/>
      <c r="S282" s="95"/>
      <c r="T282" s="95"/>
      <c r="U282" s="96"/>
    </row>
    <row r="283" spans="1:21" x14ac:dyDescent="0.55000000000000004">
      <c r="A283" s="95"/>
      <c r="B283" s="95"/>
      <c r="C283" s="95"/>
      <c r="D283" s="95"/>
      <c r="E283" s="95"/>
      <c r="F283" s="95"/>
      <c r="G283" s="95"/>
      <c r="H283" s="95"/>
      <c r="I283" s="95"/>
      <c r="J283" s="96"/>
      <c r="L283" s="95"/>
      <c r="M283" s="95"/>
      <c r="N283" s="95"/>
      <c r="O283" s="95"/>
      <c r="P283" s="95"/>
      <c r="Q283" s="95"/>
      <c r="R283" s="95"/>
      <c r="S283" s="95"/>
      <c r="T283" s="95"/>
      <c r="U283" s="96"/>
    </row>
    <row r="284" spans="1:21" x14ac:dyDescent="0.55000000000000004">
      <c r="A284" s="95"/>
      <c r="B284" s="95"/>
      <c r="C284" s="95"/>
      <c r="D284" s="95"/>
      <c r="E284" s="95"/>
      <c r="F284" s="95"/>
      <c r="G284" s="95"/>
      <c r="H284" s="95"/>
      <c r="I284" s="95"/>
      <c r="J284" s="96"/>
      <c r="L284" s="95"/>
      <c r="M284" s="95"/>
      <c r="N284" s="95"/>
      <c r="O284" s="95"/>
      <c r="P284" s="95"/>
      <c r="Q284" s="95"/>
      <c r="R284" s="95"/>
      <c r="S284" s="95"/>
      <c r="T284" s="95"/>
      <c r="U284" s="96"/>
    </row>
    <row r="285" spans="1:21" x14ac:dyDescent="0.55000000000000004">
      <c r="A285" s="95"/>
      <c r="B285" s="95"/>
      <c r="C285" s="95"/>
      <c r="D285" s="95"/>
      <c r="E285" s="95"/>
      <c r="F285" s="95"/>
      <c r="G285" s="95"/>
      <c r="H285" s="95"/>
      <c r="I285" s="95"/>
      <c r="J285" s="96"/>
      <c r="L285" s="95"/>
      <c r="M285" s="95"/>
      <c r="N285" s="95"/>
      <c r="O285" s="95"/>
      <c r="P285" s="95"/>
      <c r="Q285" s="95"/>
      <c r="R285" s="95"/>
      <c r="S285" s="95"/>
      <c r="T285" s="95"/>
      <c r="U285" s="96"/>
    </row>
    <row r="286" spans="1:21" x14ac:dyDescent="0.55000000000000004">
      <c r="A286" s="95"/>
      <c r="B286" s="95"/>
      <c r="C286" s="95"/>
      <c r="D286" s="95"/>
      <c r="E286" s="95"/>
      <c r="F286" s="95"/>
      <c r="G286" s="95"/>
      <c r="H286" s="95"/>
      <c r="I286" s="95"/>
      <c r="J286" s="96"/>
      <c r="L286" s="95"/>
      <c r="M286" s="95"/>
      <c r="N286" s="95"/>
      <c r="O286" s="95"/>
      <c r="P286" s="95"/>
      <c r="Q286" s="95"/>
      <c r="R286" s="95"/>
      <c r="S286" s="95"/>
      <c r="T286" s="95"/>
      <c r="U286" s="96"/>
    </row>
    <row r="287" spans="1:21" x14ac:dyDescent="0.55000000000000004">
      <c r="A287" s="95"/>
      <c r="B287" s="95"/>
      <c r="C287" s="95"/>
      <c r="D287" s="95"/>
      <c r="E287" s="95"/>
      <c r="F287" s="95"/>
      <c r="G287" s="95"/>
      <c r="H287" s="95"/>
      <c r="I287" s="95"/>
      <c r="J287" s="96"/>
      <c r="L287" s="95"/>
      <c r="M287" s="95"/>
      <c r="N287" s="95"/>
      <c r="O287" s="95"/>
      <c r="P287" s="95"/>
      <c r="Q287" s="95"/>
      <c r="R287" s="95"/>
      <c r="S287" s="95"/>
      <c r="T287" s="95"/>
      <c r="U287" s="96"/>
    </row>
    <row r="288" spans="1:21" x14ac:dyDescent="0.55000000000000004">
      <c r="A288" s="95"/>
      <c r="B288" s="95"/>
      <c r="C288" s="95"/>
      <c r="D288" s="95"/>
      <c r="E288" s="95"/>
      <c r="F288" s="95"/>
      <c r="G288" s="95"/>
      <c r="H288" s="95"/>
      <c r="I288" s="95"/>
      <c r="J288" s="96"/>
      <c r="L288" s="95"/>
      <c r="M288" s="95"/>
      <c r="N288" s="95"/>
      <c r="O288" s="95"/>
      <c r="P288" s="95"/>
      <c r="Q288" s="95"/>
      <c r="R288" s="95"/>
      <c r="S288" s="95"/>
      <c r="T288" s="95"/>
      <c r="U288" s="96"/>
    </row>
    <row r="289" spans="1:21" x14ac:dyDescent="0.55000000000000004">
      <c r="A289" s="95"/>
      <c r="B289" s="95"/>
      <c r="C289" s="95"/>
      <c r="D289" s="95"/>
      <c r="E289" s="95"/>
      <c r="F289" s="95"/>
      <c r="G289" s="95"/>
      <c r="H289" s="95"/>
      <c r="I289" s="95"/>
      <c r="J289" s="96"/>
      <c r="L289" s="95"/>
      <c r="M289" s="95"/>
      <c r="N289" s="95"/>
      <c r="O289" s="95"/>
      <c r="P289" s="95"/>
      <c r="Q289" s="95"/>
      <c r="R289" s="95"/>
      <c r="S289" s="95"/>
      <c r="T289" s="95"/>
      <c r="U289" s="96"/>
    </row>
    <row r="290" spans="1:21" x14ac:dyDescent="0.55000000000000004">
      <c r="A290" s="95"/>
      <c r="B290" s="95"/>
      <c r="C290" s="95"/>
      <c r="D290" s="95"/>
      <c r="E290" s="95"/>
      <c r="F290" s="95"/>
      <c r="G290" s="95"/>
      <c r="H290" s="95"/>
      <c r="I290" s="95"/>
      <c r="J290" s="96"/>
      <c r="L290" s="95"/>
      <c r="M290" s="95"/>
      <c r="N290" s="95"/>
      <c r="O290" s="95"/>
      <c r="P290" s="95"/>
      <c r="Q290" s="95"/>
      <c r="R290" s="95"/>
      <c r="S290" s="95"/>
      <c r="T290" s="95"/>
      <c r="U290" s="96"/>
    </row>
    <row r="291" spans="1:21" x14ac:dyDescent="0.55000000000000004">
      <c r="A291" s="95"/>
      <c r="B291" s="95"/>
      <c r="C291" s="95"/>
      <c r="D291" s="95"/>
      <c r="E291" s="95"/>
      <c r="F291" s="95"/>
      <c r="G291" s="95"/>
      <c r="H291" s="95"/>
      <c r="I291" s="95"/>
      <c r="J291" s="96"/>
      <c r="L291" s="95"/>
      <c r="M291" s="95"/>
      <c r="N291" s="95"/>
      <c r="O291" s="95"/>
      <c r="P291" s="95"/>
      <c r="Q291" s="95"/>
      <c r="R291" s="95"/>
      <c r="S291" s="95"/>
      <c r="T291" s="95"/>
      <c r="U291" s="96"/>
    </row>
    <row r="292" spans="1:21" x14ac:dyDescent="0.55000000000000004">
      <c r="A292" s="95"/>
      <c r="B292" s="95"/>
      <c r="C292" s="95"/>
      <c r="D292" s="95"/>
      <c r="E292" s="95"/>
      <c r="F292" s="95"/>
      <c r="G292" s="95"/>
      <c r="H292" s="95"/>
      <c r="I292" s="95"/>
      <c r="J292" s="96"/>
      <c r="L292" s="95"/>
      <c r="M292" s="95"/>
      <c r="N292" s="95"/>
      <c r="O292" s="95"/>
      <c r="P292" s="95"/>
      <c r="Q292" s="95"/>
      <c r="R292" s="95"/>
      <c r="S292" s="95"/>
      <c r="T292" s="95"/>
      <c r="U292" s="96"/>
    </row>
    <row r="293" spans="1:21" x14ac:dyDescent="0.55000000000000004">
      <c r="A293" s="95"/>
      <c r="B293" s="95"/>
      <c r="C293" s="95"/>
      <c r="D293" s="95"/>
      <c r="E293" s="95"/>
      <c r="F293" s="95"/>
      <c r="G293" s="95"/>
      <c r="H293" s="95"/>
      <c r="I293" s="95"/>
      <c r="J293" s="96"/>
      <c r="L293" s="95"/>
      <c r="M293" s="95"/>
      <c r="N293" s="95"/>
      <c r="O293" s="95"/>
      <c r="P293" s="95"/>
      <c r="Q293" s="95"/>
      <c r="R293" s="95"/>
      <c r="S293" s="95"/>
      <c r="T293" s="95"/>
      <c r="U293" s="96"/>
    </row>
    <row r="294" spans="1:21" x14ac:dyDescent="0.55000000000000004">
      <c r="A294" s="95"/>
      <c r="B294" s="95"/>
      <c r="C294" s="95"/>
      <c r="D294" s="95"/>
      <c r="E294" s="95"/>
      <c r="F294" s="95"/>
      <c r="G294" s="95"/>
      <c r="H294" s="95"/>
      <c r="I294" s="95"/>
      <c r="J294" s="96"/>
      <c r="L294" s="95"/>
      <c r="M294" s="95"/>
      <c r="N294" s="95"/>
      <c r="O294" s="95"/>
      <c r="P294" s="95"/>
      <c r="Q294" s="95"/>
      <c r="R294" s="95"/>
      <c r="S294" s="95"/>
      <c r="T294" s="95"/>
      <c r="U294" s="96"/>
    </row>
    <row r="295" spans="1:21" x14ac:dyDescent="0.55000000000000004">
      <c r="A295" s="95"/>
      <c r="B295" s="95"/>
      <c r="C295" s="95"/>
      <c r="D295" s="95"/>
      <c r="E295" s="95"/>
      <c r="F295" s="95"/>
      <c r="G295" s="95"/>
      <c r="H295" s="95"/>
      <c r="I295" s="95"/>
      <c r="J295" s="96"/>
      <c r="L295" s="95"/>
      <c r="M295" s="95"/>
      <c r="N295" s="95"/>
      <c r="O295" s="95"/>
      <c r="P295" s="95"/>
      <c r="Q295" s="95"/>
      <c r="R295" s="95"/>
      <c r="S295" s="95"/>
      <c r="T295" s="95"/>
      <c r="U295" s="96"/>
    </row>
    <row r="296" spans="1:21" x14ac:dyDescent="0.55000000000000004">
      <c r="A296" s="95"/>
      <c r="B296" s="95"/>
      <c r="C296" s="95"/>
      <c r="D296" s="95"/>
      <c r="E296" s="95"/>
      <c r="F296" s="95"/>
      <c r="G296" s="95"/>
      <c r="H296" s="95"/>
      <c r="I296" s="95"/>
      <c r="J296" s="96"/>
      <c r="L296" s="95"/>
      <c r="M296" s="95"/>
      <c r="N296" s="95"/>
      <c r="O296" s="95"/>
      <c r="P296" s="95"/>
      <c r="Q296" s="95"/>
      <c r="R296" s="95"/>
      <c r="S296" s="95"/>
      <c r="T296" s="95"/>
      <c r="U296" s="96"/>
    </row>
    <row r="297" spans="1:21" x14ac:dyDescent="0.55000000000000004">
      <c r="A297" s="95"/>
      <c r="B297" s="95"/>
      <c r="C297" s="95"/>
      <c r="D297" s="95"/>
      <c r="E297" s="95"/>
      <c r="F297" s="95"/>
      <c r="G297" s="95"/>
      <c r="H297" s="95"/>
      <c r="I297" s="95"/>
      <c r="J297" s="96"/>
      <c r="L297" s="95"/>
      <c r="M297" s="95"/>
      <c r="N297" s="95"/>
      <c r="O297" s="95"/>
      <c r="P297" s="95"/>
      <c r="Q297" s="95"/>
      <c r="R297" s="95"/>
      <c r="S297" s="95"/>
      <c r="T297" s="95"/>
      <c r="U297" s="96"/>
    </row>
    <row r="298" spans="1:21" x14ac:dyDescent="0.55000000000000004">
      <c r="A298" s="95"/>
      <c r="B298" s="95"/>
      <c r="C298" s="95"/>
      <c r="D298" s="95"/>
      <c r="E298" s="95"/>
      <c r="F298" s="95"/>
      <c r="G298" s="95"/>
      <c r="H298" s="95"/>
      <c r="I298" s="95"/>
      <c r="J298" s="96"/>
      <c r="L298" s="95"/>
      <c r="M298" s="95"/>
      <c r="N298" s="95"/>
      <c r="O298" s="95"/>
      <c r="P298" s="95"/>
      <c r="Q298" s="95"/>
      <c r="R298" s="95"/>
      <c r="S298" s="95"/>
      <c r="T298" s="95"/>
      <c r="U298" s="96"/>
    </row>
    <row r="299" spans="1:21" x14ac:dyDescent="0.55000000000000004">
      <c r="A299" s="95"/>
      <c r="B299" s="95"/>
      <c r="C299" s="95"/>
      <c r="D299" s="95"/>
      <c r="E299" s="95"/>
      <c r="F299" s="95"/>
      <c r="G299" s="95"/>
      <c r="H299" s="95"/>
      <c r="I299" s="95"/>
      <c r="J299" s="96"/>
      <c r="L299" s="95"/>
      <c r="M299" s="95"/>
      <c r="N299" s="95"/>
      <c r="O299" s="95"/>
      <c r="P299" s="95"/>
      <c r="Q299" s="95"/>
      <c r="R299" s="95"/>
      <c r="S299" s="95"/>
      <c r="T299" s="95"/>
      <c r="U299" s="96"/>
    </row>
    <row r="300" spans="1:21" x14ac:dyDescent="0.55000000000000004">
      <c r="A300" s="95"/>
      <c r="B300" s="95"/>
      <c r="C300" s="95"/>
      <c r="D300" s="95"/>
      <c r="E300" s="95"/>
      <c r="F300" s="95"/>
      <c r="G300" s="95"/>
      <c r="H300" s="95"/>
      <c r="I300" s="95"/>
      <c r="J300" s="96"/>
      <c r="L300" s="95"/>
      <c r="M300" s="95"/>
      <c r="N300" s="95"/>
      <c r="O300" s="95"/>
      <c r="P300" s="95"/>
      <c r="Q300" s="95"/>
      <c r="R300" s="95"/>
      <c r="S300" s="95"/>
      <c r="T300" s="95"/>
      <c r="U300" s="96"/>
    </row>
    <row r="301" spans="1:21" x14ac:dyDescent="0.55000000000000004">
      <c r="A301" s="95"/>
      <c r="B301" s="95"/>
      <c r="C301" s="95"/>
      <c r="D301" s="95"/>
      <c r="E301" s="95"/>
      <c r="F301" s="95"/>
      <c r="G301" s="95"/>
      <c r="H301" s="95"/>
      <c r="I301" s="95"/>
      <c r="J301" s="96"/>
      <c r="L301" s="95"/>
      <c r="M301" s="95"/>
      <c r="N301" s="95"/>
      <c r="O301" s="95"/>
      <c r="P301" s="95"/>
      <c r="Q301" s="95"/>
      <c r="R301" s="95"/>
      <c r="S301" s="95"/>
      <c r="T301" s="95"/>
      <c r="U301" s="96"/>
    </row>
    <row r="302" spans="1:21" x14ac:dyDescent="0.55000000000000004">
      <c r="A302" s="95"/>
      <c r="B302" s="95"/>
      <c r="C302" s="95"/>
      <c r="D302" s="95"/>
      <c r="E302" s="95"/>
      <c r="F302" s="95"/>
      <c r="G302" s="95"/>
      <c r="H302" s="95"/>
      <c r="I302" s="95"/>
      <c r="J302" s="96"/>
      <c r="L302" s="95"/>
      <c r="M302" s="95"/>
      <c r="N302" s="95"/>
      <c r="O302" s="95"/>
      <c r="P302" s="95"/>
      <c r="Q302" s="95"/>
      <c r="R302" s="95"/>
      <c r="S302" s="95"/>
      <c r="T302" s="95"/>
      <c r="U302" s="96"/>
    </row>
    <row r="303" spans="1:21" x14ac:dyDescent="0.55000000000000004">
      <c r="A303" s="95"/>
      <c r="B303" s="95"/>
      <c r="C303" s="95"/>
      <c r="D303" s="95"/>
      <c r="E303" s="95"/>
      <c r="F303" s="95"/>
      <c r="G303" s="95"/>
      <c r="H303" s="95"/>
      <c r="I303" s="95"/>
      <c r="J303" s="96"/>
      <c r="L303" s="95"/>
      <c r="M303" s="95"/>
      <c r="N303" s="95"/>
      <c r="O303" s="95"/>
      <c r="P303" s="95"/>
      <c r="Q303" s="95"/>
      <c r="R303" s="95"/>
      <c r="S303" s="95"/>
      <c r="T303" s="95"/>
      <c r="U303" s="96"/>
    </row>
    <row r="304" spans="1:21" x14ac:dyDescent="0.55000000000000004">
      <c r="A304" s="95"/>
      <c r="B304" s="95"/>
      <c r="C304" s="95"/>
      <c r="D304" s="95"/>
      <c r="E304" s="95"/>
      <c r="F304" s="95"/>
      <c r="G304" s="95"/>
      <c r="H304" s="95"/>
      <c r="I304" s="95"/>
      <c r="J304" s="96"/>
      <c r="L304" s="95"/>
      <c r="M304" s="95"/>
      <c r="N304" s="95"/>
      <c r="O304" s="95"/>
      <c r="P304" s="95"/>
      <c r="Q304" s="95"/>
      <c r="R304" s="95"/>
      <c r="S304" s="95"/>
      <c r="T304" s="95"/>
      <c r="U304" s="96"/>
    </row>
    <row r="305" spans="1:21" x14ac:dyDescent="0.55000000000000004">
      <c r="A305" s="95"/>
      <c r="B305" s="95"/>
      <c r="C305" s="95"/>
      <c r="D305" s="95"/>
      <c r="E305" s="95"/>
      <c r="F305" s="95"/>
      <c r="G305" s="95"/>
      <c r="H305" s="95"/>
      <c r="I305" s="95"/>
      <c r="J305" s="96"/>
      <c r="L305" s="95"/>
      <c r="M305" s="95"/>
      <c r="N305" s="95"/>
      <c r="O305" s="95"/>
      <c r="P305" s="95"/>
      <c r="Q305" s="95"/>
      <c r="R305" s="95"/>
      <c r="S305" s="95"/>
      <c r="T305" s="95"/>
      <c r="U305" s="96"/>
    </row>
    <row r="306" spans="1:21" x14ac:dyDescent="0.55000000000000004">
      <c r="A306" s="95"/>
      <c r="B306" s="95"/>
      <c r="C306" s="95"/>
      <c r="D306" s="95"/>
      <c r="E306" s="95"/>
      <c r="F306" s="95"/>
      <c r="G306" s="95"/>
      <c r="H306" s="95"/>
      <c r="I306" s="95"/>
      <c r="J306" s="96"/>
      <c r="L306" s="95"/>
      <c r="M306" s="95"/>
      <c r="N306" s="95"/>
      <c r="O306" s="95"/>
      <c r="P306" s="95"/>
      <c r="Q306" s="95"/>
      <c r="R306" s="95"/>
      <c r="S306" s="95"/>
      <c r="T306" s="95"/>
      <c r="U306" s="96"/>
    </row>
    <row r="307" spans="1:21" x14ac:dyDescent="0.55000000000000004">
      <c r="A307" s="95"/>
      <c r="B307" s="95"/>
      <c r="C307" s="95"/>
      <c r="D307" s="95"/>
      <c r="E307" s="95"/>
      <c r="F307" s="95"/>
      <c r="G307" s="95"/>
      <c r="H307" s="95"/>
      <c r="I307" s="95"/>
      <c r="J307" s="96"/>
      <c r="L307" s="95"/>
      <c r="M307" s="95"/>
      <c r="N307" s="95"/>
      <c r="O307" s="95"/>
      <c r="P307" s="95"/>
      <c r="Q307" s="95"/>
      <c r="R307" s="95"/>
      <c r="S307" s="95"/>
      <c r="T307" s="95"/>
      <c r="U307" s="96"/>
    </row>
    <row r="308" spans="1:21" x14ac:dyDescent="0.55000000000000004">
      <c r="A308" s="95"/>
      <c r="B308" s="95"/>
      <c r="C308" s="95"/>
      <c r="D308" s="95"/>
      <c r="E308" s="95"/>
      <c r="F308" s="95"/>
      <c r="G308" s="95"/>
      <c r="H308" s="95"/>
      <c r="I308" s="95"/>
      <c r="J308" s="96"/>
      <c r="L308" s="95"/>
      <c r="M308" s="95"/>
      <c r="N308" s="95"/>
      <c r="O308" s="95"/>
      <c r="P308" s="95"/>
      <c r="Q308" s="95"/>
      <c r="R308" s="95"/>
      <c r="S308" s="95"/>
      <c r="T308" s="95"/>
      <c r="U308" s="96"/>
    </row>
    <row r="309" spans="1:21" x14ac:dyDescent="0.55000000000000004">
      <c r="A309" s="95"/>
      <c r="B309" s="95"/>
      <c r="C309" s="95"/>
      <c r="D309" s="95"/>
      <c r="E309" s="95"/>
      <c r="F309" s="95"/>
      <c r="G309" s="95"/>
      <c r="H309" s="95"/>
      <c r="I309" s="95"/>
      <c r="J309" s="96"/>
      <c r="L309" s="95"/>
      <c r="M309" s="95"/>
      <c r="N309" s="95"/>
      <c r="O309" s="95"/>
      <c r="P309" s="95"/>
      <c r="Q309" s="95"/>
      <c r="R309" s="95"/>
      <c r="S309" s="95"/>
      <c r="T309" s="95"/>
      <c r="U309" s="96"/>
    </row>
    <row r="310" spans="1:21" x14ac:dyDescent="0.55000000000000004">
      <c r="A310" s="95"/>
      <c r="B310" s="95"/>
      <c r="C310" s="95"/>
      <c r="D310" s="95"/>
      <c r="E310" s="95"/>
      <c r="F310" s="95"/>
      <c r="G310" s="95"/>
      <c r="H310" s="95"/>
      <c r="I310" s="95"/>
      <c r="J310" s="96"/>
      <c r="L310" s="95"/>
      <c r="M310" s="95"/>
      <c r="N310" s="95"/>
      <c r="O310" s="95"/>
      <c r="P310" s="95"/>
      <c r="Q310" s="95"/>
      <c r="R310" s="95"/>
      <c r="S310" s="95"/>
      <c r="T310" s="95"/>
      <c r="U310" s="96"/>
    </row>
    <row r="311" spans="1:21" x14ac:dyDescent="0.55000000000000004">
      <c r="A311" s="95"/>
      <c r="B311" s="95"/>
      <c r="C311" s="95"/>
      <c r="D311" s="95"/>
      <c r="E311" s="95"/>
      <c r="F311" s="95"/>
      <c r="G311" s="95"/>
      <c r="H311" s="95"/>
      <c r="I311" s="95"/>
      <c r="J311" s="96"/>
      <c r="L311" s="95"/>
      <c r="M311" s="95"/>
      <c r="N311" s="95"/>
      <c r="O311" s="95"/>
      <c r="P311" s="95"/>
      <c r="Q311" s="95"/>
      <c r="R311" s="95"/>
      <c r="S311" s="95"/>
      <c r="T311" s="95"/>
      <c r="U311" s="96"/>
    </row>
    <row r="312" spans="1:21" x14ac:dyDescent="0.55000000000000004">
      <c r="A312" s="95"/>
      <c r="B312" s="95"/>
      <c r="C312" s="95"/>
      <c r="D312" s="95"/>
      <c r="E312" s="95"/>
      <c r="F312" s="95"/>
      <c r="G312" s="95"/>
      <c r="H312" s="95"/>
      <c r="I312" s="95"/>
      <c r="J312" s="96"/>
      <c r="L312" s="95"/>
      <c r="M312" s="95"/>
      <c r="N312" s="95"/>
      <c r="O312" s="95"/>
      <c r="P312" s="95"/>
      <c r="Q312" s="95"/>
      <c r="R312" s="95"/>
      <c r="S312" s="95"/>
      <c r="T312" s="95"/>
      <c r="U312" s="96"/>
    </row>
    <row r="313" spans="1:21" x14ac:dyDescent="0.55000000000000004">
      <c r="A313" s="95"/>
      <c r="B313" s="95"/>
      <c r="C313" s="95"/>
      <c r="D313" s="95"/>
      <c r="E313" s="95"/>
      <c r="F313" s="95"/>
      <c r="G313" s="95"/>
      <c r="H313" s="95"/>
      <c r="I313" s="95"/>
      <c r="J313" s="96"/>
      <c r="L313" s="95"/>
      <c r="M313" s="95"/>
      <c r="N313" s="95"/>
      <c r="O313" s="95"/>
      <c r="P313" s="95"/>
      <c r="Q313" s="95"/>
      <c r="R313" s="95"/>
      <c r="S313" s="95"/>
      <c r="T313" s="95"/>
      <c r="U313" s="96"/>
    </row>
    <row r="314" spans="1:21" x14ac:dyDescent="0.55000000000000004">
      <c r="A314" s="95"/>
      <c r="B314" s="95"/>
      <c r="C314" s="95"/>
      <c r="D314" s="95"/>
      <c r="E314" s="95"/>
      <c r="F314" s="95"/>
      <c r="G314" s="95"/>
      <c r="H314" s="95"/>
      <c r="I314" s="95"/>
      <c r="J314" s="96"/>
      <c r="L314" s="95"/>
      <c r="M314" s="95"/>
      <c r="N314" s="95"/>
      <c r="O314" s="95"/>
      <c r="P314" s="95"/>
      <c r="Q314" s="95"/>
      <c r="R314" s="95"/>
      <c r="S314" s="95"/>
      <c r="T314" s="95"/>
      <c r="U314" s="96"/>
    </row>
    <row r="315" spans="1:21" x14ac:dyDescent="0.55000000000000004">
      <c r="A315" s="95"/>
      <c r="B315" s="95"/>
      <c r="C315" s="95"/>
      <c r="D315" s="95"/>
      <c r="E315" s="95"/>
      <c r="F315" s="95"/>
      <c r="G315" s="95"/>
      <c r="H315" s="95"/>
      <c r="I315" s="95"/>
      <c r="J315" s="96"/>
      <c r="L315" s="95"/>
      <c r="M315" s="95"/>
      <c r="N315" s="95"/>
      <c r="O315" s="95"/>
      <c r="P315" s="95"/>
      <c r="Q315" s="95"/>
      <c r="R315" s="95"/>
      <c r="S315" s="95"/>
      <c r="T315" s="95"/>
      <c r="U315" s="96"/>
    </row>
    <row r="316" spans="1:21" x14ac:dyDescent="0.55000000000000004">
      <c r="A316" s="95"/>
      <c r="B316" s="95"/>
      <c r="C316" s="95"/>
      <c r="D316" s="95"/>
      <c r="E316" s="95"/>
      <c r="F316" s="95"/>
      <c r="G316" s="95"/>
      <c r="H316" s="95"/>
      <c r="I316" s="95"/>
      <c r="J316" s="96"/>
      <c r="L316" s="95"/>
      <c r="M316" s="95"/>
      <c r="N316" s="95"/>
      <c r="O316" s="95"/>
      <c r="P316" s="95"/>
      <c r="Q316" s="95"/>
      <c r="R316" s="95"/>
      <c r="S316" s="95"/>
      <c r="T316" s="95"/>
      <c r="U316" s="96"/>
    </row>
    <row r="317" spans="1:21" x14ac:dyDescent="0.55000000000000004">
      <c r="A317" s="95"/>
      <c r="B317" s="95"/>
      <c r="C317" s="95"/>
      <c r="D317" s="95"/>
      <c r="E317" s="95"/>
      <c r="F317" s="95"/>
      <c r="G317" s="95"/>
      <c r="H317" s="95"/>
      <c r="I317" s="95"/>
      <c r="J317" s="96"/>
      <c r="L317" s="95"/>
      <c r="M317" s="95"/>
      <c r="N317" s="95"/>
      <c r="O317" s="95"/>
      <c r="P317" s="95"/>
      <c r="Q317" s="95"/>
      <c r="R317" s="95"/>
      <c r="S317" s="95"/>
      <c r="T317" s="95"/>
      <c r="U317" s="96"/>
    </row>
    <row r="318" spans="1:21" x14ac:dyDescent="0.55000000000000004">
      <c r="A318" s="95"/>
      <c r="B318" s="95"/>
      <c r="C318" s="95"/>
      <c r="D318" s="95"/>
      <c r="E318" s="95"/>
      <c r="F318" s="95"/>
      <c r="G318" s="95"/>
      <c r="H318" s="95"/>
      <c r="I318" s="95"/>
      <c r="J318" s="96"/>
      <c r="L318" s="95"/>
      <c r="M318" s="95"/>
      <c r="N318" s="95"/>
      <c r="O318" s="95"/>
      <c r="P318" s="95"/>
      <c r="Q318" s="95"/>
      <c r="R318" s="95"/>
      <c r="S318" s="95"/>
      <c r="T318" s="95"/>
      <c r="U318" s="96"/>
    </row>
    <row r="319" spans="1:21" x14ac:dyDescent="0.55000000000000004">
      <c r="A319" s="95"/>
      <c r="B319" s="95"/>
      <c r="C319" s="95"/>
      <c r="D319" s="95"/>
      <c r="E319" s="95"/>
      <c r="F319" s="95"/>
      <c r="G319" s="95"/>
      <c r="H319" s="95"/>
      <c r="I319" s="95"/>
      <c r="J319" s="96"/>
      <c r="L319" s="95"/>
      <c r="M319" s="95"/>
      <c r="N319" s="95"/>
      <c r="O319" s="95"/>
      <c r="P319" s="95"/>
      <c r="Q319" s="95"/>
      <c r="R319" s="95"/>
      <c r="S319" s="95"/>
      <c r="T319" s="95"/>
      <c r="U319" s="96"/>
    </row>
    <row r="320" spans="1:21" x14ac:dyDescent="0.55000000000000004">
      <c r="A320" s="95"/>
      <c r="B320" s="95"/>
      <c r="C320" s="95"/>
      <c r="D320" s="95"/>
      <c r="E320" s="95"/>
      <c r="F320" s="95"/>
      <c r="G320" s="95"/>
      <c r="H320" s="95"/>
      <c r="I320" s="95"/>
      <c r="J320" s="96"/>
      <c r="L320" s="95"/>
      <c r="M320" s="95"/>
      <c r="N320" s="95"/>
      <c r="O320" s="95"/>
      <c r="P320" s="95"/>
      <c r="Q320" s="95"/>
      <c r="R320" s="95"/>
      <c r="S320" s="95"/>
      <c r="T320" s="95"/>
      <c r="U320" s="96"/>
    </row>
    <row r="321" spans="1:21" x14ac:dyDescent="0.55000000000000004">
      <c r="A321" s="95"/>
      <c r="B321" s="95"/>
      <c r="C321" s="95"/>
      <c r="D321" s="95"/>
      <c r="E321" s="95"/>
      <c r="F321" s="95"/>
      <c r="G321" s="95"/>
      <c r="H321" s="95"/>
      <c r="I321" s="95"/>
      <c r="J321" s="96"/>
      <c r="L321" s="95"/>
      <c r="M321" s="95"/>
      <c r="N321" s="95"/>
      <c r="O321" s="95"/>
      <c r="P321" s="95"/>
      <c r="Q321" s="95"/>
      <c r="R321" s="95"/>
      <c r="S321" s="95"/>
      <c r="T321" s="95"/>
      <c r="U321" s="96"/>
    </row>
    <row r="322" spans="1:21" x14ac:dyDescent="0.55000000000000004">
      <c r="A322" s="95"/>
      <c r="B322" s="95"/>
      <c r="C322" s="95"/>
      <c r="D322" s="95"/>
      <c r="E322" s="95"/>
      <c r="F322" s="95"/>
      <c r="G322" s="95"/>
      <c r="H322" s="95"/>
      <c r="I322" s="95"/>
      <c r="J322" s="96"/>
      <c r="L322" s="95"/>
      <c r="M322" s="95"/>
      <c r="N322" s="95"/>
      <c r="O322" s="95"/>
      <c r="P322" s="95"/>
      <c r="Q322" s="95"/>
      <c r="R322" s="95"/>
      <c r="S322" s="95"/>
      <c r="T322" s="95"/>
      <c r="U322" s="96"/>
    </row>
    <row r="323" spans="1:21" x14ac:dyDescent="0.55000000000000004">
      <c r="A323" s="95"/>
      <c r="B323" s="95"/>
      <c r="C323" s="95"/>
      <c r="D323" s="95"/>
      <c r="E323" s="95"/>
      <c r="F323" s="95"/>
      <c r="G323" s="95"/>
      <c r="H323" s="95"/>
      <c r="I323" s="95"/>
      <c r="J323" s="96"/>
      <c r="L323" s="95"/>
      <c r="M323" s="95"/>
      <c r="N323" s="95"/>
      <c r="O323" s="95"/>
      <c r="P323" s="95"/>
      <c r="Q323" s="95"/>
      <c r="R323" s="95"/>
      <c r="S323" s="95"/>
      <c r="T323" s="95"/>
      <c r="U323" s="96"/>
    </row>
    <row r="324" spans="1:21" x14ac:dyDescent="0.55000000000000004">
      <c r="A324" s="95"/>
      <c r="B324" s="95"/>
      <c r="C324" s="95"/>
      <c r="D324" s="95"/>
      <c r="E324" s="95"/>
      <c r="F324" s="95"/>
      <c r="G324" s="95"/>
      <c r="H324" s="95"/>
      <c r="I324" s="95"/>
      <c r="J324" s="96"/>
      <c r="L324" s="95"/>
      <c r="M324" s="95"/>
      <c r="N324" s="95"/>
      <c r="O324" s="95"/>
      <c r="P324" s="95"/>
      <c r="Q324" s="95"/>
      <c r="R324" s="95"/>
      <c r="S324" s="95"/>
      <c r="T324" s="95"/>
      <c r="U324" s="96"/>
    </row>
    <row r="325" spans="1:21" x14ac:dyDescent="0.55000000000000004">
      <c r="A325" s="95"/>
      <c r="B325" s="95"/>
      <c r="C325" s="95"/>
      <c r="D325" s="95"/>
      <c r="E325" s="95"/>
      <c r="F325" s="95"/>
      <c r="G325" s="95"/>
      <c r="H325" s="95"/>
      <c r="I325" s="95"/>
      <c r="J325" s="96"/>
      <c r="L325" s="95"/>
      <c r="M325" s="95"/>
      <c r="N325" s="95"/>
      <c r="O325" s="95"/>
      <c r="P325" s="95"/>
      <c r="Q325" s="95"/>
      <c r="R325" s="95"/>
      <c r="S325" s="95"/>
      <c r="T325" s="95"/>
      <c r="U325" s="96"/>
    </row>
    <row r="326" spans="1:21" x14ac:dyDescent="0.55000000000000004">
      <c r="A326" s="95"/>
      <c r="B326" s="95"/>
      <c r="C326" s="95"/>
      <c r="D326" s="95"/>
      <c r="E326" s="95"/>
      <c r="F326" s="95"/>
      <c r="G326" s="95"/>
      <c r="H326" s="95"/>
      <c r="I326" s="95"/>
      <c r="J326" s="96"/>
      <c r="L326" s="95"/>
      <c r="M326" s="95"/>
      <c r="N326" s="95"/>
      <c r="O326" s="95"/>
      <c r="P326" s="95"/>
      <c r="Q326" s="95"/>
      <c r="R326" s="95"/>
      <c r="S326" s="95"/>
      <c r="T326" s="95"/>
      <c r="U326" s="96"/>
    </row>
    <row r="327" spans="1:21" x14ac:dyDescent="0.55000000000000004">
      <c r="A327" s="95"/>
      <c r="B327" s="95"/>
      <c r="C327" s="95"/>
      <c r="D327" s="95"/>
      <c r="E327" s="95"/>
      <c r="F327" s="95"/>
      <c r="G327" s="95"/>
      <c r="H327" s="95"/>
      <c r="I327" s="95"/>
      <c r="J327" s="96"/>
      <c r="L327" s="95"/>
      <c r="M327" s="95"/>
      <c r="N327" s="95"/>
      <c r="O327" s="95"/>
      <c r="P327" s="95"/>
      <c r="Q327" s="95"/>
      <c r="R327" s="95"/>
      <c r="S327" s="95"/>
      <c r="T327" s="95"/>
      <c r="U327" s="96"/>
    </row>
    <row r="328" spans="1:21" x14ac:dyDescent="0.55000000000000004">
      <c r="A328" s="95"/>
      <c r="B328" s="95"/>
      <c r="C328" s="95"/>
      <c r="D328" s="95"/>
      <c r="E328" s="95"/>
      <c r="F328" s="95"/>
      <c r="G328" s="95"/>
      <c r="H328" s="95"/>
      <c r="I328" s="95"/>
      <c r="J328" s="96"/>
      <c r="L328" s="95"/>
      <c r="M328" s="95"/>
      <c r="N328" s="95"/>
      <c r="O328" s="95"/>
      <c r="P328" s="95"/>
      <c r="Q328" s="95"/>
      <c r="R328" s="95"/>
      <c r="S328" s="95"/>
      <c r="T328" s="95"/>
      <c r="U328" s="96"/>
    </row>
    <row r="329" spans="1:21" x14ac:dyDescent="0.55000000000000004">
      <c r="A329" s="95"/>
      <c r="B329" s="95"/>
      <c r="C329" s="95"/>
      <c r="D329" s="95"/>
      <c r="E329" s="95"/>
      <c r="F329" s="95"/>
      <c r="G329" s="95"/>
      <c r="H329" s="95"/>
      <c r="I329" s="95"/>
      <c r="J329" s="96"/>
      <c r="L329" s="95"/>
      <c r="M329" s="95"/>
      <c r="N329" s="95"/>
      <c r="O329" s="95"/>
      <c r="P329" s="95"/>
      <c r="Q329" s="95"/>
      <c r="R329" s="95"/>
      <c r="S329" s="95"/>
      <c r="T329" s="95"/>
      <c r="U329" s="96"/>
    </row>
    <row r="330" spans="1:21" x14ac:dyDescent="0.55000000000000004">
      <c r="A330" s="95"/>
      <c r="B330" s="95"/>
      <c r="C330" s="95"/>
      <c r="D330" s="95"/>
      <c r="E330" s="95"/>
      <c r="F330" s="95"/>
      <c r="G330" s="95"/>
      <c r="H330" s="95"/>
      <c r="I330" s="95"/>
      <c r="J330" s="96"/>
      <c r="L330" s="95"/>
      <c r="M330" s="95"/>
      <c r="N330" s="95"/>
      <c r="O330" s="95"/>
      <c r="P330" s="95"/>
      <c r="Q330" s="95"/>
      <c r="R330" s="95"/>
      <c r="S330" s="95"/>
      <c r="T330" s="95"/>
      <c r="U330" s="96"/>
    </row>
    <row r="331" spans="1:21" x14ac:dyDescent="0.55000000000000004">
      <c r="A331" s="95"/>
      <c r="B331" s="95"/>
      <c r="C331" s="95"/>
      <c r="D331" s="95"/>
      <c r="E331" s="95"/>
      <c r="F331" s="95"/>
      <c r="G331" s="95"/>
      <c r="H331" s="95"/>
      <c r="I331" s="95"/>
      <c r="J331" s="96"/>
      <c r="L331" s="95"/>
      <c r="M331" s="95"/>
      <c r="N331" s="95"/>
      <c r="O331" s="95"/>
      <c r="P331" s="95"/>
      <c r="Q331" s="95"/>
      <c r="R331" s="95"/>
      <c r="S331" s="95"/>
      <c r="T331" s="95"/>
      <c r="U331" s="96"/>
    </row>
    <row r="332" spans="1:21" x14ac:dyDescent="0.55000000000000004">
      <c r="A332" s="95"/>
      <c r="B332" s="95"/>
      <c r="C332" s="95"/>
      <c r="D332" s="95"/>
      <c r="E332" s="95"/>
      <c r="F332" s="95"/>
      <c r="G332" s="95"/>
      <c r="H332" s="95"/>
      <c r="I332" s="95"/>
      <c r="J332" s="96"/>
      <c r="L332" s="95"/>
      <c r="M332" s="95"/>
      <c r="N332" s="95"/>
      <c r="O332" s="95"/>
      <c r="P332" s="95"/>
      <c r="Q332" s="95"/>
      <c r="R332" s="95"/>
      <c r="S332" s="95"/>
      <c r="T332" s="95"/>
      <c r="U332" s="96"/>
    </row>
    <row r="333" spans="1:21" x14ac:dyDescent="0.55000000000000004">
      <c r="A333" s="95"/>
      <c r="B333" s="95"/>
      <c r="C333" s="95"/>
      <c r="D333" s="95"/>
      <c r="E333" s="95"/>
      <c r="F333" s="95"/>
      <c r="G333" s="95"/>
      <c r="H333" s="95"/>
      <c r="I333" s="95"/>
      <c r="J333" s="96"/>
      <c r="L333" s="95"/>
      <c r="M333" s="95"/>
      <c r="N333" s="95"/>
      <c r="O333" s="95"/>
      <c r="P333" s="95"/>
      <c r="Q333" s="95"/>
      <c r="R333" s="95"/>
      <c r="S333" s="95"/>
      <c r="T333" s="95"/>
      <c r="U333" s="96"/>
    </row>
    <row r="334" spans="1:21" x14ac:dyDescent="0.55000000000000004">
      <c r="A334" s="95"/>
      <c r="B334" s="95"/>
      <c r="C334" s="95"/>
      <c r="D334" s="95"/>
      <c r="E334" s="95"/>
      <c r="F334" s="95"/>
      <c r="G334" s="95"/>
      <c r="H334" s="95"/>
      <c r="I334" s="95"/>
      <c r="J334" s="96"/>
      <c r="L334" s="95"/>
      <c r="M334" s="95"/>
      <c r="N334" s="95"/>
      <c r="O334" s="95"/>
      <c r="P334" s="95"/>
      <c r="Q334" s="95"/>
      <c r="R334" s="95"/>
      <c r="S334" s="95"/>
      <c r="T334" s="95"/>
      <c r="U334" s="96"/>
    </row>
    <row r="335" spans="1:21" x14ac:dyDescent="0.55000000000000004">
      <c r="A335" s="95"/>
      <c r="B335" s="95"/>
      <c r="C335" s="95"/>
      <c r="D335" s="95"/>
      <c r="E335" s="95"/>
      <c r="F335" s="95"/>
      <c r="G335" s="95"/>
      <c r="H335" s="95"/>
      <c r="I335" s="95"/>
      <c r="J335" s="96"/>
      <c r="L335" s="95"/>
      <c r="M335" s="95"/>
      <c r="N335" s="95"/>
      <c r="O335" s="95"/>
      <c r="P335" s="95"/>
      <c r="Q335" s="95"/>
      <c r="R335" s="95"/>
      <c r="S335" s="95"/>
      <c r="T335" s="95"/>
      <c r="U335" s="96"/>
    </row>
    <row r="336" spans="1:21" x14ac:dyDescent="0.55000000000000004">
      <c r="A336" s="95"/>
      <c r="B336" s="95"/>
      <c r="C336" s="95"/>
      <c r="D336" s="95"/>
      <c r="E336" s="95"/>
      <c r="F336" s="95"/>
      <c r="G336" s="95"/>
      <c r="H336" s="95"/>
      <c r="I336" s="95"/>
      <c r="J336" s="96"/>
      <c r="L336" s="95"/>
      <c r="M336" s="95"/>
      <c r="N336" s="95"/>
      <c r="O336" s="95"/>
      <c r="P336" s="95"/>
      <c r="Q336" s="95"/>
      <c r="R336" s="95"/>
      <c r="S336" s="95"/>
      <c r="T336" s="95"/>
      <c r="U336" s="96"/>
    </row>
    <row r="337" spans="1:21" x14ac:dyDescent="0.55000000000000004">
      <c r="A337" s="95"/>
      <c r="B337" s="95"/>
      <c r="C337" s="95"/>
      <c r="D337" s="95"/>
      <c r="E337" s="95"/>
      <c r="F337" s="95"/>
      <c r="G337" s="95"/>
      <c r="H337" s="95"/>
      <c r="I337" s="95"/>
      <c r="J337" s="96"/>
      <c r="L337" s="95"/>
      <c r="M337" s="95"/>
      <c r="N337" s="95"/>
      <c r="O337" s="95"/>
      <c r="P337" s="95"/>
      <c r="Q337" s="95"/>
      <c r="R337" s="95"/>
      <c r="S337" s="95"/>
      <c r="T337" s="95"/>
      <c r="U337" s="96"/>
    </row>
    <row r="338" spans="1:21" x14ac:dyDescent="0.55000000000000004">
      <c r="A338" s="95"/>
      <c r="B338" s="95"/>
      <c r="C338" s="95"/>
      <c r="D338" s="95"/>
      <c r="E338" s="95"/>
      <c r="F338" s="95"/>
      <c r="G338" s="95"/>
      <c r="H338" s="95"/>
      <c r="I338" s="95"/>
      <c r="J338" s="96"/>
      <c r="L338" s="95"/>
      <c r="M338" s="95"/>
      <c r="N338" s="95"/>
      <c r="O338" s="95"/>
      <c r="P338" s="95"/>
      <c r="Q338" s="95"/>
      <c r="R338" s="95"/>
      <c r="S338" s="95"/>
      <c r="T338" s="95"/>
      <c r="U338" s="96"/>
    </row>
    <row r="339" spans="1:21" x14ac:dyDescent="0.55000000000000004">
      <c r="A339" s="95"/>
      <c r="B339" s="95"/>
      <c r="C339" s="95"/>
      <c r="D339" s="95"/>
      <c r="E339" s="95"/>
      <c r="F339" s="95"/>
      <c r="G339" s="95"/>
      <c r="H339" s="95"/>
      <c r="I339" s="95"/>
      <c r="J339" s="96"/>
      <c r="L339" s="95"/>
      <c r="M339" s="95"/>
      <c r="N339" s="95"/>
      <c r="O339" s="95"/>
      <c r="P339" s="95"/>
      <c r="Q339" s="95"/>
      <c r="R339" s="95"/>
      <c r="S339" s="95"/>
      <c r="T339" s="95"/>
      <c r="U339" s="96"/>
    </row>
    <row r="340" spans="1:21" x14ac:dyDescent="0.55000000000000004">
      <c r="A340" s="95"/>
      <c r="B340" s="95"/>
      <c r="C340" s="95"/>
      <c r="D340" s="95"/>
      <c r="E340" s="95"/>
      <c r="F340" s="95"/>
      <c r="G340" s="95"/>
      <c r="H340" s="95"/>
      <c r="I340" s="95"/>
      <c r="J340" s="96"/>
      <c r="L340" s="95"/>
      <c r="M340" s="95"/>
      <c r="N340" s="95"/>
      <c r="O340" s="95"/>
      <c r="P340" s="95"/>
      <c r="Q340" s="95"/>
      <c r="R340" s="95"/>
      <c r="S340" s="95"/>
      <c r="T340" s="95"/>
      <c r="U340" s="96"/>
    </row>
    <row r="341" spans="1:21" x14ac:dyDescent="0.55000000000000004">
      <c r="A341" s="95"/>
      <c r="B341" s="95"/>
      <c r="C341" s="95"/>
      <c r="D341" s="95"/>
      <c r="E341" s="95"/>
      <c r="F341" s="95"/>
      <c r="G341" s="95"/>
      <c r="H341" s="95"/>
      <c r="I341" s="95"/>
      <c r="J341" s="96"/>
      <c r="L341" s="95"/>
      <c r="M341" s="95"/>
      <c r="N341" s="95"/>
      <c r="O341" s="95"/>
      <c r="P341" s="95"/>
      <c r="Q341" s="95"/>
      <c r="R341" s="95"/>
      <c r="S341" s="95"/>
      <c r="T341" s="95"/>
      <c r="U341" s="96"/>
    </row>
    <row r="342" spans="1:21" x14ac:dyDescent="0.55000000000000004">
      <c r="A342" s="95"/>
      <c r="B342" s="95"/>
      <c r="C342" s="95"/>
      <c r="D342" s="95"/>
      <c r="E342" s="95"/>
      <c r="F342" s="95"/>
      <c r="G342" s="95"/>
      <c r="H342" s="95"/>
      <c r="I342" s="95"/>
      <c r="J342" s="96"/>
      <c r="L342" s="95"/>
      <c r="M342" s="95"/>
      <c r="N342" s="95"/>
      <c r="O342" s="95"/>
      <c r="P342" s="95"/>
      <c r="Q342" s="95"/>
      <c r="R342" s="95"/>
      <c r="S342" s="95"/>
      <c r="T342" s="95"/>
      <c r="U342" s="96"/>
    </row>
    <row r="343" spans="1:21" x14ac:dyDescent="0.55000000000000004">
      <c r="A343" s="95"/>
      <c r="B343" s="95"/>
      <c r="C343" s="95"/>
      <c r="D343" s="95"/>
      <c r="E343" s="95"/>
      <c r="F343" s="95"/>
      <c r="G343" s="95"/>
      <c r="H343" s="95"/>
      <c r="I343" s="95"/>
      <c r="J343" s="96"/>
      <c r="L343" s="95"/>
      <c r="M343" s="95"/>
      <c r="N343" s="95"/>
      <c r="O343" s="95"/>
      <c r="P343" s="95"/>
      <c r="Q343" s="95"/>
      <c r="R343" s="95"/>
      <c r="S343" s="95"/>
      <c r="T343" s="95"/>
      <c r="U343" s="96"/>
    </row>
    <row r="344" spans="1:21" x14ac:dyDescent="0.55000000000000004">
      <c r="A344" s="95"/>
      <c r="B344" s="95"/>
      <c r="C344" s="95"/>
      <c r="D344" s="95"/>
      <c r="E344" s="95"/>
      <c r="F344" s="95"/>
      <c r="G344" s="95"/>
      <c r="H344" s="95"/>
      <c r="I344" s="95"/>
      <c r="J344" s="96"/>
      <c r="L344" s="95"/>
      <c r="M344" s="95"/>
      <c r="N344" s="95"/>
      <c r="O344" s="95"/>
      <c r="P344" s="95"/>
      <c r="Q344" s="95"/>
      <c r="R344" s="95"/>
      <c r="S344" s="95"/>
      <c r="T344" s="95"/>
      <c r="U344" s="96"/>
    </row>
    <row r="345" spans="1:21" x14ac:dyDescent="0.55000000000000004">
      <c r="A345" s="95"/>
      <c r="B345" s="95"/>
      <c r="C345" s="95"/>
      <c r="D345" s="95"/>
      <c r="E345" s="95"/>
      <c r="F345" s="95"/>
      <c r="G345" s="95"/>
      <c r="H345" s="95"/>
      <c r="I345" s="95"/>
      <c r="J345" s="96"/>
      <c r="L345" s="95"/>
      <c r="M345" s="95"/>
      <c r="N345" s="95"/>
      <c r="O345" s="95"/>
      <c r="P345" s="95"/>
      <c r="Q345" s="95"/>
      <c r="R345" s="95"/>
      <c r="S345" s="95"/>
      <c r="T345" s="95"/>
      <c r="U345" s="96"/>
    </row>
    <row r="346" spans="1:21" x14ac:dyDescent="0.55000000000000004">
      <c r="A346" s="95"/>
      <c r="B346" s="95"/>
      <c r="C346" s="95"/>
      <c r="D346" s="95"/>
      <c r="E346" s="95"/>
      <c r="F346" s="95"/>
      <c r="G346" s="95"/>
      <c r="H346" s="95"/>
      <c r="I346" s="95"/>
      <c r="J346" s="96"/>
      <c r="L346" s="95"/>
      <c r="M346" s="95"/>
      <c r="N346" s="95"/>
      <c r="O346" s="95"/>
      <c r="P346" s="95"/>
      <c r="Q346" s="95"/>
      <c r="R346" s="95"/>
      <c r="S346" s="95"/>
      <c r="T346" s="95"/>
      <c r="U346" s="96"/>
    </row>
    <row r="347" spans="1:21" x14ac:dyDescent="0.55000000000000004">
      <c r="A347" s="95"/>
      <c r="B347" s="95"/>
      <c r="C347" s="95"/>
      <c r="D347" s="95"/>
      <c r="E347" s="95"/>
      <c r="F347" s="95"/>
      <c r="G347" s="95"/>
      <c r="H347" s="95"/>
      <c r="I347" s="95"/>
      <c r="J347" s="96"/>
      <c r="L347" s="95"/>
      <c r="M347" s="95"/>
      <c r="N347" s="95"/>
      <c r="O347" s="95"/>
      <c r="P347" s="95"/>
      <c r="Q347" s="95"/>
      <c r="R347" s="95"/>
      <c r="S347" s="95"/>
      <c r="T347" s="95"/>
      <c r="U347" s="96"/>
    </row>
    <row r="348" spans="1:21" x14ac:dyDescent="0.55000000000000004">
      <c r="A348" s="95"/>
      <c r="B348" s="95"/>
      <c r="C348" s="95"/>
      <c r="D348" s="95"/>
      <c r="E348" s="95"/>
      <c r="F348" s="95"/>
      <c r="G348" s="95"/>
      <c r="H348" s="95"/>
      <c r="I348" s="95"/>
      <c r="J348" s="96"/>
      <c r="L348" s="95"/>
      <c r="M348" s="95"/>
      <c r="N348" s="95"/>
      <c r="O348" s="95"/>
      <c r="P348" s="95"/>
      <c r="Q348" s="95"/>
      <c r="R348" s="95"/>
      <c r="S348" s="95"/>
      <c r="T348" s="95"/>
      <c r="U348" s="96"/>
    </row>
    <row r="349" spans="1:21" x14ac:dyDescent="0.55000000000000004">
      <c r="A349" s="95"/>
      <c r="B349" s="95"/>
      <c r="C349" s="95"/>
      <c r="D349" s="95"/>
      <c r="E349" s="95"/>
      <c r="F349" s="95"/>
      <c r="G349" s="95"/>
      <c r="H349" s="95"/>
      <c r="I349" s="95"/>
      <c r="J349" s="96"/>
      <c r="L349" s="95"/>
      <c r="M349" s="95"/>
      <c r="N349" s="95"/>
      <c r="O349" s="95"/>
      <c r="P349" s="95"/>
      <c r="Q349" s="95"/>
      <c r="R349" s="95"/>
      <c r="S349" s="95"/>
      <c r="T349" s="95"/>
      <c r="U349" s="96"/>
    </row>
    <row r="350" spans="1:21" x14ac:dyDescent="0.55000000000000004">
      <c r="A350" s="95"/>
      <c r="B350" s="95"/>
      <c r="C350" s="95"/>
      <c r="D350" s="95"/>
      <c r="E350" s="95"/>
      <c r="F350" s="95"/>
      <c r="G350" s="95"/>
      <c r="H350" s="95"/>
      <c r="I350" s="95"/>
      <c r="J350" s="96"/>
      <c r="L350" s="95"/>
      <c r="M350" s="95"/>
      <c r="N350" s="95"/>
      <c r="O350" s="95"/>
      <c r="P350" s="95"/>
      <c r="Q350" s="95"/>
      <c r="R350" s="95"/>
      <c r="S350" s="95"/>
      <c r="T350" s="95"/>
      <c r="U350" s="96"/>
    </row>
    <row r="351" spans="1:21" x14ac:dyDescent="0.55000000000000004">
      <c r="A351" s="95"/>
      <c r="B351" s="95"/>
      <c r="C351" s="95"/>
      <c r="D351" s="95"/>
      <c r="E351" s="95"/>
      <c r="F351" s="95"/>
      <c r="G351" s="95"/>
      <c r="H351" s="95"/>
      <c r="I351" s="95"/>
      <c r="J351" s="96"/>
      <c r="L351" s="95"/>
      <c r="M351" s="95"/>
      <c r="N351" s="95"/>
      <c r="O351" s="95"/>
      <c r="P351" s="95"/>
      <c r="Q351" s="95"/>
      <c r="R351" s="95"/>
      <c r="S351" s="95"/>
      <c r="T351" s="95"/>
      <c r="U351" s="96"/>
    </row>
    <row r="352" spans="1:21" x14ac:dyDescent="0.55000000000000004">
      <c r="A352" s="95"/>
      <c r="B352" s="95"/>
      <c r="C352" s="95"/>
      <c r="D352" s="95"/>
      <c r="E352" s="95"/>
      <c r="F352" s="95"/>
      <c r="G352" s="95"/>
      <c r="H352" s="95"/>
      <c r="I352" s="95"/>
      <c r="J352" s="96"/>
      <c r="L352" s="95"/>
      <c r="M352" s="95"/>
      <c r="N352" s="95"/>
      <c r="O352" s="95"/>
      <c r="P352" s="95"/>
      <c r="Q352" s="95"/>
      <c r="R352" s="95"/>
      <c r="S352" s="95"/>
      <c r="T352" s="95"/>
      <c r="U352" s="96"/>
    </row>
    <row r="353" spans="1:21" x14ac:dyDescent="0.55000000000000004">
      <c r="A353" s="95"/>
      <c r="B353" s="95"/>
      <c r="C353" s="95"/>
      <c r="D353" s="95"/>
      <c r="E353" s="95"/>
      <c r="F353" s="95"/>
      <c r="G353" s="95"/>
      <c r="H353" s="95"/>
      <c r="I353" s="95"/>
      <c r="J353" s="96"/>
      <c r="L353" s="95"/>
      <c r="M353" s="95"/>
      <c r="N353" s="95"/>
      <c r="O353" s="95"/>
      <c r="P353" s="95"/>
      <c r="Q353" s="95"/>
      <c r="R353" s="95"/>
      <c r="S353" s="95"/>
      <c r="T353" s="95"/>
      <c r="U353" s="96"/>
    </row>
    <row r="354" spans="1:21" x14ac:dyDescent="0.55000000000000004">
      <c r="A354" s="95"/>
      <c r="B354" s="95"/>
      <c r="C354" s="95"/>
      <c r="D354" s="95"/>
      <c r="E354" s="95"/>
      <c r="F354" s="95"/>
      <c r="G354" s="95"/>
      <c r="H354" s="95"/>
      <c r="I354" s="95"/>
      <c r="J354" s="96"/>
      <c r="L354" s="95"/>
      <c r="M354" s="95"/>
      <c r="N354" s="95"/>
      <c r="O354" s="95"/>
      <c r="P354" s="95"/>
      <c r="Q354" s="95"/>
      <c r="R354" s="95"/>
      <c r="S354" s="95"/>
      <c r="T354" s="95"/>
      <c r="U354" s="96"/>
    </row>
    <row r="355" spans="1:21" x14ac:dyDescent="0.55000000000000004">
      <c r="A355" s="95"/>
      <c r="B355" s="95"/>
      <c r="C355" s="95"/>
      <c r="D355" s="95"/>
      <c r="E355" s="95"/>
      <c r="F355" s="95"/>
      <c r="G355" s="95"/>
      <c r="H355" s="95"/>
      <c r="I355" s="95"/>
      <c r="J355" s="96"/>
      <c r="L355" s="95"/>
      <c r="M355" s="95"/>
      <c r="N355" s="95"/>
      <c r="O355" s="95"/>
      <c r="P355" s="95"/>
      <c r="Q355" s="95"/>
      <c r="R355" s="95"/>
      <c r="S355" s="95"/>
      <c r="T355" s="95"/>
      <c r="U355" s="96"/>
    </row>
    <row r="356" spans="1:21" x14ac:dyDescent="0.55000000000000004">
      <c r="A356" s="95"/>
      <c r="B356" s="95"/>
      <c r="C356" s="95"/>
      <c r="D356" s="95"/>
      <c r="E356" s="95"/>
      <c r="F356" s="95"/>
      <c r="G356" s="95"/>
      <c r="H356" s="95"/>
      <c r="I356" s="95"/>
      <c r="J356" s="96"/>
      <c r="L356" s="95"/>
      <c r="M356" s="95"/>
      <c r="N356" s="95"/>
      <c r="O356" s="95"/>
      <c r="P356" s="95"/>
      <c r="Q356" s="95"/>
      <c r="R356" s="95"/>
      <c r="S356" s="95"/>
      <c r="T356" s="95"/>
      <c r="U356" s="96"/>
    </row>
    <row r="357" spans="1:21" x14ac:dyDescent="0.55000000000000004">
      <c r="A357" s="95"/>
      <c r="B357" s="95"/>
      <c r="C357" s="95"/>
      <c r="D357" s="95"/>
      <c r="E357" s="95"/>
      <c r="F357" s="95"/>
      <c r="G357" s="95"/>
      <c r="H357" s="95"/>
      <c r="I357" s="95"/>
      <c r="J357" s="96"/>
      <c r="L357" s="95"/>
      <c r="M357" s="95"/>
      <c r="N357" s="95"/>
      <c r="O357" s="95"/>
      <c r="P357" s="95"/>
      <c r="Q357" s="95"/>
      <c r="R357" s="95"/>
      <c r="S357" s="95"/>
      <c r="T357" s="95"/>
      <c r="U357" s="96"/>
    </row>
    <row r="358" spans="1:21" x14ac:dyDescent="0.55000000000000004">
      <c r="A358" s="95"/>
      <c r="B358" s="95"/>
      <c r="C358" s="95"/>
      <c r="D358" s="95"/>
      <c r="E358" s="95"/>
      <c r="F358" s="95"/>
      <c r="G358" s="95"/>
      <c r="H358" s="95"/>
      <c r="I358" s="95"/>
      <c r="J358" s="96"/>
      <c r="L358" s="95"/>
      <c r="M358" s="95"/>
      <c r="N358" s="95"/>
      <c r="O358" s="95"/>
      <c r="P358" s="95"/>
      <c r="Q358" s="95"/>
      <c r="R358" s="95"/>
      <c r="S358" s="95"/>
      <c r="T358" s="95"/>
      <c r="U358" s="96"/>
    </row>
    <row r="359" spans="1:21" x14ac:dyDescent="0.55000000000000004">
      <c r="A359" s="95"/>
      <c r="B359" s="95"/>
      <c r="C359" s="95"/>
      <c r="D359" s="95"/>
      <c r="E359" s="95"/>
      <c r="F359" s="95"/>
      <c r="G359" s="95"/>
      <c r="H359" s="95"/>
      <c r="I359" s="95"/>
      <c r="J359" s="96"/>
      <c r="L359" s="95"/>
      <c r="M359" s="95"/>
      <c r="N359" s="95"/>
      <c r="O359" s="95"/>
      <c r="P359" s="95"/>
      <c r="Q359" s="95"/>
      <c r="R359" s="95"/>
      <c r="S359" s="95"/>
      <c r="T359" s="95"/>
      <c r="U359" s="96"/>
    </row>
    <row r="360" spans="1:21" x14ac:dyDescent="0.55000000000000004">
      <c r="A360" s="95"/>
      <c r="B360" s="95"/>
      <c r="C360" s="95"/>
      <c r="D360" s="95"/>
      <c r="E360" s="95"/>
      <c r="F360" s="95"/>
      <c r="G360" s="95"/>
      <c r="H360" s="95"/>
      <c r="I360" s="95"/>
      <c r="J360" s="96"/>
      <c r="L360" s="95"/>
      <c r="M360" s="95"/>
      <c r="N360" s="95"/>
      <c r="O360" s="95"/>
      <c r="P360" s="95"/>
      <c r="Q360" s="95"/>
      <c r="R360" s="95"/>
      <c r="S360" s="95"/>
      <c r="T360" s="95"/>
      <c r="U360" s="96"/>
    </row>
    <row r="361" spans="1:21" x14ac:dyDescent="0.55000000000000004">
      <c r="A361" s="95"/>
      <c r="B361" s="95"/>
      <c r="C361" s="95"/>
      <c r="D361" s="95"/>
      <c r="E361" s="95"/>
      <c r="F361" s="95"/>
      <c r="G361" s="95"/>
      <c r="H361" s="95"/>
      <c r="I361" s="95"/>
      <c r="J361" s="96"/>
      <c r="L361" s="95"/>
      <c r="M361" s="95"/>
      <c r="N361" s="95"/>
      <c r="O361" s="95"/>
      <c r="P361" s="95"/>
      <c r="Q361" s="95"/>
      <c r="R361" s="95"/>
      <c r="S361" s="95"/>
      <c r="T361" s="95"/>
      <c r="U361" s="96"/>
    </row>
    <row r="362" spans="1:21" x14ac:dyDescent="0.55000000000000004">
      <c r="A362" s="95"/>
      <c r="B362" s="95"/>
      <c r="C362" s="95"/>
      <c r="D362" s="95"/>
      <c r="E362" s="95"/>
      <c r="F362" s="95"/>
      <c r="G362" s="95"/>
      <c r="H362" s="95"/>
      <c r="I362" s="95"/>
      <c r="J362" s="96"/>
      <c r="L362" s="95"/>
      <c r="M362" s="95"/>
      <c r="N362" s="95"/>
      <c r="O362" s="95"/>
      <c r="P362" s="95"/>
      <c r="Q362" s="95"/>
      <c r="R362" s="95"/>
      <c r="S362" s="95"/>
      <c r="T362" s="95"/>
      <c r="U362" s="96"/>
    </row>
    <row r="363" spans="1:21" x14ac:dyDescent="0.55000000000000004">
      <c r="A363" s="95"/>
      <c r="B363" s="95"/>
      <c r="C363" s="95"/>
      <c r="D363" s="95"/>
      <c r="E363" s="95"/>
      <c r="F363" s="95"/>
      <c r="G363" s="95"/>
      <c r="H363" s="95"/>
      <c r="I363" s="95"/>
      <c r="J363" s="96"/>
      <c r="L363" s="95"/>
      <c r="M363" s="95"/>
      <c r="N363" s="95"/>
      <c r="O363" s="95"/>
      <c r="P363" s="95"/>
      <c r="Q363" s="95"/>
      <c r="R363" s="95"/>
      <c r="S363" s="95"/>
      <c r="T363" s="95"/>
      <c r="U363" s="96"/>
    </row>
    <row r="364" spans="1:21" x14ac:dyDescent="0.55000000000000004">
      <c r="A364" s="95"/>
      <c r="B364" s="95"/>
      <c r="C364" s="95"/>
      <c r="D364" s="95"/>
      <c r="E364" s="95"/>
      <c r="F364" s="95"/>
      <c r="G364" s="95"/>
      <c r="H364" s="95"/>
      <c r="I364" s="95"/>
      <c r="J364" s="96"/>
      <c r="L364" s="95"/>
      <c r="M364" s="95"/>
      <c r="N364" s="95"/>
      <c r="O364" s="95"/>
      <c r="P364" s="95"/>
      <c r="Q364" s="95"/>
      <c r="R364" s="95"/>
      <c r="S364" s="95"/>
      <c r="T364" s="95"/>
      <c r="U364" s="96"/>
    </row>
    <row r="365" spans="1:21" x14ac:dyDescent="0.55000000000000004">
      <c r="A365" s="95"/>
      <c r="B365" s="95"/>
      <c r="C365" s="95"/>
      <c r="D365" s="95"/>
      <c r="E365" s="95"/>
      <c r="F365" s="95"/>
      <c r="G365" s="95"/>
      <c r="H365" s="95"/>
      <c r="I365" s="95"/>
      <c r="J365" s="96"/>
      <c r="L365" s="95"/>
      <c r="M365" s="95"/>
      <c r="N365" s="95"/>
      <c r="O365" s="95"/>
      <c r="P365" s="95"/>
      <c r="Q365" s="95"/>
      <c r="R365" s="95"/>
      <c r="S365" s="95"/>
      <c r="T365" s="95"/>
      <c r="U365" s="96"/>
    </row>
    <row r="366" spans="1:21" x14ac:dyDescent="0.55000000000000004">
      <c r="A366" s="95"/>
      <c r="B366" s="95"/>
      <c r="C366" s="95"/>
      <c r="D366" s="95"/>
      <c r="E366" s="95"/>
      <c r="F366" s="95"/>
      <c r="G366" s="95"/>
      <c r="H366" s="95"/>
      <c r="I366" s="95"/>
      <c r="J366" s="96"/>
      <c r="L366" s="95"/>
      <c r="M366" s="95"/>
      <c r="N366" s="95"/>
      <c r="O366" s="95"/>
      <c r="P366" s="95"/>
      <c r="Q366" s="95"/>
      <c r="R366" s="95"/>
      <c r="S366" s="95"/>
      <c r="T366" s="95"/>
      <c r="U366" s="96"/>
    </row>
    <row r="367" spans="1:21" x14ac:dyDescent="0.55000000000000004">
      <c r="A367" s="95"/>
      <c r="B367" s="95"/>
      <c r="C367" s="95"/>
      <c r="D367" s="95"/>
      <c r="E367" s="95"/>
      <c r="F367" s="95"/>
      <c r="G367" s="95"/>
      <c r="H367" s="95"/>
      <c r="I367" s="95"/>
      <c r="J367" s="96"/>
      <c r="L367" s="95"/>
      <c r="M367" s="95"/>
      <c r="N367" s="95"/>
      <c r="O367" s="95"/>
      <c r="P367" s="95"/>
      <c r="Q367" s="95"/>
      <c r="R367" s="95"/>
      <c r="S367" s="95"/>
      <c r="T367" s="95"/>
      <c r="U367" s="96"/>
    </row>
    <row r="368" spans="1:21" x14ac:dyDescent="0.55000000000000004">
      <c r="A368" s="95"/>
      <c r="B368" s="95"/>
      <c r="C368" s="95"/>
      <c r="D368" s="95"/>
      <c r="E368" s="95"/>
      <c r="F368" s="95"/>
      <c r="G368" s="95"/>
      <c r="H368" s="95"/>
      <c r="I368" s="95"/>
      <c r="J368" s="96"/>
      <c r="L368" s="95"/>
      <c r="M368" s="95"/>
      <c r="N368" s="95"/>
      <c r="O368" s="95"/>
      <c r="P368" s="95"/>
      <c r="Q368" s="95"/>
      <c r="R368" s="95"/>
      <c r="S368" s="95"/>
      <c r="T368" s="95"/>
      <c r="U368" s="96"/>
    </row>
    <row r="369" spans="1:21" x14ac:dyDescent="0.55000000000000004">
      <c r="A369" s="95"/>
      <c r="B369" s="95"/>
      <c r="C369" s="95"/>
      <c r="D369" s="95"/>
      <c r="E369" s="95"/>
      <c r="F369" s="95"/>
      <c r="G369" s="95"/>
      <c r="H369" s="95"/>
      <c r="I369" s="95"/>
      <c r="J369" s="96"/>
      <c r="L369" s="95"/>
      <c r="M369" s="95"/>
      <c r="N369" s="95"/>
      <c r="O369" s="95"/>
      <c r="P369" s="95"/>
      <c r="Q369" s="95"/>
      <c r="R369" s="95"/>
      <c r="S369" s="95"/>
      <c r="T369" s="95"/>
      <c r="U369" s="96"/>
    </row>
    <row r="370" spans="1:21" x14ac:dyDescent="0.55000000000000004">
      <c r="A370" s="95"/>
      <c r="B370" s="95"/>
      <c r="C370" s="95"/>
      <c r="D370" s="95"/>
      <c r="E370" s="95"/>
      <c r="F370" s="95"/>
      <c r="G370" s="95"/>
      <c r="H370" s="95"/>
      <c r="I370" s="95"/>
      <c r="J370" s="96"/>
      <c r="L370" s="95"/>
      <c r="M370" s="95"/>
      <c r="N370" s="95"/>
      <c r="O370" s="95"/>
      <c r="P370" s="95"/>
      <c r="Q370" s="95"/>
      <c r="R370" s="95"/>
      <c r="S370" s="95"/>
      <c r="T370" s="95"/>
      <c r="U370" s="96"/>
    </row>
    <row r="371" spans="1:21" x14ac:dyDescent="0.55000000000000004">
      <c r="A371" s="95"/>
      <c r="B371" s="95"/>
      <c r="C371" s="95"/>
      <c r="D371" s="95"/>
      <c r="E371" s="95"/>
      <c r="F371" s="95"/>
      <c r="G371" s="95"/>
      <c r="H371" s="95"/>
      <c r="I371" s="95"/>
      <c r="J371" s="96"/>
      <c r="L371" s="95"/>
      <c r="M371" s="95"/>
      <c r="N371" s="95"/>
      <c r="O371" s="95"/>
      <c r="P371" s="95"/>
      <c r="Q371" s="95"/>
      <c r="R371" s="95"/>
      <c r="S371" s="95"/>
      <c r="T371" s="95"/>
      <c r="U371" s="96"/>
    </row>
    <row r="372" spans="1:21" x14ac:dyDescent="0.55000000000000004">
      <c r="A372" s="95"/>
      <c r="B372" s="95"/>
      <c r="C372" s="95"/>
      <c r="D372" s="95"/>
      <c r="E372" s="95"/>
      <c r="F372" s="95"/>
      <c r="G372" s="95"/>
      <c r="H372" s="95"/>
      <c r="I372" s="95"/>
      <c r="J372" s="96"/>
      <c r="L372" s="95"/>
      <c r="M372" s="95"/>
      <c r="N372" s="95"/>
      <c r="O372" s="95"/>
      <c r="P372" s="95"/>
      <c r="Q372" s="95"/>
      <c r="R372" s="95"/>
      <c r="S372" s="95"/>
      <c r="T372" s="95"/>
      <c r="U372" s="96"/>
    </row>
    <row r="373" spans="1:21" x14ac:dyDescent="0.55000000000000004">
      <c r="A373" s="95"/>
      <c r="B373" s="95"/>
      <c r="C373" s="95"/>
      <c r="D373" s="95"/>
      <c r="E373" s="95"/>
      <c r="F373" s="95"/>
      <c r="G373" s="95"/>
      <c r="H373" s="95"/>
      <c r="I373" s="95"/>
      <c r="J373" s="96"/>
      <c r="L373" s="95"/>
      <c r="M373" s="95"/>
      <c r="N373" s="95"/>
      <c r="O373" s="95"/>
      <c r="P373" s="95"/>
      <c r="Q373" s="95"/>
      <c r="R373" s="95"/>
      <c r="S373" s="95"/>
      <c r="T373" s="95"/>
      <c r="U373" s="96"/>
    </row>
    <row r="374" spans="1:21" x14ac:dyDescent="0.55000000000000004">
      <c r="A374" s="95"/>
      <c r="B374" s="95"/>
      <c r="C374" s="95"/>
      <c r="D374" s="95"/>
      <c r="E374" s="95"/>
      <c r="F374" s="95"/>
      <c r="G374" s="95"/>
      <c r="H374" s="95"/>
      <c r="I374" s="95"/>
      <c r="J374" s="96"/>
      <c r="L374" s="95"/>
      <c r="M374" s="95"/>
      <c r="N374" s="95"/>
      <c r="O374" s="95"/>
      <c r="P374" s="95"/>
      <c r="Q374" s="95"/>
      <c r="R374" s="95"/>
      <c r="S374" s="95"/>
      <c r="T374" s="95"/>
      <c r="U374" s="96"/>
    </row>
    <row r="375" spans="1:21" x14ac:dyDescent="0.55000000000000004">
      <c r="A375" s="95"/>
      <c r="B375" s="95"/>
      <c r="C375" s="95"/>
      <c r="D375" s="95"/>
      <c r="E375" s="95"/>
      <c r="F375" s="95"/>
      <c r="G375" s="95"/>
      <c r="H375" s="95"/>
      <c r="I375" s="95"/>
      <c r="J375" s="96"/>
      <c r="L375" s="95"/>
      <c r="M375" s="95"/>
      <c r="N375" s="95"/>
      <c r="O375" s="95"/>
      <c r="P375" s="95"/>
      <c r="Q375" s="95"/>
      <c r="R375" s="95"/>
      <c r="S375" s="95"/>
      <c r="T375" s="95"/>
      <c r="U375" s="96"/>
    </row>
    <row r="376" spans="1:21" x14ac:dyDescent="0.55000000000000004">
      <c r="A376" s="95"/>
      <c r="B376" s="95"/>
      <c r="C376" s="95"/>
      <c r="D376" s="95"/>
      <c r="E376" s="95"/>
      <c r="F376" s="95"/>
      <c r="G376" s="95"/>
      <c r="H376" s="95"/>
      <c r="I376" s="95"/>
      <c r="J376" s="96"/>
      <c r="L376" s="95"/>
      <c r="M376" s="95"/>
      <c r="N376" s="95"/>
      <c r="O376" s="95"/>
      <c r="P376" s="95"/>
      <c r="Q376" s="95"/>
      <c r="R376" s="95"/>
      <c r="S376" s="95"/>
      <c r="T376" s="95"/>
      <c r="U376" s="96"/>
    </row>
    <row r="377" spans="1:21" x14ac:dyDescent="0.55000000000000004">
      <c r="A377" s="95"/>
      <c r="B377" s="95"/>
      <c r="C377" s="95"/>
      <c r="D377" s="95"/>
      <c r="E377" s="95"/>
      <c r="F377" s="95"/>
      <c r="G377" s="95"/>
      <c r="H377" s="95"/>
      <c r="I377" s="95"/>
      <c r="J377" s="96"/>
      <c r="L377" s="95"/>
      <c r="M377" s="95"/>
      <c r="N377" s="95"/>
      <c r="O377" s="95"/>
      <c r="P377" s="95"/>
      <c r="Q377" s="95"/>
      <c r="R377" s="95"/>
      <c r="S377" s="95"/>
      <c r="T377" s="95"/>
      <c r="U377" s="96"/>
    </row>
    <row r="378" spans="1:21" x14ac:dyDescent="0.55000000000000004">
      <c r="A378" s="95"/>
      <c r="B378" s="95"/>
      <c r="C378" s="95"/>
      <c r="D378" s="95"/>
      <c r="E378" s="95"/>
      <c r="F378" s="95"/>
      <c r="G378" s="95"/>
      <c r="H378" s="95"/>
      <c r="I378" s="95"/>
      <c r="J378" s="96"/>
      <c r="L378" s="95"/>
      <c r="M378" s="95"/>
      <c r="N378" s="95"/>
      <c r="O378" s="95"/>
      <c r="P378" s="95"/>
      <c r="Q378" s="95"/>
      <c r="R378" s="95"/>
      <c r="S378" s="95"/>
      <c r="T378" s="95"/>
      <c r="U378" s="96"/>
    </row>
    <row r="379" spans="1:21" x14ac:dyDescent="0.55000000000000004">
      <c r="A379" s="95"/>
      <c r="B379" s="95"/>
      <c r="C379" s="95"/>
      <c r="D379" s="95"/>
      <c r="E379" s="95"/>
      <c r="F379" s="95"/>
      <c r="G379" s="95"/>
      <c r="H379" s="95"/>
      <c r="I379" s="95"/>
      <c r="J379" s="96"/>
      <c r="L379" s="95"/>
      <c r="M379" s="95"/>
      <c r="N379" s="95"/>
      <c r="O379" s="95"/>
      <c r="P379" s="95"/>
      <c r="Q379" s="95"/>
      <c r="R379" s="95"/>
      <c r="S379" s="95"/>
      <c r="T379" s="95"/>
      <c r="U379" s="96"/>
    </row>
    <row r="380" spans="1:21" x14ac:dyDescent="0.55000000000000004">
      <c r="A380" s="95"/>
      <c r="B380" s="95"/>
      <c r="C380" s="95"/>
      <c r="D380" s="95"/>
      <c r="E380" s="95"/>
      <c r="F380" s="95"/>
      <c r="G380" s="95"/>
      <c r="H380" s="95"/>
      <c r="I380" s="95"/>
      <c r="J380" s="96"/>
      <c r="L380" s="95"/>
      <c r="M380" s="95"/>
      <c r="N380" s="95"/>
      <c r="O380" s="95"/>
      <c r="P380" s="95"/>
      <c r="Q380" s="95"/>
      <c r="R380" s="95"/>
      <c r="S380" s="95"/>
      <c r="T380" s="95"/>
      <c r="U380" s="96"/>
    </row>
    <row r="381" spans="1:21" x14ac:dyDescent="0.55000000000000004">
      <c r="A381" s="95"/>
      <c r="B381" s="95"/>
      <c r="C381" s="95"/>
      <c r="D381" s="95"/>
      <c r="E381" s="95"/>
      <c r="F381" s="95"/>
      <c r="G381" s="95"/>
      <c r="H381" s="95"/>
      <c r="I381" s="95"/>
      <c r="J381" s="96"/>
      <c r="L381" s="95"/>
      <c r="M381" s="95"/>
      <c r="N381" s="95"/>
      <c r="O381" s="95"/>
      <c r="P381" s="95"/>
      <c r="Q381" s="95"/>
      <c r="R381" s="95"/>
      <c r="S381" s="95"/>
      <c r="T381" s="95"/>
      <c r="U381" s="96"/>
    </row>
    <row r="382" spans="1:21" x14ac:dyDescent="0.55000000000000004">
      <c r="A382" s="95"/>
      <c r="B382" s="95"/>
      <c r="C382" s="95"/>
      <c r="D382" s="95"/>
      <c r="E382" s="95"/>
      <c r="F382" s="95"/>
      <c r="G382" s="95"/>
      <c r="H382" s="95"/>
      <c r="I382" s="95"/>
      <c r="J382" s="96"/>
      <c r="L382" s="95"/>
      <c r="M382" s="95"/>
      <c r="N382" s="95"/>
      <c r="O382" s="95"/>
      <c r="P382" s="95"/>
      <c r="Q382" s="95"/>
      <c r="R382" s="95"/>
      <c r="S382" s="95"/>
      <c r="T382" s="95"/>
      <c r="U382" s="96"/>
    </row>
    <row r="383" spans="1:21" x14ac:dyDescent="0.55000000000000004">
      <c r="A383" s="95"/>
      <c r="B383" s="95"/>
      <c r="C383" s="95"/>
      <c r="D383" s="95"/>
      <c r="E383" s="95"/>
      <c r="F383" s="95"/>
      <c r="G383" s="95"/>
      <c r="H383" s="95"/>
      <c r="I383" s="95"/>
      <c r="J383" s="96"/>
      <c r="L383" s="95"/>
      <c r="M383" s="95"/>
      <c r="N383" s="95"/>
      <c r="O383" s="95"/>
      <c r="P383" s="95"/>
      <c r="Q383" s="95"/>
      <c r="R383" s="95"/>
      <c r="S383" s="95"/>
      <c r="T383" s="95"/>
      <c r="U383" s="96"/>
    </row>
    <row r="384" spans="1:21" x14ac:dyDescent="0.55000000000000004">
      <c r="A384" s="95"/>
      <c r="B384" s="95"/>
      <c r="C384" s="95"/>
      <c r="D384" s="95"/>
      <c r="E384" s="95"/>
      <c r="F384" s="95"/>
      <c r="G384" s="95"/>
      <c r="H384" s="95"/>
      <c r="I384" s="95"/>
      <c r="J384" s="96"/>
      <c r="L384" s="95"/>
      <c r="M384" s="95"/>
      <c r="N384" s="95"/>
      <c r="O384" s="95"/>
      <c r="P384" s="95"/>
      <c r="Q384" s="95"/>
      <c r="R384" s="95"/>
      <c r="S384" s="95"/>
      <c r="T384" s="95"/>
      <c r="U384" s="96"/>
    </row>
    <row r="385" spans="1:21" x14ac:dyDescent="0.55000000000000004">
      <c r="A385" s="95"/>
      <c r="B385" s="95"/>
      <c r="C385" s="95"/>
      <c r="D385" s="95"/>
      <c r="E385" s="95"/>
      <c r="F385" s="95"/>
      <c r="G385" s="95"/>
      <c r="H385" s="95"/>
      <c r="I385" s="95"/>
      <c r="J385" s="96"/>
      <c r="L385" s="95"/>
      <c r="M385" s="95"/>
      <c r="N385" s="95"/>
      <c r="O385" s="95"/>
      <c r="P385" s="95"/>
      <c r="Q385" s="95"/>
      <c r="R385" s="95"/>
      <c r="S385" s="95"/>
      <c r="T385" s="95"/>
      <c r="U385" s="96"/>
    </row>
    <row r="386" spans="1:21" x14ac:dyDescent="0.55000000000000004">
      <c r="A386" s="95"/>
      <c r="B386" s="95"/>
      <c r="C386" s="95"/>
      <c r="D386" s="95"/>
      <c r="E386" s="95"/>
      <c r="F386" s="95"/>
      <c r="G386" s="95"/>
      <c r="H386" s="95"/>
      <c r="I386" s="95"/>
      <c r="J386" s="96"/>
      <c r="L386" s="95"/>
      <c r="M386" s="95"/>
      <c r="N386" s="95"/>
      <c r="O386" s="95"/>
      <c r="P386" s="95"/>
      <c r="Q386" s="95"/>
      <c r="R386" s="95"/>
      <c r="S386" s="95"/>
      <c r="T386" s="95"/>
      <c r="U386" s="96"/>
    </row>
    <row r="387" spans="1:21" x14ac:dyDescent="0.55000000000000004">
      <c r="A387" s="95"/>
      <c r="B387" s="95"/>
      <c r="C387" s="95"/>
      <c r="D387" s="95"/>
      <c r="E387" s="95"/>
      <c r="F387" s="95"/>
      <c r="G387" s="95"/>
      <c r="H387" s="95"/>
      <c r="I387" s="95"/>
      <c r="J387" s="96"/>
      <c r="L387" s="95"/>
      <c r="M387" s="95"/>
      <c r="N387" s="95"/>
      <c r="O387" s="95"/>
      <c r="P387" s="95"/>
      <c r="Q387" s="95"/>
      <c r="R387" s="95"/>
      <c r="S387" s="95"/>
      <c r="T387" s="95"/>
      <c r="U387" s="96"/>
    </row>
    <row r="388" spans="1:21" x14ac:dyDescent="0.55000000000000004">
      <c r="A388" s="95"/>
      <c r="B388" s="95"/>
      <c r="C388" s="95"/>
      <c r="D388" s="95"/>
      <c r="E388" s="95"/>
      <c r="F388" s="95"/>
      <c r="G388" s="95"/>
      <c r="H388" s="95"/>
      <c r="I388" s="95"/>
      <c r="J388" s="96"/>
      <c r="L388" s="95"/>
      <c r="M388" s="95"/>
      <c r="N388" s="95"/>
      <c r="O388" s="95"/>
      <c r="P388" s="95"/>
      <c r="Q388" s="95"/>
      <c r="R388" s="95"/>
      <c r="S388" s="95"/>
      <c r="T388" s="95"/>
      <c r="U388" s="96"/>
    </row>
    <row r="389" spans="1:21" x14ac:dyDescent="0.55000000000000004">
      <c r="A389" s="95"/>
      <c r="B389" s="95"/>
      <c r="C389" s="95"/>
      <c r="D389" s="95"/>
      <c r="E389" s="95"/>
      <c r="F389" s="95"/>
      <c r="G389" s="95"/>
      <c r="H389" s="95"/>
      <c r="I389" s="95"/>
      <c r="J389" s="96"/>
      <c r="L389" s="95"/>
      <c r="M389" s="95"/>
      <c r="N389" s="95"/>
      <c r="O389" s="95"/>
      <c r="P389" s="95"/>
      <c r="Q389" s="95"/>
      <c r="R389" s="95"/>
      <c r="S389" s="95"/>
      <c r="T389" s="95"/>
      <c r="U389" s="96"/>
    </row>
    <row r="390" spans="1:21" x14ac:dyDescent="0.55000000000000004">
      <c r="A390" s="95"/>
      <c r="B390" s="95"/>
      <c r="C390" s="95"/>
      <c r="D390" s="95"/>
      <c r="E390" s="95"/>
      <c r="F390" s="95"/>
      <c r="G390" s="95"/>
      <c r="H390" s="95"/>
      <c r="I390" s="95"/>
      <c r="J390" s="96"/>
      <c r="L390" s="95"/>
      <c r="M390" s="95"/>
      <c r="N390" s="95"/>
      <c r="O390" s="95"/>
      <c r="P390" s="95"/>
      <c r="Q390" s="95"/>
      <c r="R390" s="95"/>
      <c r="S390" s="95"/>
      <c r="T390" s="95"/>
      <c r="U390" s="96"/>
    </row>
    <row r="391" spans="1:21" x14ac:dyDescent="0.55000000000000004">
      <c r="A391" s="95"/>
      <c r="B391" s="95"/>
      <c r="C391" s="95"/>
      <c r="D391" s="95"/>
      <c r="E391" s="95"/>
      <c r="F391" s="95"/>
      <c r="G391" s="95"/>
      <c r="H391" s="95"/>
      <c r="I391" s="95"/>
      <c r="J391" s="96"/>
      <c r="L391" s="95"/>
      <c r="M391" s="95"/>
      <c r="N391" s="95"/>
      <c r="O391" s="95"/>
      <c r="P391" s="95"/>
      <c r="Q391" s="95"/>
      <c r="R391" s="95"/>
      <c r="S391" s="95"/>
      <c r="T391" s="95"/>
      <c r="U391" s="96"/>
    </row>
    <row r="392" spans="1:21" x14ac:dyDescent="0.55000000000000004">
      <c r="A392" s="95"/>
      <c r="B392" s="95"/>
      <c r="C392" s="95"/>
      <c r="D392" s="95"/>
      <c r="E392" s="95"/>
      <c r="F392" s="95"/>
      <c r="G392" s="95"/>
      <c r="H392" s="95"/>
      <c r="I392" s="95"/>
      <c r="J392" s="96"/>
      <c r="L392" s="95"/>
      <c r="M392" s="95"/>
      <c r="N392" s="95"/>
      <c r="O392" s="95"/>
      <c r="P392" s="95"/>
      <c r="Q392" s="95"/>
      <c r="R392" s="95"/>
      <c r="S392" s="95"/>
      <c r="T392" s="95"/>
      <c r="U392" s="96"/>
    </row>
    <row r="393" spans="1:21" x14ac:dyDescent="0.55000000000000004">
      <c r="A393" s="95"/>
      <c r="B393" s="95"/>
      <c r="C393" s="95"/>
      <c r="D393" s="95"/>
      <c r="E393" s="95"/>
      <c r="F393" s="95"/>
      <c r="G393" s="95"/>
      <c r="H393" s="95"/>
      <c r="I393" s="95"/>
      <c r="J393" s="96"/>
      <c r="L393" s="95"/>
      <c r="M393" s="95"/>
      <c r="N393" s="95"/>
      <c r="O393" s="95"/>
      <c r="P393" s="95"/>
      <c r="Q393" s="95"/>
      <c r="R393" s="95"/>
      <c r="S393" s="95"/>
      <c r="T393" s="95"/>
      <c r="U393" s="96"/>
    </row>
    <row r="394" spans="1:21" x14ac:dyDescent="0.55000000000000004">
      <c r="A394" s="95"/>
      <c r="B394" s="95"/>
      <c r="C394" s="95"/>
      <c r="D394" s="95"/>
      <c r="E394" s="95"/>
      <c r="F394" s="95"/>
      <c r="G394" s="95"/>
      <c r="H394" s="95"/>
      <c r="I394" s="95"/>
      <c r="J394" s="96"/>
      <c r="L394" s="95"/>
      <c r="M394" s="95"/>
      <c r="N394" s="95"/>
      <c r="O394" s="95"/>
      <c r="P394" s="95"/>
      <c r="Q394" s="95"/>
      <c r="R394" s="95"/>
      <c r="S394" s="95"/>
      <c r="T394" s="95"/>
      <c r="U394" s="96"/>
    </row>
    <row r="395" spans="1:21" x14ac:dyDescent="0.55000000000000004">
      <c r="A395" s="95"/>
      <c r="B395" s="95"/>
      <c r="C395" s="95"/>
      <c r="D395" s="95"/>
      <c r="E395" s="95"/>
      <c r="F395" s="95"/>
      <c r="G395" s="95"/>
      <c r="H395" s="95"/>
      <c r="I395" s="95"/>
      <c r="J395" s="96"/>
      <c r="L395" s="95"/>
      <c r="M395" s="95"/>
      <c r="N395" s="95"/>
      <c r="O395" s="95"/>
      <c r="P395" s="95"/>
      <c r="Q395" s="95"/>
      <c r="R395" s="95"/>
      <c r="S395" s="95"/>
      <c r="T395" s="95"/>
      <c r="U395" s="96"/>
    </row>
    <row r="396" spans="1:21" x14ac:dyDescent="0.55000000000000004">
      <c r="A396" s="95"/>
      <c r="B396" s="95"/>
      <c r="C396" s="95"/>
      <c r="D396" s="95"/>
      <c r="E396" s="95"/>
      <c r="F396" s="95"/>
      <c r="G396" s="95"/>
      <c r="H396" s="95"/>
      <c r="I396" s="95"/>
      <c r="J396" s="96"/>
      <c r="L396" s="95"/>
      <c r="M396" s="95"/>
      <c r="N396" s="95"/>
      <c r="O396" s="95"/>
      <c r="P396" s="95"/>
      <c r="Q396" s="95"/>
      <c r="R396" s="95"/>
      <c r="S396" s="95"/>
      <c r="T396" s="95"/>
      <c r="U396" s="96"/>
    </row>
    <row r="397" spans="1:21" x14ac:dyDescent="0.55000000000000004">
      <c r="A397" s="95"/>
      <c r="B397" s="95"/>
      <c r="C397" s="95"/>
      <c r="D397" s="95"/>
      <c r="E397" s="95"/>
      <c r="F397" s="95"/>
      <c r="G397" s="95"/>
      <c r="H397" s="95"/>
      <c r="I397" s="95"/>
      <c r="J397" s="96"/>
      <c r="L397" s="95"/>
      <c r="M397" s="95"/>
      <c r="N397" s="95"/>
      <c r="O397" s="95"/>
      <c r="P397" s="95"/>
      <c r="Q397" s="95"/>
      <c r="R397" s="95"/>
      <c r="S397" s="95"/>
      <c r="T397" s="95"/>
      <c r="U397" s="96"/>
    </row>
    <row r="398" spans="1:21" x14ac:dyDescent="0.55000000000000004">
      <c r="A398" s="95"/>
      <c r="B398" s="95"/>
      <c r="C398" s="95"/>
      <c r="D398" s="95"/>
      <c r="E398" s="95"/>
      <c r="F398" s="95"/>
      <c r="G398" s="95"/>
      <c r="H398" s="95"/>
      <c r="I398" s="95"/>
      <c r="J398" s="96"/>
      <c r="L398" s="95"/>
      <c r="M398" s="95"/>
      <c r="N398" s="95"/>
      <c r="O398" s="95"/>
      <c r="P398" s="95"/>
      <c r="Q398" s="95"/>
      <c r="R398" s="95"/>
      <c r="S398" s="95"/>
      <c r="T398" s="95"/>
      <c r="U398" s="96"/>
    </row>
    <row r="399" spans="1:21" x14ac:dyDescent="0.55000000000000004">
      <c r="A399" s="95"/>
      <c r="B399" s="95"/>
      <c r="C399" s="95"/>
      <c r="D399" s="95"/>
      <c r="E399" s="95"/>
      <c r="F399" s="95"/>
      <c r="G399" s="95"/>
      <c r="H399" s="95"/>
      <c r="I399" s="95"/>
      <c r="J399" s="96"/>
      <c r="L399" s="95"/>
      <c r="M399" s="95"/>
      <c r="N399" s="95"/>
      <c r="O399" s="95"/>
      <c r="P399" s="95"/>
      <c r="Q399" s="95"/>
      <c r="R399" s="95"/>
      <c r="S399" s="95"/>
      <c r="T399" s="95"/>
      <c r="U399" s="96"/>
    </row>
    <row r="400" spans="1:21" x14ac:dyDescent="0.55000000000000004">
      <c r="A400" s="95"/>
      <c r="B400" s="95"/>
      <c r="C400" s="95"/>
      <c r="D400" s="95"/>
      <c r="E400" s="95"/>
      <c r="F400" s="95"/>
      <c r="G400" s="95"/>
      <c r="H400" s="95"/>
      <c r="I400" s="95"/>
      <c r="J400" s="96"/>
      <c r="L400" s="95"/>
      <c r="M400" s="95"/>
      <c r="N400" s="95"/>
      <c r="O400" s="95"/>
      <c r="P400" s="95"/>
      <c r="Q400" s="95"/>
      <c r="R400" s="95"/>
      <c r="S400" s="95"/>
      <c r="T400" s="95"/>
      <c r="U400" s="96"/>
    </row>
    <row r="401" spans="1:21" x14ac:dyDescent="0.55000000000000004">
      <c r="A401" s="95"/>
      <c r="B401" s="95"/>
      <c r="C401" s="95"/>
      <c r="D401" s="95"/>
      <c r="E401" s="95"/>
      <c r="F401" s="95"/>
      <c r="G401" s="95"/>
      <c r="H401" s="95"/>
      <c r="I401" s="95"/>
      <c r="J401" s="96"/>
      <c r="L401" s="95"/>
      <c r="M401" s="95"/>
      <c r="N401" s="95"/>
      <c r="O401" s="95"/>
      <c r="P401" s="95"/>
      <c r="Q401" s="95"/>
      <c r="R401" s="95"/>
      <c r="S401" s="95"/>
      <c r="T401" s="95"/>
      <c r="U401" s="96"/>
    </row>
    <row r="402" spans="1:21" x14ac:dyDescent="0.55000000000000004">
      <c r="A402" s="95"/>
      <c r="B402" s="95"/>
      <c r="C402" s="95"/>
      <c r="D402" s="95"/>
      <c r="E402" s="95"/>
      <c r="F402" s="95"/>
      <c r="G402" s="95"/>
      <c r="H402" s="95"/>
      <c r="I402" s="95"/>
      <c r="J402" s="96"/>
      <c r="L402" s="95"/>
      <c r="M402" s="95"/>
      <c r="N402" s="95"/>
      <c r="O402" s="95"/>
      <c r="P402" s="95"/>
      <c r="Q402" s="95"/>
      <c r="R402" s="95"/>
      <c r="S402" s="95"/>
      <c r="T402" s="95"/>
      <c r="U402" s="96"/>
    </row>
    <row r="403" spans="1:21" x14ac:dyDescent="0.55000000000000004">
      <c r="A403" s="95"/>
      <c r="B403" s="95"/>
      <c r="C403" s="95"/>
      <c r="D403" s="95"/>
      <c r="E403" s="95"/>
      <c r="F403" s="95"/>
      <c r="G403" s="95"/>
      <c r="H403" s="95"/>
      <c r="I403" s="95"/>
      <c r="J403" s="96"/>
      <c r="L403" s="95"/>
      <c r="M403" s="95"/>
      <c r="N403" s="95"/>
      <c r="O403" s="95"/>
      <c r="P403" s="95"/>
      <c r="Q403" s="95"/>
      <c r="R403" s="95"/>
      <c r="S403" s="95"/>
      <c r="T403" s="95"/>
      <c r="U403" s="96"/>
    </row>
    <row r="404" spans="1:21" x14ac:dyDescent="0.55000000000000004">
      <c r="A404" s="95"/>
      <c r="B404" s="95"/>
      <c r="C404" s="95"/>
      <c r="D404" s="95"/>
      <c r="E404" s="95"/>
      <c r="F404" s="95"/>
      <c r="G404" s="95"/>
      <c r="H404" s="95"/>
      <c r="I404" s="95"/>
      <c r="J404" s="96"/>
      <c r="L404" s="95"/>
      <c r="M404" s="95"/>
      <c r="N404" s="95"/>
      <c r="O404" s="95"/>
      <c r="P404" s="95"/>
      <c r="Q404" s="95"/>
      <c r="R404" s="95"/>
      <c r="S404" s="95"/>
      <c r="T404" s="95"/>
      <c r="U404" s="96"/>
    </row>
    <row r="405" spans="1:21" x14ac:dyDescent="0.55000000000000004">
      <c r="A405" s="95"/>
      <c r="B405" s="95"/>
      <c r="C405" s="95"/>
      <c r="D405" s="95"/>
      <c r="E405" s="95"/>
      <c r="F405" s="95"/>
      <c r="G405" s="95"/>
      <c r="H405" s="95"/>
      <c r="I405" s="95"/>
      <c r="J405" s="96"/>
      <c r="L405" s="95"/>
      <c r="M405" s="95"/>
      <c r="N405" s="95"/>
      <c r="O405" s="95"/>
      <c r="P405" s="95"/>
      <c r="Q405" s="95"/>
      <c r="R405" s="95"/>
      <c r="S405" s="95"/>
      <c r="T405" s="95"/>
      <c r="U405" s="96"/>
    </row>
    <row r="406" spans="1:21" x14ac:dyDescent="0.55000000000000004">
      <c r="A406" s="95"/>
      <c r="B406" s="95"/>
      <c r="C406" s="95"/>
      <c r="D406" s="95"/>
      <c r="E406" s="95"/>
      <c r="F406" s="95"/>
      <c r="G406" s="95"/>
      <c r="H406" s="95"/>
      <c r="I406" s="95"/>
      <c r="J406" s="96"/>
      <c r="L406" s="95"/>
      <c r="M406" s="95"/>
      <c r="N406" s="95"/>
      <c r="O406" s="95"/>
      <c r="P406" s="95"/>
      <c r="Q406" s="95"/>
      <c r="R406" s="95"/>
      <c r="S406" s="95"/>
      <c r="T406" s="95"/>
      <c r="U406" s="96"/>
    </row>
    <row r="407" spans="1:21" x14ac:dyDescent="0.55000000000000004">
      <c r="A407" s="95"/>
      <c r="B407" s="95"/>
      <c r="C407" s="95"/>
      <c r="D407" s="95"/>
      <c r="E407" s="95"/>
      <c r="F407" s="95"/>
      <c r="G407" s="95"/>
      <c r="H407" s="95"/>
      <c r="I407" s="95"/>
      <c r="J407" s="96"/>
      <c r="L407" s="95"/>
      <c r="M407" s="95"/>
      <c r="N407" s="95"/>
      <c r="O407" s="95"/>
      <c r="P407" s="95"/>
      <c r="Q407" s="95"/>
      <c r="R407" s="95"/>
      <c r="S407" s="95"/>
      <c r="T407" s="95"/>
      <c r="U407" s="96"/>
    </row>
    <row r="408" spans="1:21" x14ac:dyDescent="0.55000000000000004">
      <c r="A408" s="95"/>
      <c r="B408" s="95"/>
      <c r="C408" s="95"/>
      <c r="D408" s="95"/>
      <c r="E408" s="95"/>
      <c r="F408" s="95"/>
      <c r="G408" s="95"/>
      <c r="H408" s="95"/>
      <c r="I408" s="95"/>
      <c r="J408" s="96"/>
      <c r="L408" s="95"/>
      <c r="M408" s="95"/>
      <c r="N408" s="95"/>
      <c r="O408" s="95"/>
      <c r="P408" s="95"/>
      <c r="Q408" s="95"/>
      <c r="R408" s="95"/>
      <c r="S408" s="95"/>
      <c r="T408" s="95"/>
      <c r="U408" s="96"/>
    </row>
    <row r="409" spans="1:21" x14ac:dyDescent="0.55000000000000004">
      <c r="A409" s="95"/>
      <c r="B409" s="95"/>
      <c r="C409" s="95"/>
      <c r="D409" s="95"/>
      <c r="E409" s="95"/>
      <c r="F409" s="95"/>
      <c r="G409" s="95"/>
      <c r="H409" s="95"/>
      <c r="I409" s="95"/>
      <c r="J409" s="96"/>
      <c r="L409" s="95"/>
      <c r="M409" s="95"/>
      <c r="N409" s="95"/>
      <c r="O409" s="95"/>
      <c r="P409" s="95"/>
      <c r="Q409" s="95"/>
      <c r="R409" s="95"/>
      <c r="S409" s="95"/>
      <c r="T409" s="95"/>
      <c r="U409" s="96"/>
    </row>
    <row r="410" spans="1:21" x14ac:dyDescent="0.55000000000000004">
      <c r="A410" s="95"/>
      <c r="B410" s="95"/>
      <c r="C410" s="95"/>
      <c r="D410" s="95"/>
      <c r="E410" s="95"/>
      <c r="F410" s="95"/>
      <c r="G410" s="95"/>
      <c r="H410" s="95"/>
      <c r="I410" s="95"/>
      <c r="J410" s="96"/>
      <c r="L410" s="95"/>
      <c r="M410" s="95"/>
      <c r="N410" s="95"/>
      <c r="O410" s="95"/>
      <c r="P410" s="95"/>
      <c r="Q410" s="95"/>
      <c r="R410" s="95"/>
      <c r="S410" s="95"/>
      <c r="T410" s="95"/>
      <c r="U410" s="96"/>
    </row>
    <row r="411" spans="1:21" x14ac:dyDescent="0.55000000000000004">
      <c r="A411" s="95"/>
      <c r="B411" s="95"/>
      <c r="C411" s="95"/>
      <c r="D411" s="95"/>
      <c r="E411" s="95"/>
      <c r="F411" s="95"/>
      <c r="G411" s="95"/>
      <c r="H411" s="95"/>
      <c r="I411" s="95"/>
      <c r="J411" s="96"/>
      <c r="L411" s="95"/>
      <c r="M411" s="95"/>
      <c r="N411" s="95"/>
      <c r="O411" s="95"/>
      <c r="P411" s="95"/>
      <c r="Q411" s="95"/>
      <c r="R411" s="95"/>
      <c r="S411" s="95"/>
      <c r="T411" s="95"/>
      <c r="U411" s="96"/>
    </row>
    <row r="412" spans="1:21" x14ac:dyDescent="0.55000000000000004">
      <c r="A412" s="95"/>
      <c r="B412" s="95"/>
      <c r="C412" s="95"/>
      <c r="D412" s="95"/>
      <c r="E412" s="95"/>
      <c r="F412" s="95"/>
      <c r="G412" s="95"/>
      <c r="H412" s="95"/>
      <c r="I412" s="95"/>
      <c r="J412" s="96"/>
      <c r="L412" s="95"/>
      <c r="M412" s="95"/>
      <c r="N412" s="95"/>
      <c r="O412" s="95"/>
      <c r="P412" s="95"/>
      <c r="Q412" s="95"/>
      <c r="R412" s="95"/>
      <c r="S412" s="95"/>
      <c r="T412" s="95"/>
      <c r="U412" s="96"/>
    </row>
    <row r="413" spans="1:21" x14ac:dyDescent="0.55000000000000004">
      <c r="A413" s="95"/>
      <c r="B413" s="95"/>
      <c r="C413" s="95"/>
      <c r="D413" s="95"/>
      <c r="E413" s="95"/>
      <c r="F413" s="95"/>
      <c r="G413" s="95"/>
      <c r="H413" s="95"/>
      <c r="I413" s="95"/>
      <c r="J413" s="96"/>
      <c r="L413" s="95"/>
      <c r="M413" s="95"/>
      <c r="N413" s="95"/>
      <c r="O413" s="95"/>
      <c r="P413" s="95"/>
      <c r="Q413" s="95"/>
      <c r="R413" s="95"/>
      <c r="S413" s="95"/>
      <c r="T413" s="95"/>
      <c r="U413" s="96"/>
    </row>
    <row r="414" spans="1:21" x14ac:dyDescent="0.55000000000000004">
      <c r="A414" s="95"/>
      <c r="B414" s="95"/>
      <c r="C414" s="95"/>
      <c r="D414" s="95"/>
      <c r="E414" s="95"/>
      <c r="F414" s="95"/>
      <c r="G414" s="95"/>
      <c r="H414" s="95"/>
      <c r="I414" s="95"/>
      <c r="J414" s="96"/>
      <c r="L414" s="95"/>
      <c r="M414" s="95"/>
      <c r="N414" s="95"/>
      <c r="O414" s="95"/>
      <c r="P414" s="95"/>
      <c r="Q414" s="95"/>
      <c r="R414" s="95"/>
      <c r="S414" s="95"/>
      <c r="T414" s="95"/>
      <c r="U414" s="96"/>
    </row>
    <row r="415" spans="1:21" x14ac:dyDescent="0.55000000000000004">
      <c r="A415" s="95"/>
      <c r="B415" s="95"/>
      <c r="C415" s="95"/>
      <c r="D415" s="95"/>
      <c r="E415" s="95"/>
      <c r="F415" s="95"/>
      <c r="G415" s="95"/>
      <c r="H415" s="95"/>
      <c r="I415" s="95"/>
      <c r="J415" s="96"/>
      <c r="L415" s="95"/>
      <c r="M415" s="95"/>
      <c r="N415" s="95"/>
      <c r="O415" s="95"/>
      <c r="P415" s="95"/>
      <c r="Q415" s="95"/>
      <c r="R415" s="95"/>
      <c r="S415" s="95"/>
      <c r="T415" s="95"/>
      <c r="U415" s="96"/>
    </row>
    <row r="416" spans="1:21" x14ac:dyDescent="0.55000000000000004">
      <c r="A416" s="95"/>
      <c r="B416" s="95"/>
      <c r="C416" s="95"/>
      <c r="D416" s="95"/>
      <c r="E416" s="95"/>
      <c r="F416" s="95"/>
      <c r="G416" s="95"/>
      <c r="H416" s="95"/>
      <c r="I416" s="95"/>
      <c r="J416" s="96"/>
      <c r="L416" s="95"/>
      <c r="M416" s="95"/>
      <c r="N416" s="95"/>
      <c r="O416" s="95"/>
      <c r="P416" s="95"/>
      <c r="Q416" s="95"/>
      <c r="R416" s="95"/>
      <c r="S416" s="95"/>
      <c r="T416" s="95"/>
      <c r="U416" s="96"/>
    </row>
    <row r="417" spans="1:21" x14ac:dyDescent="0.55000000000000004">
      <c r="A417" s="95"/>
      <c r="B417" s="95"/>
      <c r="C417" s="95"/>
      <c r="D417" s="95"/>
      <c r="E417" s="95"/>
      <c r="F417" s="95"/>
      <c r="G417" s="95"/>
      <c r="H417" s="95"/>
      <c r="I417" s="95"/>
      <c r="J417" s="96"/>
      <c r="L417" s="95"/>
      <c r="M417" s="95"/>
      <c r="N417" s="95"/>
      <c r="O417" s="95"/>
      <c r="P417" s="95"/>
      <c r="Q417" s="95"/>
      <c r="R417" s="95"/>
      <c r="S417" s="95"/>
      <c r="T417" s="95"/>
      <c r="U417" s="96"/>
    </row>
    <row r="418" spans="1:21" x14ac:dyDescent="0.55000000000000004">
      <c r="A418" s="95"/>
      <c r="B418" s="95"/>
      <c r="C418" s="95"/>
      <c r="D418" s="95"/>
      <c r="E418" s="95"/>
      <c r="F418" s="95"/>
      <c r="G418" s="95"/>
      <c r="H418" s="95"/>
      <c r="I418" s="95"/>
      <c r="J418" s="96"/>
      <c r="L418" s="95"/>
      <c r="M418" s="95"/>
      <c r="N418" s="95"/>
      <c r="O418" s="95"/>
      <c r="P418" s="95"/>
      <c r="Q418" s="95"/>
      <c r="R418" s="95"/>
      <c r="S418" s="95"/>
      <c r="T418" s="95"/>
      <c r="U418" s="96"/>
    </row>
    <row r="419" spans="1:21" x14ac:dyDescent="0.55000000000000004">
      <c r="A419" s="95"/>
      <c r="B419" s="95"/>
      <c r="C419" s="95"/>
      <c r="D419" s="95"/>
      <c r="E419" s="95"/>
      <c r="F419" s="95"/>
      <c r="G419" s="95"/>
      <c r="H419" s="95"/>
      <c r="I419" s="95"/>
      <c r="J419" s="96"/>
      <c r="L419" s="95"/>
      <c r="M419" s="95"/>
      <c r="N419" s="95"/>
      <c r="O419" s="95"/>
      <c r="P419" s="95"/>
      <c r="Q419" s="95"/>
      <c r="R419" s="95"/>
      <c r="S419" s="95"/>
      <c r="T419" s="95"/>
      <c r="U419" s="96"/>
    </row>
    <row r="420" spans="1:21" x14ac:dyDescent="0.55000000000000004">
      <c r="A420" s="95"/>
      <c r="B420" s="95"/>
      <c r="C420" s="95"/>
      <c r="D420" s="95"/>
      <c r="E420" s="95"/>
      <c r="F420" s="95"/>
      <c r="G420" s="95"/>
      <c r="H420" s="95"/>
      <c r="I420" s="95"/>
      <c r="J420" s="96"/>
      <c r="L420" s="95"/>
      <c r="M420" s="95"/>
      <c r="N420" s="95"/>
      <c r="O420" s="95"/>
      <c r="P420" s="95"/>
      <c r="Q420" s="95"/>
      <c r="R420" s="95"/>
      <c r="S420" s="95"/>
      <c r="T420" s="95"/>
      <c r="U420" s="96"/>
    </row>
    <row r="421" spans="1:21" x14ac:dyDescent="0.55000000000000004">
      <c r="A421" s="95"/>
      <c r="B421" s="95"/>
      <c r="C421" s="95"/>
      <c r="D421" s="95"/>
      <c r="E421" s="95"/>
      <c r="F421" s="95"/>
      <c r="G421" s="95"/>
      <c r="H421" s="95"/>
      <c r="I421" s="95"/>
      <c r="J421" s="96"/>
      <c r="L421" s="95"/>
      <c r="M421" s="95"/>
      <c r="N421" s="95"/>
      <c r="O421" s="95"/>
      <c r="P421" s="95"/>
      <c r="Q421" s="95"/>
      <c r="R421" s="95"/>
      <c r="S421" s="95"/>
      <c r="T421" s="95"/>
      <c r="U421" s="96"/>
    </row>
    <row r="422" spans="1:21" x14ac:dyDescent="0.55000000000000004">
      <c r="A422" s="95"/>
      <c r="B422" s="95"/>
      <c r="C422" s="95"/>
      <c r="D422" s="95"/>
      <c r="E422" s="95"/>
      <c r="F422" s="95"/>
      <c r="G422" s="95"/>
      <c r="H422" s="95"/>
      <c r="I422" s="95"/>
      <c r="J422" s="96"/>
      <c r="L422" s="95"/>
      <c r="M422" s="95"/>
      <c r="N422" s="95"/>
      <c r="O422" s="95"/>
      <c r="P422" s="95"/>
      <c r="Q422" s="95"/>
      <c r="R422" s="95"/>
      <c r="S422" s="95"/>
      <c r="T422" s="95"/>
      <c r="U422" s="96"/>
    </row>
    <row r="423" spans="1:21" x14ac:dyDescent="0.55000000000000004">
      <c r="A423" s="95"/>
      <c r="B423" s="95"/>
      <c r="C423" s="95"/>
      <c r="D423" s="95"/>
      <c r="E423" s="95"/>
      <c r="F423" s="95"/>
      <c r="G423" s="95"/>
      <c r="H423" s="95"/>
      <c r="I423" s="95"/>
      <c r="J423" s="96"/>
      <c r="L423" s="95"/>
      <c r="M423" s="95"/>
      <c r="N423" s="95"/>
      <c r="O423" s="95"/>
      <c r="P423" s="95"/>
      <c r="Q423" s="95"/>
      <c r="R423" s="95"/>
      <c r="S423" s="95"/>
      <c r="T423" s="95"/>
      <c r="U423" s="96"/>
    </row>
    <row r="424" spans="1:21" x14ac:dyDescent="0.55000000000000004">
      <c r="A424" s="95"/>
      <c r="B424" s="95"/>
      <c r="C424" s="95"/>
      <c r="D424" s="95"/>
      <c r="E424" s="95"/>
      <c r="F424" s="95"/>
      <c r="G424" s="95"/>
      <c r="H424" s="95"/>
      <c r="I424" s="95"/>
      <c r="J424" s="96"/>
      <c r="L424" s="95"/>
      <c r="M424" s="95"/>
      <c r="N424" s="95"/>
      <c r="O424" s="95"/>
      <c r="P424" s="95"/>
      <c r="Q424" s="95"/>
      <c r="R424" s="95"/>
      <c r="S424" s="95"/>
      <c r="T424" s="95"/>
      <c r="U424" s="96"/>
    </row>
    <row r="425" spans="1:21" x14ac:dyDescent="0.55000000000000004">
      <c r="A425" s="95"/>
      <c r="B425" s="95"/>
      <c r="C425" s="95"/>
      <c r="D425" s="95"/>
      <c r="E425" s="95"/>
      <c r="F425" s="95"/>
      <c r="G425" s="95"/>
      <c r="H425" s="95"/>
      <c r="I425" s="95"/>
      <c r="J425" s="96"/>
      <c r="L425" s="95"/>
      <c r="M425" s="95"/>
      <c r="N425" s="95"/>
      <c r="O425" s="95"/>
      <c r="P425" s="95"/>
      <c r="Q425" s="95"/>
      <c r="R425" s="95"/>
      <c r="S425" s="95"/>
      <c r="T425" s="95"/>
      <c r="U425" s="96"/>
    </row>
    <row r="426" spans="1:21" x14ac:dyDescent="0.55000000000000004">
      <c r="A426" s="95"/>
      <c r="B426" s="95"/>
      <c r="C426" s="95"/>
      <c r="D426" s="95"/>
      <c r="E426" s="95"/>
      <c r="F426" s="95"/>
      <c r="G426" s="95"/>
      <c r="H426" s="95"/>
      <c r="I426" s="95"/>
      <c r="J426" s="96"/>
      <c r="L426" s="95"/>
      <c r="M426" s="95"/>
      <c r="N426" s="95"/>
      <c r="O426" s="95"/>
      <c r="P426" s="95"/>
      <c r="Q426" s="95"/>
      <c r="R426" s="95"/>
      <c r="S426" s="95"/>
      <c r="T426" s="95"/>
      <c r="U426" s="96"/>
    </row>
    <row r="427" spans="1:21" x14ac:dyDescent="0.55000000000000004">
      <c r="A427" s="95"/>
      <c r="B427" s="95"/>
      <c r="C427" s="95"/>
      <c r="D427" s="95"/>
      <c r="E427" s="95"/>
      <c r="F427" s="95"/>
      <c r="G427" s="95"/>
      <c r="H427" s="95"/>
      <c r="I427" s="95"/>
      <c r="J427" s="96"/>
      <c r="L427" s="95"/>
      <c r="M427" s="95"/>
      <c r="N427" s="95"/>
      <c r="O427" s="95"/>
      <c r="P427" s="95"/>
      <c r="Q427" s="95"/>
      <c r="R427" s="95"/>
      <c r="S427" s="95"/>
      <c r="T427" s="95"/>
      <c r="U427" s="96"/>
    </row>
    <row r="428" spans="1:21" x14ac:dyDescent="0.55000000000000004">
      <c r="A428" s="95"/>
      <c r="B428" s="95"/>
      <c r="C428" s="95"/>
      <c r="D428" s="95"/>
      <c r="E428" s="95"/>
      <c r="F428" s="95"/>
      <c r="G428" s="95"/>
      <c r="H428" s="95"/>
      <c r="I428" s="95"/>
      <c r="J428" s="96"/>
      <c r="L428" s="95"/>
      <c r="M428" s="95"/>
      <c r="N428" s="95"/>
      <c r="O428" s="95"/>
      <c r="P428" s="95"/>
      <c r="Q428" s="95"/>
      <c r="R428" s="95"/>
      <c r="S428" s="95"/>
      <c r="T428" s="95"/>
      <c r="U428" s="96"/>
    </row>
    <row r="429" spans="1:21" x14ac:dyDescent="0.55000000000000004">
      <c r="A429" s="95"/>
      <c r="B429" s="95"/>
      <c r="C429" s="95"/>
      <c r="D429" s="95"/>
      <c r="E429" s="95"/>
      <c r="F429" s="95"/>
      <c r="G429" s="95"/>
      <c r="H429" s="95"/>
      <c r="I429" s="95"/>
      <c r="J429" s="96"/>
      <c r="L429" s="95"/>
      <c r="M429" s="95"/>
      <c r="N429" s="95"/>
      <c r="O429" s="95"/>
      <c r="P429" s="95"/>
      <c r="Q429" s="95"/>
      <c r="R429" s="95"/>
      <c r="S429" s="95"/>
      <c r="T429" s="95"/>
      <c r="U429" s="96"/>
    </row>
    <row r="430" spans="1:21" x14ac:dyDescent="0.55000000000000004">
      <c r="A430" s="95"/>
      <c r="B430" s="95"/>
      <c r="C430" s="95"/>
      <c r="D430" s="95"/>
      <c r="E430" s="95"/>
      <c r="F430" s="95"/>
      <c r="G430" s="95"/>
      <c r="H430" s="95"/>
      <c r="I430" s="95"/>
      <c r="J430" s="96"/>
      <c r="L430" s="95"/>
      <c r="M430" s="95"/>
      <c r="N430" s="95"/>
      <c r="O430" s="95"/>
      <c r="P430" s="95"/>
      <c r="Q430" s="95"/>
      <c r="R430" s="95"/>
      <c r="S430" s="95"/>
      <c r="T430" s="95"/>
      <c r="U430" s="96"/>
    </row>
    <row r="431" spans="1:21" x14ac:dyDescent="0.55000000000000004">
      <c r="A431" s="95"/>
      <c r="B431" s="95"/>
      <c r="C431" s="95"/>
      <c r="D431" s="95"/>
      <c r="E431" s="95"/>
      <c r="F431" s="95"/>
      <c r="G431" s="95"/>
      <c r="H431" s="95"/>
      <c r="I431" s="95"/>
      <c r="J431" s="96"/>
      <c r="L431" s="95"/>
      <c r="M431" s="95"/>
      <c r="N431" s="95"/>
      <c r="O431" s="95"/>
      <c r="P431" s="95"/>
      <c r="Q431" s="95"/>
      <c r="R431" s="95"/>
      <c r="S431" s="95"/>
      <c r="T431" s="95"/>
      <c r="U431" s="96"/>
    </row>
    <row r="432" spans="1:21" x14ac:dyDescent="0.55000000000000004">
      <c r="A432" s="95"/>
      <c r="B432" s="95"/>
      <c r="C432" s="95"/>
      <c r="D432" s="95"/>
      <c r="E432" s="95"/>
      <c r="F432" s="95"/>
      <c r="G432" s="95"/>
      <c r="H432" s="95"/>
      <c r="I432" s="95"/>
      <c r="J432" s="96"/>
      <c r="L432" s="95"/>
      <c r="M432" s="95"/>
      <c r="N432" s="95"/>
      <c r="O432" s="95"/>
      <c r="P432" s="95"/>
      <c r="Q432" s="95"/>
      <c r="R432" s="95"/>
      <c r="S432" s="95"/>
      <c r="T432" s="95"/>
      <c r="U432" s="96"/>
    </row>
    <row r="433" spans="1:21" x14ac:dyDescent="0.55000000000000004">
      <c r="A433" s="95"/>
      <c r="B433" s="95"/>
      <c r="C433" s="95"/>
      <c r="D433" s="95"/>
      <c r="E433" s="95"/>
      <c r="F433" s="95"/>
      <c r="G433" s="95"/>
      <c r="H433" s="95"/>
      <c r="I433" s="95"/>
      <c r="J433" s="96"/>
      <c r="L433" s="95"/>
      <c r="M433" s="95"/>
      <c r="N433" s="95"/>
      <c r="O433" s="95"/>
      <c r="P433" s="95"/>
      <c r="Q433" s="95"/>
      <c r="R433" s="95"/>
      <c r="S433" s="95"/>
      <c r="T433" s="95"/>
      <c r="U433" s="96"/>
    </row>
    <row r="434" spans="1:21" x14ac:dyDescent="0.55000000000000004">
      <c r="A434" s="95"/>
      <c r="B434" s="95"/>
      <c r="C434" s="95"/>
      <c r="D434" s="95"/>
      <c r="E434" s="95"/>
      <c r="F434" s="95"/>
      <c r="G434" s="95"/>
      <c r="H434" s="95"/>
      <c r="I434" s="95"/>
      <c r="J434" s="96"/>
      <c r="L434" s="95"/>
      <c r="M434" s="95"/>
      <c r="N434" s="95"/>
      <c r="O434" s="95"/>
      <c r="P434" s="95"/>
      <c r="Q434" s="95"/>
      <c r="R434" s="95"/>
      <c r="S434" s="95"/>
      <c r="T434" s="95"/>
      <c r="U434" s="96"/>
    </row>
    <row r="435" spans="1:21" x14ac:dyDescent="0.55000000000000004">
      <c r="A435" s="95"/>
      <c r="B435" s="95"/>
      <c r="C435" s="95"/>
      <c r="D435" s="95"/>
      <c r="E435" s="95"/>
      <c r="F435" s="95"/>
      <c r="G435" s="95"/>
      <c r="H435" s="95"/>
      <c r="I435" s="95"/>
      <c r="J435" s="96"/>
      <c r="L435" s="95"/>
      <c r="M435" s="95"/>
      <c r="N435" s="95"/>
      <c r="O435" s="95"/>
      <c r="P435" s="95"/>
      <c r="Q435" s="95"/>
      <c r="R435" s="95"/>
      <c r="S435" s="95"/>
      <c r="T435" s="95"/>
      <c r="U435" s="96"/>
    </row>
    <row r="436" spans="1:21" x14ac:dyDescent="0.55000000000000004">
      <c r="A436" s="95"/>
      <c r="B436" s="95"/>
      <c r="C436" s="95"/>
      <c r="D436" s="95"/>
      <c r="E436" s="95"/>
      <c r="F436" s="95"/>
      <c r="G436" s="95"/>
      <c r="H436" s="95"/>
      <c r="I436" s="95"/>
      <c r="J436" s="96"/>
      <c r="L436" s="95"/>
      <c r="M436" s="95"/>
      <c r="N436" s="95"/>
      <c r="O436" s="95"/>
      <c r="P436" s="95"/>
      <c r="Q436" s="95"/>
      <c r="R436" s="95"/>
      <c r="S436" s="95"/>
      <c r="T436" s="95"/>
      <c r="U436" s="96"/>
    </row>
    <row r="437" spans="1:21" x14ac:dyDescent="0.55000000000000004">
      <c r="A437" s="95"/>
      <c r="B437" s="95"/>
      <c r="C437" s="95"/>
      <c r="D437" s="95"/>
      <c r="E437" s="95"/>
      <c r="F437" s="95"/>
      <c r="G437" s="95"/>
      <c r="H437" s="95"/>
      <c r="I437" s="95"/>
      <c r="J437" s="96"/>
      <c r="L437" s="95"/>
      <c r="M437" s="95"/>
      <c r="N437" s="95"/>
      <c r="O437" s="95"/>
      <c r="P437" s="95"/>
      <c r="Q437" s="95"/>
      <c r="R437" s="95"/>
      <c r="S437" s="95"/>
      <c r="T437" s="95"/>
      <c r="U437" s="96"/>
    </row>
    <row r="438" spans="1:21" x14ac:dyDescent="0.55000000000000004">
      <c r="A438" s="95"/>
      <c r="B438" s="95"/>
      <c r="C438" s="95"/>
      <c r="D438" s="95"/>
      <c r="E438" s="95"/>
      <c r="F438" s="95"/>
      <c r="G438" s="95"/>
      <c r="H438" s="95"/>
      <c r="I438" s="95"/>
      <c r="J438" s="96"/>
      <c r="L438" s="95"/>
      <c r="M438" s="95"/>
      <c r="N438" s="95"/>
      <c r="O438" s="95"/>
      <c r="P438" s="95"/>
      <c r="Q438" s="95"/>
      <c r="R438" s="95"/>
      <c r="S438" s="95"/>
      <c r="T438" s="95"/>
      <c r="U438" s="96"/>
    </row>
    <row r="439" spans="1:21" x14ac:dyDescent="0.55000000000000004">
      <c r="A439" s="95"/>
      <c r="B439" s="95"/>
      <c r="C439" s="95"/>
      <c r="D439" s="95"/>
      <c r="E439" s="95"/>
      <c r="F439" s="95"/>
      <c r="G439" s="95"/>
      <c r="H439" s="95"/>
      <c r="I439" s="95"/>
      <c r="J439" s="96"/>
      <c r="L439" s="95"/>
      <c r="M439" s="95"/>
      <c r="N439" s="95"/>
      <c r="O439" s="95"/>
      <c r="P439" s="95"/>
      <c r="Q439" s="95"/>
      <c r="R439" s="95"/>
      <c r="S439" s="95"/>
      <c r="T439" s="95"/>
      <c r="U439" s="96"/>
    </row>
    <row r="440" spans="1:21" x14ac:dyDescent="0.55000000000000004">
      <c r="A440" s="95"/>
      <c r="B440" s="95"/>
      <c r="C440" s="95"/>
      <c r="D440" s="95"/>
      <c r="E440" s="95"/>
      <c r="F440" s="95"/>
      <c r="G440" s="95"/>
      <c r="H440" s="95"/>
      <c r="I440" s="95"/>
      <c r="J440" s="96"/>
      <c r="L440" s="95"/>
      <c r="M440" s="95"/>
      <c r="N440" s="95"/>
      <c r="O440" s="95"/>
      <c r="P440" s="95"/>
      <c r="Q440" s="95"/>
      <c r="R440" s="95"/>
      <c r="S440" s="95"/>
      <c r="T440" s="95"/>
      <c r="U440" s="96"/>
    </row>
    <row r="441" spans="1:21" x14ac:dyDescent="0.55000000000000004">
      <c r="A441" s="95"/>
      <c r="B441" s="95"/>
      <c r="C441" s="95"/>
      <c r="D441" s="95"/>
      <c r="E441" s="95"/>
      <c r="F441" s="95"/>
      <c r="G441" s="95"/>
      <c r="H441" s="95"/>
      <c r="I441" s="95"/>
      <c r="J441" s="96"/>
      <c r="L441" s="95"/>
      <c r="M441" s="95"/>
      <c r="N441" s="95"/>
      <c r="O441" s="95"/>
      <c r="P441" s="95"/>
      <c r="Q441" s="95"/>
      <c r="R441" s="95"/>
      <c r="S441" s="95"/>
      <c r="T441" s="95"/>
      <c r="U441" s="96"/>
    </row>
    <row r="442" spans="1:21" x14ac:dyDescent="0.55000000000000004">
      <c r="A442" s="95"/>
      <c r="B442" s="95"/>
      <c r="C442" s="95"/>
      <c r="D442" s="95"/>
      <c r="E442" s="95"/>
      <c r="F442" s="95"/>
      <c r="G442" s="95"/>
      <c r="H442" s="95"/>
      <c r="I442" s="95"/>
      <c r="J442" s="96"/>
      <c r="L442" s="95"/>
      <c r="M442" s="95"/>
      <c r="N442" s="95"/>
      <c r="O442" s="95"/>
      <c r="P442" s="95"/>
      <c r="Q442" s="95"/>
      <c r="R442" s="95"/>
      <c r="S442" s="95"/>
      <c r="T442" s="95"/>
      <c r="U442" s="96"/>
    </row>
    <row r="443" spans="1:21" x14ac:dyDescent="0.55000000000000004">
      <c r="A443" s="95"/>
      <c r="B443" s="95"/>
      <c r="C443" s="95"/>
      <c r="D443" s="95"/>
      <c r="E443" s="95"/>
      <c r="F443" s="95"/>
      <c r="G443" s="95"/>
      <c r="H443" s="95"/>
      <c r="I443" s="95"/>
      <c r="J443" s="96"/>
      <c r="L443" s="95"/>
      <c r="M443" s="95"/>
      <c r="N443" s="95"/>
      <c r="O443" s="95"/>
      <c r="P443" s="95"/>
      <c r="Q443" s="95"/>
      <c r="R443" s="95"/>
      <c r="S443" s="95"/>
      <c r="T443" s="95"/>
      <c r="U443" s="96"/>
    </row>
    <row r="444" spans="1:21" x14ac:dyDescent="0.55000000000000004">
      <c r="A444" s="95"/>
      <c r="B444" s="95"/>
      <c r="C444" s="95"/>
      <c r="D444" s="95"/>
      <c r="E444" s="95"/>
      <c r="F444" s="95"/>
      <c r="G444" s="95"/>
      <c r="H444" s="95"/>
      <c r="I444" s="95"/>
      <c r="J444" s="96"/>
      <c r="L444" s="95"/>
      <c r="M444" s="95"/>
      <c r="N444" s="95"/>
      <c r="O444" s="95"/>
      <c r="P444" s="95"/>
      <c r="Q444" s="95"/>
      <c r="R444" s="95"/>
      <c r="S444" s="95"/>
      <c r="T444" s="95"/>
      <c r="U444" s="96"/>
    </row>
    <row r="445" spans="1:21" x14ac:dyDescent="0.55000000000000004">
      <c r="A445" s="95"/>
      <c r="B445" s="95"/>
      <c r="C445" s="95"/>
      <c r="D445" s="95"/>
      <c r="E445" s="95"/>
      <c r="F445" s="95"/>
      <c r="G445" s="95"/>
      <c r="H445" s="95"/>
      <c r="I445" s="95"/>
      <c r="J445" s="96"/>
      <c r="L445" s="95"/>
      <c r="M445" s="95"/>
      <c r="N445" s="95"/>
      <c r="O445" s="95"/>
      <c r="P445" s="95"/>
      <c r="Q445" s="95"/>
      <c r="R445" s="95"/>
      <c r="S445" s="95"/>
      <c r="T445" s="95"/>
      <c r="U445" s="96"/>
    </row>
    <row r="446" spans="1:21" x14ac:dyDescent="0.55000000000000004">
      <c r="A446" s="95"/>
      <c r="B446" s="95"/>
      <c r="C446" s="95"/>
      <c r="D446" s="95"/>
      <c r="E446" s="95"/>
      <c r="F446" s="95"/>
      <c r="G446" s="95"/>
      <c r="H446" s="95"/>
      <c r="I446" s="95"/>
      <c r="J446" s="96"/>
      <c r="L446" s="95"/>
      <c r="M446" s="95"/>
      <c r="N446" s="95"/>
      <c r="O446" s="95"/>
      <c r="P446" s="95"/>
      <c r="Q446" s="95"/>
      <c r="R446" s="95"/>
      <c r="S446" s="95"/>
      <c r="T446" s="95"/>
      <c r="U446" s="96"/>
    </row>
    <row r="447" spans="1:21" x14ac:dyDescent="0.55000000000000004">
      <c r="A447" s="95"/>
      <c r="B447" s="95"/>
      <c r="C447" s="95"/>
      <c r="D447" s="95"/>
      <c r="E447" s="95"/>
      <c r="F447" s="95"/>
      <c r="G447" s="95"/>
      <c r="H447" s="95"/>
      <c r="I447" s="95"/>
      <c r="J447" s="96"/>
      <c r="L447" s="95"/>
      <c r="M447" s="95"/>
      <c r="N447" s="95"/>
      <c r="O447" s="95"/>
      <c r="P447" s="95"/>
      <c r="Q447" s="95"/>
      <c r="R447" s="95"/>
      <c r="S447" s="95"/>
      <c r="T447" s="95"/>
      <c r="U447" s="96"/>
    </row>
    <row r="448" spans="1:21" x14ac:dyDescent="0.55000000000000004">
      <c r="A448" s="95"/>
      <c r="B448" s="95"/>
      <c r="C448" s="95"/>
      <c r="D448" s="95"/>
      <c r="E448" s="95"/>
      <c r="F448" s="95"/>
      <c r="G448" s="95"/>
      <c r="H448" s="95"/>
      <c r="I448" s="95"/>
      <c r="J448" s="96"/>
      <c r="L448" s="95"/>
      <c r="M448" s="95"/>
      <c r="N448" s="95"/>
      <c r="O448" s="95"/>
      <c r="P448" s="95"/>
      <c r="Q448" s="95"/>
      <c r="R448" s="95"/>
      <c r="S448" s="95"/>
      <c r="T448" s="95"/>
      <c r="U448" s="96"/>
    </row>
    <row r="449" spans="1:21" x14ac:dyDescent="0.55000000000000004">
      <c r="A449" s="95"/>
      <c r="B449" s="95"/>
      <c r="C449" s="95"/>
      <c r="D449" s="95"/>
      <c r="E449" s="95"/>
      <c r="F449" s="95"/>
      <c r="G449" s="95"/>
      <c r="H449" s="95"/>
      <c r="I449" s="95"/>
      <c r="J449" s="96"/>
      <c r="L449" s="95"/>
      <c r="M449" s="95"/>
      <c r="N449" s="95"/>
      <c r="O449" s="95"/>
      <c r="P449" s="95"/>
      <c r="Q449" s="95"/>
      <c r="R449" s="95"/>
      <c r="S449" s="95"/>
      <c r="T449" s="95"/>
      <c r="U449" s="96"/>
    </row>
    <row r="450" spans="1:21" x14ac:dyDescent="0.55000000000000004">
      <c r="A450" s="95"/>
      <c r="B450" s="95"/>
      <c r="C450" s="95"/>
      <c r="D450" s="95"/>
      <c r="E450" s="95"/>
      <c r="F450" s="95"/>
      <c r="G450" s="95"/>
      <c r="H450" s="95"/>
      <c r="I450" s="95"/>
      <c r="J450" s="96"/>
      <c r="L450" s="95"/>
      <c r="M450" s="95"/>
      <c r="N450" s="95"/>
      <c r="O450" s="95"/>
      <c r="P450" s="95"/>
      <c r="Q450" s="95"/>
      <c r="R450" s="95"/>
      <c r="S450" s="95"/>
      <c r="T450" s="95"/>
      <c r="U450" s="96"/>
    </row>
    <row r="451" spans="1:21" x14ac:dyDescent="0.55000000000000004">
      <c r="A451" s="95"/>
      <c r="B451" s="95"/>
      <c r="C451" s="95"/>
      <c r="D451" s="95"/>
      <c r="E451" s="95"/>
      <c r="F451" s="95"/>
      <c r="G451" s="95"/>
      <c r="H451" s="95"/>
      <c r="I451" s="95"/>
      <c r="J451" s="96"/>
      <c r="L451" s="95"/>
      <c r="M451" s="95"/>
      <c r="N451" s="95"/>
      <c r="O451" s="95"/>
      <c r="P451" s="95"/>
      <c r="Q451" s="95"/>
      <c r="R451" s="95"/>
      <c r="S451" s="95"/>
      <c r="T451" s="95"/>
      <c r="U451" s="96"/>
    </row>
    <row r="452" spans="1:21" x14ac:dyDescent="0.55000000000000004">
      <c r="A452" s="95"/>
      <c r="B452" s="95"/>
      <c r="C452" s="95"/>
      <c r="D452" s="95"/>
      <c r="E452" s="95"/>
      <c r="F452" s="95"/>
      <c r="G452" s="95"/>
      <c r="H452" s="95"/>
      <c r="I452" s="95"/>
      <c r="J452" s="96"/>
      <c r="L452" s="95"/>
      <c r="M452" s="95"/>
      <c r="N452" s="95"/>
      <c r="O452" s="95"/>
      <c r="P452" s="95"/>
      <c r="Q452" s="95"/>
      <c r="R452" s="95"/>
      <c r="S452" s="95"/>
      <c r="T452" s="95"/>
      <c r="U452" s="96"/>
    </row>
    <row r="453" spans="1:21" x14ac:dyDescent="0.55000000000000004">
      <c r="A453" s="95"/>
      <c r="B453" s="95"/>
      <c r="C453" s="95"/>
      <c r="D453" s="95"/>
      <c r="E453" s="95"/>
      <c r="F453" s="95"/>
      <c r="G453" s="95"/>
      <c r="H453" s="95"/>
      <c r="I453" s="95"/>
      <c r="J453" s="96"/>
      <c r="L453" s="95"/>
      <c r="M453" s="95"/>
      <c r="N453" s="95"/>
      <c r="O453" s="95"/>
      <c r="P453" s="95"/>
      <c r="Q453" s="95"/>
      <c r="R453" s="95"/>
      <c r="S453" s="95"/>
      <c r="T453" s="95"/>
      <c r="U453" s="96"/>
    </row>
    <row r="454" spans="1:21" x14ac:dyDescent="0.55000000000000004">
      <c r="A454" s="95"/>
      <c r="B454" s="95"/>
      <c r="C454" s="95"/>
      <c r="D454" s="95"/>
      <c r="E454" s="95"/>
      <c r="F454" s="95"/>
      <c r="G454" s="95"/>
      <c r="H454" s="95"/>
      <c r="I454" s="95"/>
      <c r="J454" s="96"/>
      <c r="L454" s="95"/>
      <c r="M454" s="95"/>
      <c r="N454" s="95"/>
      <c r="O454" s="95"/>
      <c r="P454" s="95"/>
      <c r="Q454" s="95"/>
      <c r="R454" s="95"/>
      <c r="S454" s="95"/>
      <c r="T454" s="95"/>
      <c r="U454" s="96"/>
    </row>
    <row r="455" spans="1:21" x14ac:dyDescent="0.55000000000000004">
      <c r="A455" s="95"/>
      <c r="B455" s="95"/>
      <c r="C455" s="95"/>
      <c r="D455" s="95"/>
      <c r="E455" s="95"/>
      <c r="F455" s="95"/>
      <c r="G455" s="95"/>
      <c r="H455" s="95"/>
      <c r="I455" s="95"/>
      <c r="J455" s="96"/>
      <c r="L455" s="95"/>
      <c r="M455" s="95"/>
      <c r="N455" s="95"/>
      <c r="O455" s="95"/>
      <c r="P455" s="95"/>
      <c r="Q455" s="95"/>
      <c r="R455" s="95"/>
      <c r="S455" s="95"/>
      <c r="T455" s="95"/>
      <c r="U455" s="96"/>
    </row>
    <row r="456" spans="1:21" x14ac:dyDescent="0.55000000000000004">
      <c r="A456" s="95"/>
      <c r="B456" s="95"/>
      <c r="C456" s="95"/>
      <c r="D456" s="95"/>
      <c r="E456" s="95"/>
      <c r="F456" s="95"/>
      <c r="G456" s="95"/>
      <c r="H456" s="95"/>
      <c r="I456" s="95"/>
      <c r="J456" s="96"/>
      <c r="L456" s="95"/>
      <c r="M456" s="95"/>
      <c r="N456" s="95"/>
      <c r="O456" s="95"/>
      <c r="P456" s="95"/>
      <c r="Q456" s="95"/>
      <c r="R456" s="95"/>
      <c r="S456" s="95"/>
      <c r="T456" s="95"/>
      <c r="U456" s="96"/>
    </row>
    <row r="457" spans="1:21" x14ac:dyDescent="0.55000000000000004">
      <c r="A457" s="95"/>
      <c r="B457" s="95"/>
      <c r="C457" s="95"/>
      <c r="D457" s="95"/>
      <c r="E457" s="95"/>
      <c r="F457" s="95"/>
      <c r="G457" s="95"/>
      <c r="H457" s="95"/>
      <c r="I457" s="95"/>
      <c r="J457" s="96"/>
      <c r="L457" s="95"/>
      <c r="M457" s="95"/>
      <c r="N457" s="95"/>
      <c r="O457" s="95"/>
      <c r="P457" s="95"/>
      <c r="Q457" s="95"/>
      <c r="R457" s="95"/>
      <c r="S457" s="95"/>
      <c r="T457" s="95"/>
      <c r="U457" s="96"/>
    </row>
    <row r="458" spans="1:21" x14ac:dyDescent="0.55000000000000004">
      <c r="A458" s="95"/>
      <c r="B458" s="95"/>
      <c r="C458" s="95"/>
      <c r="D458" s="95"/>
      <c r="E458" s="95"/>
      <c r="F458" s="95"/>
      <c r="G458" s="95"/>
      <c r="H458" s="95"/>
      <c r="I458" s="95"/>
      <c r="J458" s="96"/>
      <c r="L458" s="95"/>
      <c r="M458" s="95"/>
      <c r="N458" s="95"/>
      <c r="O458" s="95"/>
      <c r="P458" s="95"/>
      <c r="Q458" s="95"/>
      <c r="R458" s="95"/>
      <c r="S458" s="95"/>
      <c r="T458" s="95"/>
      <c r="U458" s="96"/>
    </row>
    <row r="459" spans="1:21" x14ac:dyDescent="0.55000000000000004">
      <c r="A459" s="95"/>
      <c r="B459" s="95"/>
      <c r="C459" s="95"/>
      <c r="D459" s="95"/>
      <c r="E459" s="95"/>
      <c r="F459" s="95"/>
      <c r="G459" s="95"/>
      <c r="H459" s="95"/>
      <c r="I459" s="95"/>
      <c r="J459" s="96"/>
      <c r="L459" s="95"/>
      <c r="M459" s="95"/>
      <c r="N459" s="95"/>
      <c r="O459" s="95"/>
      <c r="P459" s="95"/>
      <c r="Q459" s="95"/>
      <c r="R459" s="95"/>
      <c r="S459" s="95"/>
      <c r="T459" s="95"/>
      <c r="U459" s="96"/>
    </row>
    <row r="460" spans="1:21" x14ac:dyDescent="0.55000000000000004">
      <c r="A460" s="95"/>
      <c r="B460" s="95"/>
      <c r="C460" s="95"/>
      <c r="D460" s="95"/>
      <c r="E460" s="95"/>
      <c r="F460" s="95"/>
      <c r="G460" s="95"/>
      <c r="H460" s="95"/>
      <c r="I460" s="95"/>
      <c r="J460" s="96"/>
      <c r="L460" s="95"/>
      <c r="M460" s="95"/>
      <c r="N460" s="95"/>
      <c r="O460" s="95"/>
      <c r="P460" s="95"/>
      <c r="Q460" s="95"/>
      <c r="R460" s="95"/>
      <c r="S460" s="95"/>
      <c r="T460" s="95"/>
      <c r="U460" s="96"/>
    </row>
    <row r="461" spans="1:21" x14ac:dyDescent="0.55000000000000004">
      <c r="A461" s="95"/>
      <c r="B461" s="95"/>
      <c r="C461" s="95"/>
      <c r="D461" s="95"/>
      <c r="E461" s="95"/>
      <c r="F461" s="95"/>
      <c r="G461" s="95"/>
      <c r="H461" s="95"/>
      <c r="I461" s="95"/>
      <c r="J461" s="96"/>
      <c r="L461" s="95"/>
      <c r="M461" s="95"/>
      <c r="N461" s="95"/>
      <c r="O461" s="95"/>
      <c r="P461" s="95"/>
      <c r="Q461" s="95"/>
      <c r="R461" s="95"/>
      <c r="S461" s="95"/>
      <c r="T461" s="95"/>
      <c r="U461" s="96"/>
    </row>
    <row r="462" spans="1:21" x14ac:dyDescent="0.55000000000000004">
      <c r="A462" s="95"/>
      <c r="B462" s="95"/>
      <c r="C462" s="95"/>
      <c r="D462" s="95"/>
      <c r="E462" s="95"/>
      <c r="F462" s="95"/>
      <c r="G462" s="95"/>
      <c r="H462" s="95"/>
      <c r="I462" s="95"/>
      <c r="J462" s="96"/>
      <c r="L462" s="95"/>
      <c r="M462" s="95"/>
      <c r="N462" s="95"/>
      <c r="O462" s="95"/>
      <c r="P462" s="95"/>
      <c r="Q462" s="95"/>
      <c r="R462" s="95"/>
      <c r="S462" s="95"/>
      <c r="T462" s="95"/>
      <c r="U462" s="96"/>
    </row>
    <row r="463" spans="1:21" x14ac:dyDescent="0.55000000000000004">
      <c r="A463" s="95"/>
      <c r="B463" s="95"/>
      <c r="C463" s="95"/>
      <c r="D463" s="95"/>
      <c r="E463" s="95"/>
      <c r="F463" s="95"/>
      <c r="G463" s="95"/>
      <c r="H463" s="95"/>
      <c r="I463" s="95"/>
      <c r="J463" s="96"/>
      <c r="L463" s="95"/>
      <c r="M463" s="95"/>
      <c r="N463" s="95"/>
      <c r="O463" s="95"/>
      <c r="P463" s="95"/>
      <c r="Q463" s="95"/>
      <c r="R463" s="95"/>
      <c r="S463" s="95"/>
      <c r="T463" s="95"/>
      <c r="U463" s="96"/>
    </row>
    <row r="464" spans="1:21" x14ac:dyDescent="0.55000000000000004">
      <c r="A464" s="95"/>
      <c r="B464" s="95"/>
      <c r="C464" s="95"/>
      <c r="D464" s="95"/>
      <c r="E464" s="95"/>
      <c r="F464" s="95"/>
      <c r="G464" s="95"/>
      <c r="H464" s="95"/>
      <c r="I464" s="95"/>
      <c r="J464" s="96"/>
      <c r="L464" s="95"/>
      <c r="M464" s="95"/>
      <c r="N464" s="95"/>
      <c r="O464" s="95"/>
      <c r="P464" s="95"/>
      <c r="Q464" s="95"/>
      <c r="R464" s="95"/>
      <c r="S464" s="95"/>
      <c r="T464" s="95"/>
      <c r="U464" s="96"/>
    </row>
    <row r="465" spans="1:21" x14ac:dyDescent="0.55000000000000004">
      <c r="A465" s="95"/>
      <c r="B465" s="95"/>
      <c r="C465" s="95"/>
      <c r="D465" s="95"/>
      <c r="E465" s="95"/>
      <c r="F465" s="95"/>
      <c r="G465" s="95"/>
      <c r="H465" s="95"/>
      <c r="I465" s="95"/>
      <c r="J465" s="96"/>
      <c r="L465" s="95"/>
      <c r="M465" s="95"/>
      <c r="N465" s="95"/>
      <c r="O465" s="95"/>
      <c r="P465" s="95"/>
      <c r="Q465" s="95"/>
      <c r="R465" s="95"/>
      <c r="S465" s="95"/>
      <c r="T465" s="95"/>
      <c r="U465" s="96"/>
    </row>
    <row r="466" spans="1:21" x14ac:dyDescent="0.55000000000000004">
      <c r="A466" s="95"/>
      <c r="B466" s="95"/>
      <c r="C466" s="95"/>
      <c r="D466" s="95"/>
      <c r="E466" s="95"/>
      <c r="F466" s="95"/>
      <c r="G466" s="95"/>
      <c r="H466" s="95"/>
      <c r="I466" s="95"/>
      <c r="J466" s="96"/>
      <c r="L466" s="95"/>
      <c r="M466" s="95"/>
      <c r="N466" s="95"/>
      <c r="O466" s="95"/>
      <c r="P466" s="95"/>
      <c r="Q466" s="95"/>
      <c r="R466" s="95"/>
      <c r="S466" s="95"/>
      <c r="T466" s="95"/>
      <c r="U466" s="96"/>
    </row>
    <row r="467" spans="1:21" x14ac:dyDescent="0.55000000000000004">
      <c r="A467" s="95"/>
      <c r="B467" s="95"/>
      <c r="C467" s="95"/>
      <c r="D467" s="95"/>
      <c r="E467" s="95"/>
      <c r="F467" s="95"/>
      <c r="G467" s="95"/>
      <c r="H467" s="95"/>
      <c r="I467" s="95"/>
      <c r="J467" s="96"/>
      <c r="L467" s="95"/>
      <c r="M467" s="95"/>
      <c r="N467" s="95"/>
      <c r="O467" s="95"/>
      <c r="P467" s="95"/>
      <c r="Q467" s="95"/>
      <c r="R467" s="95"/>
      <c r="S467" s="95"/>
      <c r="T467" s="95"/>
      <c r="U467" s="96"/>
    </row>
    <row r="468" spans="1:21" x14ac:dyDescent="0.55000000000000004">
      <c r="A468" s="95"/>
      <c r="B468" s="95"/>
      <c r="C468" s="95"/>
      <c r="D468" s="95"/>
      <c r="E468" s="95"/>
      <c r="F468" s="95"/>
      <c r="G468" s="95"/>
      <c r="H468" s="95"/>
      <c r="I468" s="95"/>
      <c r="J468" s="96"/>
      <c r="L468" s="95"/>
      <c r="M468" s="95"/>
      <c r="N468" s="95"/>
      <c r="O468" s="95"/>
      <c r="P468" s="95"/>
      <c r="Q468" s="95"/>
      <c r="R468" s="95"/>
      <c r="S468" s="95"/>
      <c r="T468" s="95"/>
      <c r="U468" s="96"/>
    </row>
    <row r="469" spans="1:21" x14ac:dyDescent="0.55000000000000004">
      <c r="A469" s="95"/>
      <c r="B469" s="95"/>
      <c r="C469" s="95"/>
      <c r="D469" s="95"/>
      <c r="E469" s="95"/>
      <c r="F469" s="95"/>
      <c r="G469" s="95"/>
      <c r="H469" s="95"/>
      <c r="I469" s="95"/>
      <c r="J469" s="96"/>
      <c r="L469" s="95"/>
      <c r="M469" s="95"/>
      <c r="N469" s="95"/>
      <c r="O469" s="95"/>
      <c r="P469" s="95"/>
      <c r="Q469" s="95"/>
      <c r="R469" s="95"/>
      <c r="S469" s="95"/>
      <c r="T469" s="95"/>
      <c r="U469" s="96"/>
    </row>
    <row r="470" spans="1:21" x14ac:dyDescent="0.55000000000000004">
      <c r="A470" s="95"/>
      <c r="B470" s="95"/>
      <c r="C470" s="95"/>
      <c r="D470" s="95"/>
      <c r="E470" s="95"/>
      <c r="F470" s="95"/>
      <c r="G470" s="95"/>
      <c r="H470" s="95"/>
      <c r="I470" s="95"/>
      <c r="J470" s="96"/>
      <c r="L470" s="95"/>
      <c r="M470" s="95"/>
      <c r="N470" s="95"/>
      <c r="O470" s="95"/>
      <c r="P470" s="95"/>
      <c r="Q470" s="95"/>
      <c r="R470" s="95"/>
      <c r="S470" s="95"/>
      <c r="T470" s="95"/>
      <c r="U470" s="96"/>
    </row>
    <row r="471" spans="1:21" x14ac:dyDescent="0.55000000000000004">
      <c r="A471" s="95"/>
      <c r="B471" s="95"/>
      <c r="C471" s="95"/>
      <c r="D471" s="95"/>
      <c r="E471" s="95"/>
      <c r="F471" s="95"/>
      <c r="G471" s="95"/>
      <c r="H471" s="95"/>
      <c r="I471" s="95"/>
      <c r="J471" s="96"/>
      <c r="L471" s="95"/>
      <c r="M471" s="95"/>
      <c r="N471" s="95"/>
      <c r="O471" s="95"/>
      <c r="P471" s="95"/>
      <c r="Q471" s="95"/>
      <c r="R471" s="95"/>
      <c r="S471" s="95"/>
      <c r="T471" s="95"/>
      <c r="U471" s="96"/>
    </row>
    <row r="472" spans="1:21" x14ac:dyDescent="0.55000000000000004">
      <c r="A472" s="95"/>
      <c r="B472" s="95"/>
      <c r="C472" s="95"/>
      <c r="D472" s="95"/>
      <c r="E472" s="95"/>
      <c r="F472" s="95"/>
      <c r="G472" s="95"/>
      <c r="H472" s="95"/>
      <c r="I472" s="95"/>
      <c r="J472" s="96"/>
      <c r="L472" s="95"/>
      <c r="M472" s="95"/>
      <c r="N472" s="95"/>
      <c r="O472" s="95"/>
      <c r="P472" s="95"/>
      <c r="Q472" s="95"/>
      <c r="R472" s="95"/>
      <c r="S472" s="95"/>
      <c r="T472" s="95"/>
      <c r="U472" s="96"/>
    </row>
    <row r="473" spans="1:21" x14ac:dyDescent="0.55000000000000004">
      <c r="A473" s="95"/>
      <c r="B473" s="95"/>
      <c r="C473" s="95"/>
      <c r="D473" s="95"/>
      <c r="E473" s="95"/>
      <c r="F473" s="95"/>
      <c r="G473" s="95"/>
      <c r="H473" s="95"/>
      <c r="I473" s="95"/>
      <c r="J473" s="96"/>
      <c r="L473" s="95"/>
      <c r="M473" s="95"/>
      <c r="N473" s="95"/>
      <c r="O473" s="95"/>
      <c r="P473" s="95"/>
      <c r="Q473" s="95"/>
      <c r="R473" s="95"/>
      <c r="S473" s="95"/>
      <c r="T473" s="95"/>
      <c r="U473" s="96"/>
    </row>
    <row r="474" spans="1:21" x14ac:dyDescent="0.55000000000000004">
      <c r="A474" s="95"/>
      <c r="B474" s="95"/>
      <c r="C474" s="95"/>
      <c r="D474" s="95"/>
      <c r="E474" s="95"/>
      <c r="F474" s="95"/>
      <c r="G474" s="95"/>
      <c r="H474" s="95"/>
      <c r="I474" s="95"/>
      <c r="J474" s="96"/>
      <c r="L474" s="95"/>
      <c r="M474" s="95"/>
      <c r="N474" s="95"/>
      <c r="O474" s="95"/>
      <c r="P474" s="95"/>
      <c r="Q474" s="95"/>
      <c r="R474" s="95"/>
      <c r="S474" s="95"/>
      <c r="T474" s="95"/>
      <c r="U474" s="96"/>
    </row>
    <row r="475" spans="1:21" x14ac:dyDescent="0.55000000000000004">
      <c r="A475" s="95"/>
      <c r="B475" s="95"/>
      <c r="C475" s="95"/>
      <c r="D475" s="95"/>
      <c r="E475" s="95"/>
      <c r="F475" s="95"/>
      <c r="G475" s="95"/>
      <c r="H475" s="95"/>
      <c r="I475" s="95"/>
      <c r="J475" s="96"/>
      <c r="L475" s="95"/>
      <c r="M475" s="95"/>
      <c r="N475" s="95"/>
      <c r="O475" s="95"/>
      <c r="P475" s="95"/>
      <c r="Q475" s="95"/>
      <c r="R475" s="95"/>
      <c r="S475" s="95"/>
      <c r="T475" s="95"/>
      <c r="U475" s="96"/>
    </row>
    <row r="476" spans="1:21" x14ac:dyDescent="0.55000000000000004">
      <c r="A476" s="95"/>
      <c r="B476" s="95"/>
      <c r="C476" s="95"/>
      <c r="D476" s="95"/>
      <c r="E476" s="95"/>
      <c r="F476" s="95"/>
      <c r="G476" s="95"/>
      <c r="H476" s="95"/>
      <c r="I476" s="95"/>
      <c r="J476" s="96"/>
      <c r="L476" s="95"/>
      <c r="M476" s="95"/>
      <c r="N476" s="95"/>
      <c r="O476" s="95"/>
      <c r="P476" s="95"/>
      <c r="Q476" s="95"/>
      <c r="R476" s="95"/>
      <c r="S476" s="95"/>
      <c r="T476" s="95"/>
      <c r="U476" s="96"/>
    </row>
    <row r="477" spans="1:21" x14ac:dyDescent="0.55000000000000004">
      <c r="A477" s="95"/>
      <c r="B477" s="95"/>
      <c r="C477" s="95"/>
      <c r="D477" s="95"/>
      <c r="E477" s="95"/>
      <c r="F477" s="95"/>
      <c r="G477" s="95"/>
      <c r="H477" s="95"/>
      <c r="I477" s="95"/>
      <c r="J477" s="96"/>
      <c r="L477" s="95"/>
      <c r="M477" s="95"/>
      <c r="N477" s="95"/>
      <c r="O477" s="95"/>
      <c r="P477" s="95"/>
      <c r="Q477" s="95"/>
      <c r="R477" s="95"/>
      <c r="S477" s="95"/>
      <c r="T477" s="95"/>
      <c r="U477" s="96"/>
    </row>
    <row r="478" spans="1:21" x14ac:dyDescent="0.55000000000000004">
      <c r="A478" s="95"/>
      <c r="B478" s="95"/>
      <c r="C478" s="95"/>
      <c r="D478" s="95"/>
      <c r="E478" s="95"/>
      <c r="F478" s="95"/>
      <c r="G478" s="95"/>
      <c r="H478" s="95"/>
      <c r="I478" s="95"/>
      <c r="J478" s="96"/>
      <c r="L478" s="95"/>
      <c r="M478" s="95"/>
      <c r="N478" s="95"/>
      <c r="O478" s="95"/>
      <c r="P478" s="95"/>
      <c r="Q478" s="95"/>
      <c r="R478" s="95"/>
      <c r="S478" s="95"/>
      <c r="T478" s="95"/>
      <c r="U478" s="96"/>
    </row>
    <row r="479" spans="1:21" x14ac:dyDescent="0.55000000000000004">
      <c r="A479" s="95"/>
      <c r="B479" s="95"/>
      <c r="C479" s="95"/>
      <c r="D479" s="95"/>
      <c r="E479" s="95"/>
      <c r="F479" s="95"/>
      <c r="G479" s="95"/>
      <c r="H479" s="95"/>
      <c r="I479" s="95"/>
      <c r="J479" s="96"/>
      <c r="L479" s="95"/>
      <c r="M479" s="95"/>
      <c r="N479" s="95"/>
      <c r="O479" s="95"/>
      <c r="P479" s="95"/>
      <c r="Q479" s="95"/>
      <c r="R479" s="95"/>
      <c r="S479" s="95"/>
      <c r="T479" s="95"/>
      <c r="U479" s="96"/>
    </row>
    <row r="480" spans="1:21" x14ac:dyDescent="0.55000000000000004">
      <c r="A480" s="95"/>
      <c r="B480" s="95"/>
      <c r="C480" s="95"/>
      <c r="D480" s="95"/>
      <c r="E480" s="95"/>
      <c r="F480" s="95"/>
      <c r="G480" s="95"/>
      <c r="H480" s="95"/>
      <c r="I480" s="95"/>
      <c r="J480" s="96"/>
      <c r="L480" s="95"/>
      <c r="M480" s="95"/>
      <c r="N480" s="95"/>
      <c r="O480" s="95"/>
      <c r="P480" s="95"/>
      <c r="Q480" s="95"/>
      <c r="R480" s="95"/>
      <c r="S480" s="95"/>
      <c r="T480" s="95"/>
      <c r="U480" s="96"/>
    </row>
    <row r="481" spans="1:21" x14ac:dyDescent="0.55000000000000004">
      <c r="A481" s="95"/>
      <c r="B481" s="95"/>
      <c r="C481" s="95"/>
      <c r="D481" s="95"/>
      <c r="E481" s="95"/>
      <c r="F481" s="95"/>
      <c r="G481" s="95"/>
      <c r="H481" s="95"/>
      <c r="I481" s="95"/>
      <c r="J481" s="96"/>
      <c r="L481" s="95"/>
      <c r="M481" s="95"/>
      <c r="N481" s="95"/>
      <c r="O481" s="95"/>
      <c r="P481" s="95"/>
      <c r="Q481" s="95"/>
      <c r="R481" s="95"/>
      <c r="S481" s="95"/>
      <c r="T481" s="95"/>
      <c r="U481" s="96"/>
    </row>
    <row r="482" spans="1:21" x14ac:dyDescent="0.55000000000000004">
      <c r="A482" s="95"/>
      <c r="B482" s="95"/>
      <c r="C482" s="95"/>
      <c r="D482" s="95"/>
      <c r="E482" s="95"/>
      <c r="F482" s="95"/>
      <c r="G482" s="95"/>
      <c r="H482" s="95"/>
      <c r="I482" s="95"/>
      <c r="J482" s="96"/>
      <c r="L482" s="95"/>
      <c r="M482" s="95"/>
      <c r="N482" s="95"/>
      <c r="O482" s="95"/>
      <c r="P482" s="95"/>
      <c r="Q482" s="95"/>
      <c r="R482" s="95"/>
      <c r="S482" s="95"/>
      <c r="T482" s="95"/>
      <c r="U482" s="96"/>
    </row>
    <row r="483" spans="1:21" x14ac:dyDescent="0.55000000000000004">
      <c r="A483" s="95"/>
      <c r="B483" s="95"/>
      <c r="C483" s="95"/>
      <c r="D483" s="95"/>
      <c r="E483" s="95"/>
      <c r="F483" s="95"/>
      <c r="G483" s="95"/>
      <c r="H483" s="95"/>
      <c r="I483" s="95"/>
      <c r="J483" s="96"/>
      <c r="L483" s="95"/>
      <c r="M483" s="95"/>
      <c r="N483" s="95"/>
      <c r="O483" s="95"/>
      <c r="P483" s="95"/>
      <c r="Q483" s="95"/>
      <c r="R483" s="95"/>
      <c r="S483" s="95"/>
      <c r="T483" s="95"/>
      <c r="U483" s="96"/>
    </row>
    <row r="484" spans="1:21" x14ac:dyDescent="0.55000000000000004">
      <c r="A484" s="95"/>
      <c r="B484" s="95"/>
      <c r="C484" s="95"/>
      <c r="D484" s="95"/>
      <c r="E484" s="95"/>
      <c r="F484" s="95"/>
      <c r="G484" s="95"/>
      <c r="H484" s="95"/>
      <c r="I484" s="95"/>
      <c r="J484" s="96"/>
      <c r="L484" s="95"/>
      <c r="M484" s="95"/>
      <c r="N484" s="95"/>
      <c r="O484" s="95"/>
      <c r="P484" s="95"/>
      <c r="Q484" s="95"/>
      <c r="R484" s="95"/>
      <c r="S484" s="95"/>
      <c r="T484" s="95"/>
      <c r="U484" s="96"/>
    </row>
    <row r="485" spans="1:21" x14ac:dyDescent="0.55000000000000004">
      <c r="A485" s="95"/>
      <c r="B485" s="95"/>
      <c r="C485" s="95"/>
      <c r="D485" s="95"/>
      <c r="E485" s="95"/>
      <c r="F485" s="95"/>
      <c r="G485" s="95"/>
      <c r="H485" s="95"/>
      <c r="I485" s="95"/>
      <c r="J485" s="96"/>
      <c r="L485" s="95"/>
      <c r="M485" s="95"/>
      <c r="N485" s="95"/>
      <c r="O485" s="95"/>
      <c r="P485" s="95"/>
      <c r="Q485" s="95"/>
      <c r="R485" s="95"/>
      <c r="S485" s="95"/>
      <c r="T485" s="95"/>
      <c r="U485" s="96"/>
    </row>
    <row r="486" spans="1:21" x14ac:dyDescent="0.55000000000000004">
      <c r="A486" s="95"/>
      <c r="B486" s="95"/>
      <c r="C486" s="95"/>
      <c r="D486" s="95"/>
      <c r="E486" s="95"/>
      <c r="F486" s="95"/>
      <c r="G486" s="95"/>
      <c r="H486" s="95"/>
      <c r="I486" s="95"/>
      <c r="J486" s="96"/>
      <c r="L486" s="95"/>
      <c r="M486" s="95"/>
      <c r="N486" s="95"/>
      <c r="O486" s="95"/>
      <c r="P486" s="95"/>
      <c r="Q486" s="95"/>
      <c r="R486" s="95"/>
      <c r="S486" s="95"/>
      <c r="T486" s="95"/>
      <c r="U486" s="96"/>
    </row>
    <row r="487" spans="1:21" x14ac:dyDescent="0.55000000000000004">
      <c r="A487" s="95"/>
      <c r="B487" s="95"/>
      <c r="C487" s="95"/>
      <c r="D487" s="95"/>
      <c r="E487" s="95"/>
      <c r="F487" s="95"/>
      <c r="G487" s="95"/>
      <c r="H487" s="95"/>
      <c r="I487" s="95"/>
      <c r="J487" s="96"/>
      <c r="L487" s="95"/>
      <c r="M487" s="95"/>
      <c r="N487" s="95"/>
      <c r="O487" s="95"/>
      <c r="P487" s="95"/>
      <c r="Q487" s="95"/>
      <c r="R487" s="95"/>
      <c r="S487" s="95"/>
      <c r="T487" s="95"/>
      <c r="U487" s="96"/>
    </row>
    <row r="488" spans="1:21" x14ac:dyDescent="0.55000000000000004">
      <c r="A488" s="95"/>
      <c r="B488" s="95"/>
      <c r="C488" s="95"/>
      <c r="D488" s="95"/>
      <c r="E488" s="95"/>
      <c r="F488" s="95"/>
      <c r="G488" s="95"/>
      <c r="H488" s="95"/>
      <c r="I488" s="95"/>
      <c r="J488" s="96"/>
      <c r="L488" s="95"/>
      <c r="M488" s="95"/>
      <c r="N488" s="95"/>
      <c r="O488" s="95"/>
      <c r="P488" s="95"/>
      <c r="Q488" s="95"/>
      <c r="R488" s="95"/>
      <c r="S488" s="95"/>
      <c r="T488" s="95"/>
      <c r="U488" s="96"/>
    </row>
    <row r="489" spans="1:21" x14ac:dyDescent="0.55000000000000004">
      <c r="A489" s="95"/>
      <c r="B489" s="95"/>
      <c r="C489" s="95"/>
      <c r="D489" s="95"/>
      <c r="E489" s="95"/>
      <c r="F489" s="95"/>
      <c r="G489" s="95"/>
      <c r="H489" s="95"/>
      <c r="I489" s="95"/>
      <c r="J489" s="96"/>
      <c r="L489" s="95"/>
      <c r="M489" s="95"/>
      <c r="N489" s="95"/>
      <c r="O489" s="95"/>
      <c r="P489" s="95"/>
      <c r="Q489" s="95"/>
      <c r="R489" s="95"/>
      <c r="S489" s="95"/>
      <c r="T489" s="95"/>
      <c r="U489" s="96"/>
    </row>
    <row r="490" spans="1:21" x14ac:dyDescent="0.55000000000000004">
      <c r="A490" s="95"/>
      <c r="B490" s="95"/>
      <c r="C490" s="95"/>
      <c r="D490" s="95"/>
      <c r="E490" s="95"/>
      <c r="F490" s="95"/>
      <c r="G490" s="95"/>
      <c r="H490" s="95"/>
      <c r="I490" s="95"/>
      <c r="J490" s="96"/>
      <c r="L490" s="95"/>
      <c r="M490" s="95"/>
      <c r="N490" s="95"/>
      <c r="O490" s="95"/>
      <c r="P490" s="95"/>
      <c r="Q490" s="95"/>
      <c r="R490" s="95"/>
      <c r="S490" s="95"/>
      <c r="T490" s="95"/>
      <c r="U490" s="96"/>
    </row>
    <row r="491" spans="1:21" x14ac:dyDescent="0.55000000000000004">
      <c r="A491" s="95"/>
      <c r="B491" s="95"/>
      <c r="C491" s="95"/>
      <c r="D491" s="95"/>
      <c r="E491" s="95"/>
      <c r="F491" s="95"/>
      <c r="G491" s="95"/>
      <c r="H491" s="95"/>
      <c r="I491" s="95"/>
      <c r="J491" s="96"/>
      <c r="L491" s="95"/>
      <c r="M491" s="95"/>
      <c r="N491" s="95"/>
      <c r="O491" s="95"/>
      <c r="P491" s="95"/>
      <c r="Q491" s="95"/>
      <c r="R491" s="95"/>
      <c r="S491" s="95"/>
      <c r="T491" s="95"/>
      <c r="U491" s="96"/>
    </row>
    <row r="492" spans="1:21" x14ac:dyDescent="0.55000000000000004">
      <c r="A492" s="95"/>
      <c r="B492" s="95"/>
      <c r="C492" s="95"/>
      <c r="D492" s="95"/>
      <c r="E492" s="95"/>
      <c r="F492" s="95"/>
      <c r="G492" s="95"/>
      <c r="H492" s="95"/>
      <c r="I492" s="95"/>
      <c r="J492" s="96"/>
      <c r="L492" s="95"/>
      <c r="M492" s="95"/>
      <c r="N492" s="95"/>
      <c r="O492" s="95"/>
      <c r="P492" s="95"/>
      <c r="Q492" s="95"/>
      <c r="R492" s="95"/>
      <c r="S492" s="95"/>
      <c r="T492" s="95"/>
      <c r="U492" s="96"/>
    </row>
    <row r="493" spans="1:21" x14ac:dyDescent="0.55000000000000004">
      <c r="A493" s="95"/>
      <c r="B493" s="95"/>
      <c r="C493" s="95"/>
      <c r="D493" s="95"/>
      <c r="E493" s="95"/>
      <c r="F493" s="95"/>
      <c r="G493" s="95"/>
      <c r="H493" s="95"/>
      <c r="I493" s="95"/>
      <c r="J493" s="96"/>
      <c r="L493" s="95"/>
      <c r="M493" s="95"/>
      <c r="N493" s="95"/>
      <c r="O493" s="95"/>
      <c r="P493" s="95"/>
      <c r="Q493" s="95"/>
      <c r="R493" s="95"/>
      <c r="S493" s="95"/>
      <c r="T493" s="95"/>
      <c r="U493" s="96"/>
    </row>
    <row r="494" spans="1:21" x14ac:dyDescent="0.55000000000000004">
      <c r="A494" s="95"/>
      <c r="B494" s="95"/>
      <c r="C494" s="95"/>
      <c r="D494" s="95"/>
      <c r="E494" s="95"/>
      <c r="F494" s="95"/>
      <c r="G494" s="95"/>
      <c r="H494" s="95"/>
      <c r="I494" s="95"/>
      <c r="J494" s="96"/>
      <c r="L494" s="95"/>
      <c r="M494" s="95"/>
      <c r="N494" s="95"/>
      <c r="O494" s="95"/>
      <c r="P494" s="95"/>
      <c r="Q494" s="95"/>
      <c r="R494" s="95"/>
      <c r="S494" s="95"/>
      <c r="T494" s="95"/>
      <c r="U494" s="96"/>
    </row>
    <row r="495" spans="1:21" x14ac:dyDescent="0.55000000000000004">
      <c r="A495" s="95"/>
      <c r="B495" s="95"/>
      <c r="C495" s="95"/>
      <c r="D495" s="95"/>
      <c r="E495" s="95"/>
      <c r="F495" s="95"/>
      <c r="G495" s="95"/>
      <c r="H495" s="95"/>
      <c r="I495" s="95"/>
      <c r="J495" s="96"/>
      <c r="L495" s="95"/>
      <c r="M495" s="95"/>
      <c r="N495" s="95"/>
      <c r="O495" s="95"/>
      <c r="P495" s="95"/>
      <c r="Q495" s="95"/>
      <c r="R495" s="95"/>
      <c r="S495" s="95"/>
      <c r="T495" s="95"/>
      <c r="U495" s="96"/>
    </row>
    <row r="496" spans="1:21" x14ac:dyDescent="0.55000000000000004">
      <c r="A496" s="95"/>
      <c r="B496" s="95"/>
      <c r="C496" s="95"/>
      <c r="D496" s="95"/>
      <c r="E496" s="95"/>
      <c r="F496" s="95"/>
      <c r="G496" s="95"/>
      <c r="H496" s="95"/>
      <c r="I496" s="95"/>
      <c r="J496" s="96"/>
      <c r="L496" s="95"/>
      <c r="M496" s="95"/>
      <c r="N496" s="95"/>
      <c r="O496" s="95"/>
      <c r="P496" s="95"/>
      <c r="Q496" s="95"/>
      <c r="R496" s="95"/>
      <c r="S496" s="95"/>
      <c r="T496" s="95"/>
      <c r="U496" s="96"/>
    </row>
    <row r="497" spans="1:21" x14ac:dyDescent="0.55000000000000004">
      <c r="A497" s="95"/>
      <c r="B497" s="95"/>
      <c r="C497" s="95"/>
      <c r="D497" s="95"/>
      <c r="E497" s="95"/>
      <c r="F497" s="95"/>
      <c r="G497" s="95"/>
      <c r="H497" s="95"/>
      <c r="I497" s="95"/>
      <c r="J497" s="96"/>
      <c r="L497" s="95"/>
      <c r="M497" s="95"/>
      <c r="N497" s="95"/>
      <c r="O497" s="95"/>
      <c r="P497" s="95"/>
      <c r="Q497" s="95"/>
      <c r="R497" s="95"/>
      <c r="S497" s="95"/>
      <c r="T497" s="95"/>
      <c r="U497" s="96"/>
    </row>
    <row r="498" spans="1:21" x14ac:dyDescent="0.55000000000000004">
      <c r="A498" s="95"/>
      <c r="B498" s="95"/>
      <c r="C498" s="95"/>
      <c r="D498" s="95"/>
      <c r="E498" s="95"/>
      <c r="F498" s="95"/>
      <c r="G498" s="95"/>
      <c r="H498" s="95"/>
      <c r="I498" s="95"/>
      <c r="J498" s="96"/>
      <c r="L498" s="95"/>
      <c r="M498" s="95"/>
      <c r="N498" s="95"/>
      <c r="O498" s="95"/>
      <c r="P498" s="95"/>
      <c r="Q498" s="95"/>
      <c r="R498" s="95"/>
      <c r="S498" s="95"/>
      <c r="T498" s="95"/>
      <c r="U498" s="96"/>
    </row>
    <row r="499" spans="1:21" x14ac:dyDescent="0.55000000000000004">
      <c r="A499" s="95"/>
      <c r="B499" s="95"/>
      <c r="C499" s="95"/>
      <c r="D499" s="95"/>
      <c r="E499" s="95"/>
      <c r="F499" s="95"/>
      <c r="G499" s="95"/>
      <c r="H499" s="95"/>
      <c r="I499" s="95"/>
      <c r="J499" s="96"/>
      <c r="L499" s="95"/>
      <c r="M499" s="95"/>
      <c r="N499" s="95"/>
      <c r="O499" s="95"/>
      <c r="P499" s="95"/>
      <c r="Q499" s="95"/>
      <c r="R499" s="95"/>
      <c r="S499" s="95"/>
      <c r="T499" s="95"/>
      <c r="U499" s="96"/>
    </row>
    <row r="500" spans="1:21" x14ac:dyDescent="0.55000000000000004">
      <c r="A500" s="95"/>
      <c r="B500" s="95"/>
      <c r="C500" s="95"/>
      <c r="D500" s="95"/>
      <c r="E500" s="95"/>
      <c r="F500" s="95"/>
      <c r="G500" s="95"/>
      <c r="H500" s="95"/>
      <c r="I500" s="95"/>
      <c r="J500" s="96"/>
      <c r="L500" s="95"/>
      <c r="M500" s="95"/>
      <c r="N500" s="95"/>
      <c r="O500" s="95"/>
      <c r="P500" s="95"/>
      <c r="Q500" s="95"/>
      <c r="R500" s="95"/>
      <c r="S500" s="95"/>
      <c r="T500" s="95"/>
      <c r="U500" s="96"/>
    </row>
    <row r="501" spans="1:21" x14ac:dyDescent="0.55000000000000004">
      <c r="A501" s="95"/>
      <c r="B501" s="95"/>
      <c r="C501" s="95"/>
      <c r="D501" s="95"/>
      <c r="E501" s="95"/>
      <c r="F501" s="95"/>
      <c r="G501" s="95"/>
      <c r="H501" s="95"/>
      <c r="I501" s="95"/>
      <c r="J501" s="96"/>
      <c r="L501" s="95"/>
      <c r="M501" s="95"/>
      <c r="N501" s="95"/>
      <c r="O501" s="95"/>
      <c r="P501" s="95"/>
      <c r="Q501" s="95"/>
      <c r="R501" s="95"/>
      <c r="S501" s="95"/>
      <c r="T501" s="95"/>
      <c r="U501" s="96"/>
    </row>
  </sheetData>
  <phoneticPr fontId="4"/>
  <conditionalFormatting sqref="A4:J500">
    <cfRule type="expression" dxfId="8" priority="2">
      <formula>$B4=0</formula>
    </cfRule>
    <cfRule type="expression" dxfId="7" priority="6">
      <formula>COUNTIFS($Z:$Z,$D4,$AC:$AC,$G4)=0</formula>
    </cfRule>
  </conditionalFormatting>
  <conditionalFormatting sqref="L4:U500">
    <cfRule type="expression" dxfId="6" priority="1">
      <formula>$M4=0</formula>
    </cfRule>
    <cfRule type="expression" dxfId="5" priority="5">
      <formula>COUNTIFS($Z:$Z,$O4,$AC:$AC,$R4)+COUNTIFS($AK:$AK,$O4,$AN:$AN,$R4)=0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E7DF2C89-9791-441B-BA96-DAF0E152AC77}">
            <xm:f>'営業所選択＆説明'!$C$1=$B4</xm:f>
            <x14:dxf>
              <fill>
                <patternFill>
                  <bgColor rgb="FFFFFF00"/>
                </patternFill>
              </fill>
            </x14:dxf>
          </x14:cfRule>
          <xm:sqref>A4:J500</xm:sqref>
        </x14:conditionalFormatting>
        <x14:conditionalFormatting xmlns:xm="http://schemas.microsoft.com/office/excel/2006/main">
          <x14:cfRule type="expression" priority="3" id="{CDA4F836-39B5-4CEF-A8A5-DB4E9548F532}">
            <xm:f>'営業所選択＆説明'!$C$1=$M4</xm:f>
            <x14:dxf>
              <fill>
                <patternFill>
                  <bgColor rgb="FFFFFF00"/>
                </patternFill>
              </fill>
            </x14:dxf>
          </x14:cfRule>
          <xm:sqref>L4:U500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2E38F-0B88-4D4D-9BFE-62F5F571BBFA}">
  <sheetPr codeName="Sheet29">
    <tabColor theme="8" tint="0.39997558519241921"/>
  </sheetPr>
  <dimension ref="A2:W158"/>
  <sheetViews>
    <sheetView workbookViewId="0">
      <selection activeCell="G5" sqref="G5"/>
    </sheetView>
  </sheetViews>
  <sheetFormatPr defaultColWidth="8" defaultRowHeight="15" outlineLevelCol="1" x14ac:dyDescent="0.35"/>
  <cols>
    <col min="1" max="1" width="2.83203125" style="20" customWidth="1"/>
    <col min="2" max="2" width="4.75" style="164" customWidth="1"/>
    <col min="3" max="3" width="6.25" style="4" bestFit="1" customWidth="1"/>
    <col min="4" max="4" width="10.83203125" style="4" bestFit="1" customWidth="1"/>
    <col min="5" max="5" width="18.08203125" style="4" bestFit="1" customWidth="1"/>
    <col min="6" max="6" width="19.83203125" style="4" customWidth="1"/>
    <col min="7" max="7" width="10.33203125" style="4" bestFit="1" customWidth="1"/>
    <col min="8" max="8" width="10.33203125" style="14" bestFit="1" customWidth="1"/>
    <col min="9" max="9" width="13.58203125" style="14" bestFit="1" customWidth="1"/>
    <col min="10" max="10" width="13.58203125" style="14" customWidth="1"/>
    <col min="11" max="11" width="4" style="14" customWidth="1"/>
    <col min="12" max="12" width="12.25" style="14" customWidth="1"/>
    <col min="13" max="13" width="18.08203125" style="14" bestFit="1" customWidth="1"/>
    <col min="14" max="14" width="16.25" style="14" customWidth="1"/>
    <col min="15" max="15" width="8" style="4"/>
    <col min="16" max="23" width="8" style="4" outlineLevel="1"/>
    <col min="24" max="16384" width="8" style="4"/>
  </cols>
  <sheetData>
    <row r="2" spans="1:23" x14ac:dyDescent="0.35">
      <c r="P2" s="4" t="s">
        <v>673</v>
      </c>
    </row>
    <row r="3" spans="1:23" x14ac:dyDescent="0.35">
      <c r="C3" s="179" t="s">
        <v>674</v>
      </c>
      <c r="D3" s="14"/>
      <c r="E3" s="14"/>
      <c r="F3" s="14"/>
      <c r="G3" s="14"/>
      <c r="S3" s="4" t="s">
        <v>675</v>
      </c>
      <c r="T3" s="4" t="s">
        <v>676</v>
      </c>
      <c r="V3" s="4" t="s">
        <v>677</v>
      </c>
    </row>
    <row r="4" spans="1:23" ht="18" customHeight="1" x14ac:dyDescent="0.35">
      <c r="C4" s="165"/>
      <c r="F4" s="183" t="s">
        <v>678</v>
      </c>
      <c r="G4" s="189" t="s">
        <v>679</v>
      </c>
      <c r="H4" s="189"/>
      <c r="I4" s="190" t="s">
        <v>680</v>
      </c>
      <c r="J4" s="192" t="s">
        <v>681</v>
      </c>
      <c r="L4" s="184" t="s">
        <v>682</v>
      </c>
      <c r="M4" s="185"/>
      <c r="N4" s="186"/>
      <c r="P4" s="166" t="s">
        <v>683</v>
      </c>
      <c r="Q4" s="166" t="s">
        <v>17</v>
      </c>
      <c r="R4" s="166" t="s">
        <v>33</v>
      </c>
      <c r="S4" s="166" t="s">
        <v>684</v>
      </c>
      <c r="T4" s="166" t="s">
        <v>685</v>
      </c>
      <c r="U4" s="166" t="s">
        <v>686</v>
      </c>
      <c r="V4" s="166"/>
    </row>
    <row r="5" spans="1:23" x14ac:dyDescent="0.35">
      <c r="B5" s="167" t="s">
        <v>31</v>
      </c>
      <c r="C5" s="180" t="s">
        <v>683</v>
      </c>
      <c r="D5" s="181" t="s">
        <v>17</v>
      </c>
      <c r="E5" s="181" t="s">
        <v>33</v>
      </c>
      <c r="F5" s="182" t="s">
        <v>684</v>
      </c>
      <c r="G5" s="181" t="s">
        <v>687</v>
      </c>
      <c r="H5" s="181" t="s">
        <v>688</v>
      </c>
      <c r="I5" s="191"/>
      <c r="J5" s="193"/>
      <c r="K5" s="168"/>
      <c r="L5" s="181" t="s">
        <v>17</v>
      </c>
      <c r="M5" s="181" t="s">
        <v>33</v>
      </c>
      <c r="N5" s="181" t="s">
        <v>95</v>
      </c>
      <c r="P5" s="166">
        <v>1</v>
      </c>
      <c r="Q5" s="166" t="s">
        <v>23</v>
      </c>
      <c r="R5" s="166" t="s">
        <v>63</v>
      </c>
      <c r="S5" s="166">
        <v>16.142857142857146</v>
      </c>
      <c r="T5" s="166">
        <v>4.1428571428571432</v>
      </c>
      <c r="U5" s="166">
        <v>3.7142857142857144</v>
      </c>
      <c r="V5" s="166">
        <v>7</v>
      </c>
    </row>
    <row r="6" spans="1:23" x14ac:dyDescent="0.35">
      <c r="A6" s="169">
        <v>0</v>
      </c>
      <c r="B6" s="170">
        <v>0</v>
      </c>
      <c r="C6" s="166">
        <v>1</v>
      </c>
      <c r="D6" s="166" t="s">
        <v>23</v>
      </c>
      <c r="E6" s="166" t="s">
        <v>63</v>
      </c>
      <c r="F6" s="171">
        <f>G6*3+H6</f>
        <v>0</v>
      </c>
      <c r="G6" s="171"/>
      <c r="H6" s="171"/>
      <c r="I6" s="172"/>
      <c r="J6" s="172"/>
      <c r="K6" s="173">
        <v>0</v>
      </c>
      <c r="L6" s="172"/>
      <c r="M6" s="172"/>
      <c r="N6" s="172"/>
      <c r="P6" s="166">
        <v>2</v>
      </c>
      <c r="Q6" s="166" t="s">
        <v>21</v>
      </c>
      <c r="R6" s="166" t="s">
        <v>54</v>
      </c>
      <c r="S6" s="166">
        <v>13.111111111111112</v>
      </c>
      <c r="T6" s="166">
        <v>3.2222222222222223</v>
      </c>
      <c r="U6" s="166">
        <v>3.4444444444444446</v>
      </c>
      <c r="V6" s="166">
        <v>9</v>
      </c>
      <c r="W6" s="174"/>
    </row>
    <row r="7" spans="1:23" x14ac:dyDescent="0.35">
      <c r="A7" s="169">
        <v>2</v>
      </c>
      <c r="B7" s="170">
        <v>2</v>
      </c>
      <c r="C7" s="166">
        <v>2</v>
      </c>
      <c r="D7" s="166" t="s">
        <v>21</v>
      </c>
      <c r="E7" s="166" t="s">
        <v>71</v>
      </c>
      <c r="F7" s="171">
        <f t="shared" ref="F7:F25" si="0">G7*3+H7</f>
        <v>0</v>
      </c>
      <c r="G7" s="171"/>
      <c r="H7" s="171"/>
      <c r="I7" s="172"/>
      <c r="J7" s="172"/>
      <c r="K7" s="173">
        <v>0</v>
      </c>
      <c r="L7" s="172"/>
      <c r="M7" s="172"/>
      <c r="N7" s="172"/>
      <c r="P7" s="166">
        <v>3</v>
      </c>
      <c r="Q7" s="166" t="s">
        <v>21</v>
      </c>
      <c r="R7" s="166" t="s">
        <v>59</v>
      </c>
      <c r="S7" s="166">
        <v>12.888888888888889</v>
      </c>
      <c r="T7" s="166">
        <v>3.6666666666666665</v>
      </c>
      <c r="U7" s="166">
        <v>1.8888888888888888</v>
      </c>
      <c r="V7" s="166">
        <v>9</v>
      </c>
      <c r="W7" s="174"/>
    </row>
    <row r="8" spans="1:23" x14ac:dyDescent="0.35">
      <c r="A8" s="169">
        <v>-1</v>
      </c>
      <c r="B8" s="170">
        <v>-1</v>
      </c>
      <c r="C8" s="166">
        <v>3</v>
      </c>
      <c r="D8" s="166" t="s">
        <v>21</v>
      </c>
      <c r="E8" s="166" t="s">
        <v>54</v>
      </c>
      <c r="F8" s="171">
        <f t="shared" si="0"/>
        <v>0</v>
      </c>
      <c r="G8" s="171"/>
      <c r="H8" s="171"/>
      <c r="I8" s="172"/>
      <c r="J8" s="172"/>
      <c r="K8" s="173">
        <v>0</v>
      </c>
      <c r="L8" s="172"/>
      <c r="M8" s="172"/>
      <c r="N8" s="172"/>
      <c r="P8" s="166">
        <v>4</v>
      </c>
      <c r="Q8" s="166" t="s">
        <v>21</v>
      </c>
      <c r="R8" s="166" t="s">
        <v>71</v>
      </c>
      <c r="S8" s="166">
        <v>12.818181818181818</v>
      </c>
      <c r="T8" s="166">
        <v>3.2727272727272729</v>
      </c>
      <c r="U8" s="166">
        <v>3</v>
      </c>
      <c r="V8" s="166">
        <v>11</v>
      </c>
      <c r="W8" s="174"/>
    </row>
    <row r="9" spans="1:23" x14ac:dyDescent="0.35">
      <c r="A9" s="169">
        <v>-1</v>
      </c>
      <c r="B9" s="170">
        <v>-1</v>
      </c>
      <c r="C9" s="166">
        <v>4</v>
      </c>
      <c r="D9" s="166" t="s">
        <v>21</v>
      </c>
      <c r="E9" s="166" t="s">
        <v>59</v>
      </c>
      <c r="F9" s="171">
        <f t="shared" si="0"/>
        <v>0</v>
      </c>
      <c r="G9" s="171"/>
      <c r="H9" s="171"/>
      <c r="I9" s="172"/>
      <c r="J9" s="172"/>
      <c r="K9" s="173">
        <v>0</v>
      </c>
      <c r="L9" s="172"/>
      <c r="M9" s="172"/>
      <c r="N9" s="172"/>
      <c r="P9" s="166">
        <v>5</v>
      </c>
      <c r="Q9" s="166" t="s">
        <v>21</v>
      </c>
      <c r="R9" s="166" t="s">
        <v>67</v>
      </c>
      <c r="S9" s="166">
        <v>11.142857142857144</v>
      </c>
      <c r="T9" s="166">
        <v>2.5714285714285716</v>
      </c>
      <c r="U9" s="166">
        <v>3.4285714285714284</v>
      </c>
      <c r="V9" s="166">
        <v>7</v>
      </c>
      <c r="W9" s="174"/>
    </row>
    <row r="10" spans="1:23" x14ac:dyDescent="0.35">
      <c r="A10" s="169">
        <v>0</v>
      </c>
      <c r="B10" s="170">
        <v>0</v>
      </c>
      <c r="C10" s="166">
        <v>5</v>
      </c>
      <c r="D10" s="166" t="s">
        <v>21</v>
      </c>
      <c r="E10" s="166" t="s">
        <v>67</v>
      </c>
      <c r="F10" s="171">
        <f t="shared" si="0"/>
        <v>0</v>
      </c>
      <c r="G10" s="171"/>
      <c r="H10" s="171"/>
      <c r="I10" s="172"/>
      <c r="J10" s="172"/>
      <c r="K10" s="173">
        <v>0</v>
      </c>
      <c r="L10" s="172"/>
      <c r="M10" s="172"/>
      <c r="N10" s="172"/>
      <c r="P10" s="166">
        <v>6</v>
      </c>
      <c r="Q10" s="166" t="s">
        <v>21</v>
      </c>
      <c r="R10" s="166" t="s">
        <v>60</v>
      </c>
      <c r="S10" s="166">
        <v>10.5</v>
      </c>
      <c r="T10" s="166">
        <v>2.75</v>
      </c>
      <c r="U10" s="166">
        <v>2.25</v>
      </c>
      <c r="V10" s="166">
        <v>8</v>
      </c>
      <c r="W10" s="174"/>
    </row>
    <row r="11" spans="1:23" x14ac:dyDescent="0.35">
      <c r="A11" s="169">
        <v>0</v>
      </c>
      <c r="B11" s="170">
        <v>0</v>
      </c>
      <c r="C11" s="166">
        <v>6</v>
      </c>
      <c r="D11" s="166" t="s">
        <v>21</v>
      </c>
      <c r="E11" s="166" t="s">
        <v>60</v>
      </c>
      <c r="F11" s="171">
        <f t="shared" si="0"/>
        <v>0</v>
      </c>
      <c r="G11" s="171"/>
      <c r="H11" s="171"/>
      <c r="I11" s="172"/>
      <c r="J11" s="172"/>
      <c r="K11" s="173">
        <v>0</v>
      </c>
      <c r="L11" s="172"/>
      <c r="M11" s="172"/>
      <c r="N11" s="172"/>
      <c r="P11" s="166">
        <v>7</v>
      </c>
      <c r="Q11" s="166" t="s">
        <v>22</v>
      </c>
      <c r="R11" s="166" t="s">
        <v>85</v>
      </c>
      <c r="S11" s="166">
        <v>10.375</v>
      </c>
      <c r="T11" s="166">
        <v>2.75</v>
      </c>
      <c r="U11" s="166">
        <v>2.125</v>
      </c>
      <c r="V11" s="166">
        <v>8</v>
      </c>
      <c r="W11" s="174"/>
    </row>
    <row r="12" spans="1:23" x14ac:dyDescent="0.35">
      <c r="A12" s="169">
        <v>0</v>
      </c>
      <c r="B12" s="170">
        <v>0</v>
      </c>
      <c r="C12" s="166">
        <v>7</v>
      </c>
      <c r="D12" s="166" t="s">
        <v>22</v>
      </c>
      <c r="E12" s="166" t="s">
        <v>85</v>
      </c>
      <c r="F12" s="171">
        <f t="shared" si="0"/>
        <v>0</v>
      </c>
      <c r="G12" s="171"/>
      <c r="H12" s="171"/>
      <c r="I12" s="172"/>
      <c r="J12" s="172"/>
      <c r="K12" s="173">
        <v>0</v>
      </c>
      <c r="L12" s="172"/>
      <c r="M12" s="172"/>
      <c r="N12" s="172"/>
      <c r="P12" s="166">
        <v>8</v>
      </c>
      <c r="Q12" s="166" t="s">
        <v>22</v>
      </c>
      <c r="R12" s="166" t="s">
        <v>80</v>
      </c>
      <c r="S12" s="166">
        <v>9.1666666666666661</v>
      </c>
      <c r="T12" s="166">
        <v>2.3333333333333335</v>
      </c>
      <c r="U12" s="166">
        <v>2.1666666666666665</v>
      </c>
      <c r="V12" s="166">
        <v>6</v>
      </c>
      <c r="W12" s="174"/>
    </row>
    <row r="13" spans="1:23" x14ac:dyDescent="0.35">
      <c r="A13" s="169">
        <v>0</v>
      </c>
      <c r="B13" s="170">
        <v>0</v>
      </c>
      <c r="C13" s="166">
        <v>8</v>
      </c>
      <c r="D13" s="166" t="s">
        <v>22</v>
      </c>
      <c r="E13" s="166" t="s">
        <v>80</v>
      </c>
      <c r="F13" s="171">
        <f t="shared" si="0"/>
        <v>0</v>
      </c>
      <c r="G13" s="171"/>
      <c r="H13" s="171"/>
      <c r="I13" s="172"/>
      <c r="J13" s="172"/>
      <c r="K13" s="173">
        <v>0</v>
      </c>
      <c r="L13" s="172"/>
      <c r="M13" s="172"/>
      <c r="N13" s="172"/>
      <c r="P13" s="166">
        <v>9</v>
      </c>
      <c r="Q13" s="166" t="s">
        <v>22</v>
      </c>
      <c r="R13" s="166" t="s">
        <v>79</v>
      </c>
      <c r="S13" s="166">
        <v>9</v>
      </c>
      <c r="T13" s="166">
        <v>2.25</v>
      </c>
      <c r="U13" s="166">
        <v>2.25</v>
      </c>
      <c r="V13" s="166">
        <v>8</v>
      </c>
      <c r="W13" s="174"/>
    </row>
    <row r="14" spans="1:23" x14ac:dyDescent="0.35">
      <c r="A14" s="169">
        <v>0</v>
      </c>
      <c r="B14" s="170">
        <v>0</v>
      </c>
      <c r="C14" s="166">
        <v>9</v>
      </c>
      <c r="D14" s="166" t="s">
        <v>22</v>
      </c>
      <c r="E14" s="166" t="s">
        <v>79</v>
      </c>
      <c r="F14" s="171">
        <f t="shared" si="0"/>
        <v>0</v>
      </c>
      <c r="G14" s="171"/>
      <c r="H14" s="171"/>
      <c r="I14" s="172"/>
      <c r="J14" s="172"/>
      <c r="K14" s="173">
        <v>0</v>
      </c>
      <c r="L14" s="172"/>
      <c r="M14" s="172"/>
      <c r="N14" s="172"/>
      <c r="P14" s="166">
        <v>10</v>
      </c>
      <c r="Q14" s="166" t="s">
        <v>21</v>
      </c>
      <c r="R14" s="166" t="s">
        <v>64</v>
      </c>
      <c r="S14" s="166">
        <v>8.5</v>
      </c>
      <c r="T14" s="166">
        <v>2.1</v>
      </c>
      <c r="U14" s="166">
        <v>2.2000000000000002</v>
      </c>
      <c r="V14" s="166">
        <v>10</v>
      </c>
      <c r="W14" s="174"/>
    </row>
    <row r="15" spans="1:23" x14ac:dyDescent="0.35">
      <c r="A15" s="169">
        <v>0</v>
      </c>
      <c r="B15" s="170">
        <v>0</v>
      </c>
      <c r="C15" s="166">
        <v>10</v>
      </c>
      <c r="D15" s="166" t="s">
        <v>21</v>
      </c>
      <c r="E15" s="166" t="s">
        <v>64</v>
      </c>
      <c r="F15" s="171">
        <f t="shared" si="0"/>
        <v>0</v>
      </c>
      <c r="G15" s="171"/>
      <c r="H15" s="171"/>
      <c r="I15" s="172"/>
      <c r="J15" s="172"/>
      <c r="K15" s="173">
        <v>0</v>
      </c>
      <c r="L15" s="172"/>
      <c r="M15" s="172"/>
      <c r="N15" s="172"/>
      <c r="P15" s="166">
        <v>11</v>
      </c>
      <c r="Q15" s="166" t="s">
        <v>22</v>
      </c>
      <c r="R15" s="166" t="s">
        <v>53</v>
      </c>
      <c r="S15" s="166">
        <v>7.8571428571428568</v>
      </c>
      <c r="T15" s="166">
        <v>1.7142857142857142</v>
      </c>
      <c r="U15" s="166">
        <v>2.7142857142857144</v>
      </c>
      <c r="V15" s="166">
        <v>7</v>
      </c>
      <c r="W15" s="174"/>
    </row>
    <row r="16" spans="1:23" x14ac:dyDescent="0.35">
      <c r="A16" s="169">
        <v>0</v>
      </c>
      <c r="B16" s="170">
        <v>0</v>
      </c>
      <c r="C16" s="166">
        <v>11</v>
      </c>
      <c r="D16" s="166" t="s">
        <v>22</v>
      </c>
      <c r="E16" s="166" t="s">
        <v>53</v>
      </c>
      <c r="F16" s="171">
        <f t="shared" si="0"/>
        <v>0</v>
      </c>
      <c r="G16" s="171"/>
      <c r="H16" s="171"/>
      <c r="I16" s="172"/>
      <c r="J16" s="172"/>
      <c r="K16" s="173">
        <v>0</v>
      </c>
      <c r="L16" s="172"/>
      <c r="M16" s="172"/>
      <c r="N16" s="172"/>
      <c r="P16" s="166">
        <v>12</v>
      </c>
      <c r="Q16" s="166" t="s">
        <v>23</v>
      </c>
      <c r="R16" s="166" t="s">
        <v>81</v>
      </c>
      <c r="S16" s="166">
        <v>7.5</v>
      </c>
      <c r="T16" s="166">
        <v>1.5</v>
      </c>
      <c r="U16" s="166">
        <v>3</v>
      </c>
      <c r="V16" s="166">
        <v>6</v>
      </c>
      <c r="W16" s="174"/>
    </row>
    <row r="17" spans="1:23" x14ac:dyDescent="0.35">
      <c r="A17" s="169">
        <v>0</v>
      </c>
      <c r="B17" s="170">
        <v>0</v>
      </c>
      <c r="C17" s="166">
        <v>12</v>
      </c>
      <c r="D17" s="166" t="s">
        <v>23</v>
      </c>
      <c r="E17" s="166" t="s">
        <v>81</v>
      </c>
      <c r="F17" s="171">
        <f t="shared" si="0"/>
        <v>0</v>
      </c>
      <c r="G17" s="171"/>
      <c r="H17" s="171"/>
      <c r="I17" s="172"/>
      <c r="J17" s="172"/>
      <c r="K17" s="173">
        <v>0</v>
      </c>
      <c r="L17" s="172"/>
      <c r="M17" s="172"/>
      <c r="N17" s="172"/>
      <c r="P17" s="166">
        <v>13</v>
      </c>
      <c r="Q17" s="166" t="s">
        <v>22</v>
      </c>
      <c r="R17" s="166" t="s">
        <v>89</v>
      </c>
      <c r="S17" s="166">
        <v>6.666666666666667</v>
      </c>
      <c r="T17" s="166">
        <v>1.6666666666666667</v>
      </c>
      <c r="U17" s="166">
        <v>1.6666666666666667</v>
      </c>
      <c r="V17" s="166">
        <v>6</v>
      </c>
      <c r="W17" s="174"/>
    </row>
    <row r="18" spans="1:23" x14ac:dyDescent="0.35">
      <c r="A18" s="169">
        <v>0</v>
      </c>
      <c r="B18" s="170">
        <v>0</v>
      </c>
      <c r="C18" s="166">
        <v>13</v>
      </c>
      <c r="D18" s="166" t="s">
        <v>22</v>
      </c>
      <c r="E18" s="166" t="s">
        <v>89</v>
      </c>
      <c r="F18" s="171">
        <f t="shared" si="0"/>
        <v>0</v>
      </c>
      <c r="G18" s="171"/>
      <c r="H18" s="171"/>
      <c r="I18" s="172"/>
      <c r="J18" s="172"/>
      <c r="K18" s="173">
        <v>0</v>
      </c>
      <c r="L18" s="172"/>
      <c r="M18" s="172"/>
      <c r="N18" s="172"/>
      <c r="P18" s="166">
        <v>14</v>
      </c>
      <c r="Q18" s="166" t="s">
        <v>22</v>
      </c>
      <c r="R18" s="166" t="s">
        <v>77</v>
      </c>
      <c r="S18" s="166">
        <v>6</v>
      </c>
      <c r="T18" s="166">
        <v>1.5</v>
      </c>
      <c r="U18" s="166">
        <v>1.5</v>
      </c>
      <c r="V18" s="166">
        <v>7</v>
      </c>
      <c r="W18" s="174"/>
    </row>
    <row r="19" spans="1:23" x14ac:dyDescent="0.35">
      <c r="A19" s="169">
        <v>0</v>
      </c>
      <c r="B19" s="170">
        <v>0</v>
      </c>
      <c r="C19" s="166">
        <v>14</v>
      </c>
      <c r="D19" s="166" t="s">
        <v>22</v>
      </c>
      <c r="E19" s="166" t="s">
        <v>77</v>
      </c>
      <c r="F19" s="171">
        <f t="shared" si="0"/>
        <v>0</v>
      </c>
      <c r="G19" s="171"/>
      <c r="H19" s="171"/>
      <c r="I19" s="172"/>
      <c r="J19" s="172"/>
      <c r="K19" s="173">
        <v>1</v>
      </c>
      <c r="L19" s="172"/>
      <c r="M19" s="172"/>
      <c r="N19" s="172"/>
      <c r="P19" s="166">
        <v>15</v>
      </c>
      <c r="Q19" s="166" t="s">
        <v>23</v>
      </c>
      <c r="R19" s="166" t="s">
        <v>83</v>
      </c>
      <c r="S19" s="166">
        <v>5.25</v>
      </c>
      <c r="T19" s="166">
        <v>1.125</v>
      </c>
      <c r="U19" s="166">
        <v>1.875</v>
      </c>
      <c r="V19" s="166">
        <v>8</v>
      </c>
      <c r="W19" s="174"/>
    </row>
    <row r="20" spans="1:23" x14ac:dyDescent="0.35">
      <c r="A20" s="169">
        <v>0</v>
      </c>
      <c r="B20" s="170">
        <v>0</v>
      </c>
      <c r="C20" s="166">
        <v>15</v>
      </c>
      <c r="D20" s="166" t="s">
        <v>23</v>
      </c>
      <c r="E20" s="166" t="s">
        <v>83</v>
      </c>
      <c r="F20" s="171">
        <f t="shared" si="0"/>
        <v>0</v>
      </c>
      <c r="G20" s="171"/>
      <c r="H20" s="171"/>
      <c r="I20" s="172"/>
      <c r="J20" s="172"/>
      <c r="K20" s="173">
        <v>0</v>
      </c>
      <c r="L20" s="172"/>
      <c r="M20" s="172"/>
      <c r="N20" s="172"/>
      <c r="P20" s="166">
        <v>16</v>
      </c>
      <c r="Q20" s="166" t="s">
        <v>23</v>
      </c>
      <c r="R20" s="166" t="s">
        <v>72</v>
      </c>
      <c r="S20" s="166">
        <v>4.7142857142857144</v>
      </c>
      <c r="T20" s="166">
        <v>1.1428571428571428</v>
      </c>
      <c r="U20" s="166">
        <v>1.2857142857142858</v>
      </c>
      <c r="V20" s="166">
        <v>4</v>
      </c>
      <c r="W20" s="174"/>
    </row>
    <row r="21" spans="1:23" x14ac:dyDescent="0.35">
      <c r="A21" s="169">
        <v>0</v>
      </c>
      <c r="B21" s="170">
        <v>0</v>
      </c>
      <c r="C21" s="166">
        <v>16</v>
      </c>
      <c r="D21" s="166" t="s">
        <v>23</v>
      </c>
      <c r="E21" s="166" t="s">
        <v>72</v>
      </c>
      <c r="F21" s="171">
        <f t="shared" si="0"/>
        <v>0</v>
      </c>
      <c r="G21" s="171"/>
      <c r="H21" s="171"/>
      <c r="I21" s="172"/>
      <c r="J21" s="172"/>
      <c r="K21" s="173">
        <v>3</v>
      </c>
      <c r="L21" s="172"/>
      <c r="M21" s="172"/>
      <c r="N21" s="172"/>
      <c r="P21" s="166">
        <v>17</v>
      </c>
      <c r="Q21" s="166" t="s">
        <v>23</v>
      </c>
      <c r="R21" s="166" t="s">
        <v>73</v>
      </c>
      <c r="S21" s="166">
        <v>4.5555555555555554</v>
      </c>
      <c r="T21" s="166">
        <v>1.1111111111111112</v>
      </c>
      <c r="U21" s="166">
        <v>1.2222222222222223</v>
      </c>
      <c r="V21" s="166">
        <v>8</v>
      </c>
      <c r="W21" s="174"/>
    </row>
    <row r="22" spans="1:23" x14ac:dyDescent="0.35">
      <c r="A22" s="169">
        <v>0</v>
      </c>
      <c r="B22" s="170">
        <v>0</v>
      </c>
      <c r="C22" s="166">
        <v>17</v>
      </c>
      <c r="D22" s="166" t="s">
        <v>23</v>
      </c>
      <c r="E22" s="166" t="s">
        <v>73</v>
      </c>
      <c r="F22" s="171">
        <f t="shared" si="0"/>
        <v>0</v>
      </c>
      <c r="G22" s="171"/>
      <c r="H22" s="171"/>
      <c r="I22" s="172"/>
      <c r="J22" s="172"/>
      <c r="K22" s="173">
        <v>1</v>
      </c>
      <c r="L22" s="172"/>
      <c r="M22" s="172"/>
      <c r="N22" s="172"/>
      <c r="P22" s="166">
        <v>18</v>
      </c>
      <c r="Q22" s="166" t="s">
        <v>23</v>
      </c>
      <c r="R22" s="166" t="s">
        <v>88</v>
      </c>
      <c r="S22" s="166">
        <v>4.5</v>
      </c>
      <c r="T22" s="166">
        <v>0.875</v>
      </c>
      <c r="U22" s="166">
        <v>1.875</v>
      </c>
      <c r="V22" s="166">
        <v>6</v>
      </c>
      <c r="W22" s="174"/>
    </row>
    <row r="23" spans="1:23" x14ac:dyDescent="0.35">
      <c r="A23" s="169">
        <v>0</v>
      </c>
      <c r="B23" s="170">
        <v>0</v>
      </c>
      <c r="C23" s="166">
        <v>18</v>
      </c>
      <c r="D23" s="166" t="s">
        <v>23</v>
      </c>
      <c r="E23" s="166" t="s">
        <v>88</v>
      </c>
      <c r="F23" s="171">
        <f t="shared" si="0"/>
        <v>0</v>
      </c>
      <c r="G23" s="171"/>
      <c r="H23" s="171"/>
      <c r="I23" s="172"/>
      <c r="J23" s="172"/>
      <c r="K23" s="173">
        <v>2</v>
      </c>
      <c r="L23" s="172"/>
      <c r="M23" s="172"/>
      <c r="N23" s="172"/>
      <c r="P23" s="166">
        <v>19</v>
      </c>
      <c r="Q23" s="166" t="s">
        <v>23</v>
      </c>
      <c r="R23" s="166" t="s">
        <v>87</v>
      </c>
      <c r="S23" s="166">
        <v>3.5714285714285712</v>
      </c>
      <c r="T23" s="166">
        <v>0.8571428571428571</v>
      </c>
      <c r="U23" s="166">
        <v>1</v>
      </c>
      <c r="V23" s="166">
        <v>4</v>
      </c>
      <c r="W23" s="174"/>
    </row>
    <row r="24" spans="1:23" x14ac:dyDescent="0.35">
      <c r="A24" s="169">
        <v>0</v>
      </c>
      <c r="B24" s="170">
        <v>0</v>
      </c>
      <c r="C24" s="166">
        <v>19</v>
      </c>
      <c r="D24" s="166" t="s">
        <v>23</v>
      </c>
      <c r="E24" s="166" t="s">
        <v>87</v>
      </c>
      <c r="F24" s="171">
        <f t="shared" si="0"/>
        <v>0</v>
      </c>
      <c r="G24" s="171"/>
      <c r="H24" s="171"/>
      <c r="I24" s="172"/>
      <c r="J24" s="172"/>
      <c r="K24" s="173">
        <v>3</v>
      </c>
      <c r="L24" s="172"/>
      <c r="M24" s="172"/>
      <c r="N24" s="172"/>
      <c r="P24" s="166">
        <v>20</v>
      </c>
      <c r="Q24" s="166" t="s">
        <v>21</v>
      </c>
      <c r="R24" s="166" t="s">
        <v>68</v>
      </c>
      <c r="S24" s="166">
        <v>3.375</v>
      </c>
      <c r="T24" s="166">
        <v>0.875</v>
      </c>
      <c r="U24" s="166">
        <v>0.75</v>
      </c>
      <c r="V24" s="166">
        <v>8</v>
      </c>
      <c r="W24" s="174"/>
    </row>
    <row r="25" spans="1:23" x14ac:dyDescent="0.35">
      <c r="A25" s="169">
        <v>0</v>
      </c>
      <c r="B25" s="170">
        <v>0</v>
      </c>
      <c r="C25" s="166">
        <v>20</v>
      </c>
      <c r="D25" s="166" t="s">
        <v>21</v>
      </c>
      <c r="E25" s="166" t="s">
        <v>68</v>
      </c>
      <c r="F25" s="171">
        <f t="shared" si="0"/>
        <v>0</v>
      </c>
      <c r="G25" s="171"/>
      <c r="H25" s="171"/>
      <c r="I25" s="172"/>
      <c r="J25" s="172"/>
      <c r="K25" s="173">
        <v>0</v>
      </c>
      <c r="L25" s="175"/>
      <c r="M25" s="175"/>
      <c r="N25" s="175"/>
      <c r="V25" s="176"/>
      <c r="W25" s="174"/>
    </row>
    <row r="26" spans="1:23" x14ac:dyDescent="0.35">
      <c r="L26" s="175"/>
      <c r="M26" s="175"/>
      <c r="N26" s="175"/>
    </row>
    <row r="27" spans="1:23" x14ac:dyDescent="0.35">
      <c r="L27" s="175"/>
      <c r="M27" s="175"/>
      <c r="N27" s="175"/>
    </row>
    <row r="28" spans="1:23" x14ac:dyDescent="0.35">
      <c r="L28" s="175"/>
      <c r="M28" s="175"/>
      <c r="N28" s="175"/>
    </row>
    <row r="29" spans="1:23" x14ac:dyDescent="0.35">
      <c r="L29" s="175"/>
      <c r="M29" s="175"/>
      <c r="N29" s="175"/>
    </row>
    <row r="30" spans="1:23" x14ac:dyDescent="0.35">
      <c r="L30" s="175"/>
      <c r="M30" s="175"/>
      <c r="N30" s="175"/>
    </row>
    <row r="31" spans="1:23" x14ac:dyDescent="0.35">
      <c r="L31" s="175"/>
      <c r="M31" s="175"/>
      <c r="N31" s="175"/>
    </row>
    <row r="32" spans="1:23" x14ac:dyDescent="0.35">
      <c r="L32" s="175"/>
      <c r="M32" s="175"/>
      <c r="N32" s="175"/>
    </row>
    <row r="33" spans="12:14" x14ac:dyDescent="0.35">
      <c r="L33" s="175"/>
      <c r="M33" s="175"/>
      <c r="N33" s="175"/>
    </row>
    <row r="34" spans="12:14" x14ac:dyDescent="0.35">
      <c r="L34" s="175"/>
      <c r="M34" s="175"/>
      <c r="N34" s="175"/>
    </row>
    <row r="35" spans="12:14" x14ac:dyDescent="0.35">
      <c r="L35" s="175"/>
      <c r="M35" s="175"/>
      <c r="N35" s="175"/>
    </row>
    <row r="36" spans="12:14" x14ac:dyDescent="0.35">
      <c r="L36" s="175"/>
      <c r="M36" s="175"/>
      <c r="N36" s="175"/>
    </row>
    <row r="37" spans="12:14" x14ac:dyDescent="0.35">
      <c r="L37" s="175"/>
      <c r="M37" s="175"/>
      <c r="N37" s="175"/>
    </row>
    <row r="38" spans="12:14" x14ac:dyDescent="0.35">
      <c r="L38" s="175"/>
      <c r="M38" s="175"/>
      <c r="N38" s="175"/>
    </row>
    <row r="39" spans="12:14" x14ac:dyDescent="0.35">
      <c r="L39" s="175"/>
      <c r="M39" s="175"/>
      <c r="N39" s="175"/>
    </row>
    <row r="40" spans="12:14" x14ac:dyDescent="0.35">
      <c r="L40" s="175"/>
      <c r="M40" s="175"/>
      <c r="N40" s="175"/>
    </row>
    <row r="41" spans="12:14" x14ac:dyDescent="0.35">
      <c r="L41" s="175"/>
      <c r="M41" s="175"/>
      <c r="N41" s="175"/>
    </row>
    <row r="42" spans="12:14" x14ac:dyDescent="0.35">
      <c r="L42" s="175"/>
      <c r="M42" s="175"/>
      <c r="N42" s="175"/>
    </row>
    <row r="43" spans="12:14" x14ac:dyDescent="0.35">
      <c r="L43" s="175"/>
      <c r="M43" s="175"/>
      <c r="N43" s="175"/>
    </row>
    <row r="44" spans="12:14" x14ac:dyDescent="0.35">
      <c r="L44" s="175"/>
      <c r="M44" s="175"/>
      <c r="N44" s="175"/>
    </row>
    <row r="45" spans="12:14" x14ac:dyDescent="0.35">
      <c r="L45" s="175"/>
      <c r="M45" s="175"/>
      <c r="N45" s="175"/>
    </row>
    <row r="46" spans="12:14" x14ac:dyDescent="0.35">
      <c r="L46" s="175"/>
      <c r="M46" s="175"/>
      <c r="N46" s="175"/>
    </row>
    <row r="47" spans="12:14" x14ac:dyDescent="0.35">
      <c r="L47" s="175"/>
      <c r="M47" s="175"/>
      <c r="N47" s="175"/>
    </row>
    <row r="48" spans="12:14" x14ac:dyDescent="0.35">
      <c r="L48" s="175"/>
      <c r="M48" s="175"/>
      <c r="N48" s="175"/>
    </row>
    <row r="49" spans="12:14" x14ac:dyDescent="0.35">
      <c r="L49" s="175"/>
      <c r="M49" s="175"/>
      <c r="N49" s="175"/>
    </row>
    <row r="50" spans="12:14" x14ac:dyDescent="0.35">
      <c r="L50" s="175"/>
      <c r="M50" s="175"/>
      <c r="N50" s="175"/>
    </row>
    <row r="51" spans="12:14" x14ac:dyDescent="0.35">
      <c r="L51" s="175"/>
      <c r="M51" s="175"/>
      <c r="N51" s="175"/>
    </row>
    <row r="52" spans="12:14" x14ac:dyDescent="0.35">
      <c r="L52" s="175"/>
      <c r="M52" s="175"/>
      <c r="N52" s="175"/>
    </row>
    <row r="53" spans="12:14" x14ac:dyDescent="0.35">
      <c r="L53" s="175"/>
      <c r="M53" s="175"/>
      <c r="N53" s="175"/>
    </row>
    <row r="54" spans="12:14" x14ac:dyDescent="0.35">
      <c r="L54" s="175"/>
      <c r="M54" s="175"/>
      <c r="N54" s="175"/>
    </row>
    <row r="55" spans="12:14" x14ac:dyDescent="0.35">
      <c r="L55" s="175"/>
      <c r="M55" s="175"/>
      <c r="N55" s="175"/>
    </row>
    <row r="56" spans="12:14" x14ac:dyDescent="0.35">
      <c r="L56" s="175"/>
      <c r="M56" s="175"/>
      <c r="N56" s="175"/>
    </row>
    <row r="57" spans="12:14" x14ac:dyDescent="0.35">
      <c r="L57" s="175"/>
      <c r="M57" s="175"/>
      <c r="N57" s="175"/>
    </row>
    <row r="58" spans="12:14" x14ac:dyDescent="0.35">
      <c r="L58" s="175"/>
      <c r="M58" s="175"/>
      <c r="N58" s="175"/>
    </row>
    <row r="59" spans="12:14" x14ac:dyDescent="0.35">
      <c r="L59" s="175"/>
      <c r="M59" s="175"/>
      <c r="N59" s="175"/>
    </row>
    <row r="60" spans="12:14" x14ac:dyDescent="0.35">
      <c r="L60" s="175"/>
      <c r="M60" s="175"/>
      <c r="N60" s="175"/>
    </row>
    <row r="61" spans="12:14" x14ac:dyDescent="0.35">
      <c r="L61" s="175"/>
      <c r="M61" s="175"/>
      <c r="N61" s="175"/>
    </row>
    <row r="62" spans="12:14" x14ac:dyDescent="0.35">
      <c r="L62" s="175"/>
      <c r="M62" s="175"/>
      <c r="N62" s="175"/>
    </row>
    <row r="63" spans="12:14" x14ac:dyDescent="0.35">
      <c r="L63" s="175"/>
      <c r="M63" s="175"/>
      <c r="N63" s="175"/>
    </row>
    <row r="64" spans="12:14" x14ac:dyDescent="0.35">
      <c r="L64" s="175"/>
      <c r="M64" s="175"/>
      <c r="N64" s="175"/>
    </row>
    <row r="65" spans="12:14" x14ac:dyDescent="0.35">
      <c r="L65" s="175"/>
      <c r="M65" s="175"/>
      <c r="N65" s="175"/>
    </row>
    <row r="66" spans="12:14" x14ac:dyDescent="0.35">
      <c r="L66" s="175"/>
      <c r="M66" s="175"/>
      <c r="N66" s="175"/>
    </row>
    <row r="67" spans="12:14" x14ac:dyDescent="0.35">
      <c r="L67" s="175"/>
      <c r="M67" s="175"/>
      <c r="N67" s="175"/>
    </row>
    <row r="68" spans="12:14" x14ac:dyDescent="0.35">
      <c r="L68" s="175"/>
      <c r="M68" s="175"/>
      <c r="N68" s="175"/>
    </row>
    <row r="69" spans="12:14" x14ac:dyDescent="0.35">
      <c r="L69" s="175"/>
      <c r="M69" s="175"/>
      <c r="N69" s="175"/>
    </row>
    <row r="70" spans="12:14" x14ac:dyDescent="0.35">
      <c r="L70" s="175"/>
      <c r="M70" s="175"/>
      <c r="N70" s="175"/>
    </row>
    <row r="71" spans="12:14" x14ac:dyDescent="0.35">
      <c r="L71" s="175"/>
      <c r="M71" s="175"/>
      <c r="N71" s="175"/>
    </row>
    <row r="72" spans="12:14" x14ac:dyDescent="0.35">
      <c r="L72" s="175"/>
      <c r="M72" s="175"/>
      <c r="N72" s="175"/>
    </row>
    <row r="73" spans="12:14" x14ac:dyDescent="0.35">
      <c r="L73" s="175"/>
      <c r="M73" s="175"/>
      <c r="N73" s="175"/>
    </row>
    <row r="74" spans="12:14" x14ac:dyDescent="0.35">
      <c r="L74" s="175"/>
      <c r="M74" s="175"/>
      <c r="N74" s="175"/>
    </row>
    <row r="75" spans="12:14" x14ac:dyDescent="0.35">
      <c r="L75" s="175"/>
      <c r="M75" s="175"/>
      <c r="N75" s="175"/>
    </row>
    <row r="76" spans="12:14" x14ac:dyDescent="0.35">
      <c r="L76" s="175"/>
      <c r="M76" s="175"/>
      <c r="N76" s="175"/>
    </row>
    <row r="77" spans="12:14" x14ac:dyDescent="0.35">
      <c r="L77" s="175"/>
      <c r="M77" s="175"/>
      <c r="N77" s="175"/>
    </row>
    <row r="78" spans="12:14" x14ac:dyDescent="0.35">
      <c r="L78" s="175"/>
      <c r="M78" s="175"/>
      <c r="N78" s="175"/>
    </row>
    <row r="79" spans="12:14" x14ac:dyDescent="0.35">
      <c r="L79" s="175"/>
      <c r="M79" s="175"/>
      <c r="N79" s="175"/>
    </row>
    <row r="80" spans="12:14" x14ac:dyDescent="0.35">
      <c r="L80" s="175"/>
      <c r="M80" s="175"/>
      <c r="N80" s="175"/>
    </row>
    <row r="81" spans="12:14" x14ac:dyDescent="0.35">
      <c r="L81" s="175"/>
      <c r="M81" s="175"/>
      <c r="N81" s="175"/>
    </row>
    <row r="82" spans="12:14" x14ac:dyDescent="0.35">
      <c r="L82" s="175"/>
      <c r="M82" s="175"/>
      <c r="N82" s="175"/>
    </row>
    <row r="83" spans="12:14" x14ac:dyDescent="0.35">
      <c r="L83" s="175"/>
      <c r="M83" s="175"/>
      <c r="N83" s="175"/>
    </row>
    <row r="84" spans="12:14" x14ac:dyDescent="0.35">
      <c r="L84" s="175"/>
      <c r="M84" s="175"/>
      <c r="N84" s="175"/>
    </row>
    <row r="85" spans="12:14" x14ac:dyDescent="0.35">
      <c r="L85" s="175"/>
      <c r="M85" s="175"/>
      <c r="N85" s="175"/>
    </row>
    <row r="86" spans="12:14" x14ac:dyDescent="0.35">
      <c r="L86" s="175"/>
      <c r="M86" s="175"/>
      <c r="N86" s="175"/>
    </row>
    <row r="87" spans="12:14" x14ac:dyDescent="0.35">
      <c r="L87" s="175"/>
      <c r="M87" s="175"/>
      <c r="N87" s="175"/>
    </row>
    <row r="88" spans="12:14" x14ac:dyDescent="0.35">
      <c r="L88" s="175"/>
      <c r="M88" s="175"/>
      <c r="N88" s="175"/>
    </row>
    <row r="89" spans="12:14" x14ac:dyDescent="0.35">
      <c r="L89" s="175"/>
      <c r="M89" s="175"/>
      <c r="N89" s="175"/>
    </row>
    <row r="90" spans="12:14" x14ac:dyDescent="0.35">
      <c r="L90" s="175"/>
      <c r="M90" s="175"/>
      <c r="N90" s="175"/>
    </row>
    <row r="91" spans="12:14" x14ac:dyDescent="0.35">
      <c r="L91" s="175"/>
      <c r="M91" s="175"/>
      <c r="N91" s="175"/>
    </row>
    <row r="92" spans="12:14" x14ac:dyDescent="0.35">
      <c r="L92" s="175"/>
      <c r="M92" s="175"/>
      <c r="N92" s="175"/>
    </row>
    <row r="93" spans="12:14" x14ac:dyDescent="0.35">
      <c r="L93" s="175"/>
      <c r="M93" s="175"/>
      <c r="N93" s="175"/>
    </row>
    <row r="94" spans="12:14" x14ac:dyDescent="0.35">
      <c r="L94" s="175"/>
      <c r="M94" s="175"/>
      <c r="N94" s="175"/>
    </row>
    <row r="95" spans="12:14" x14ac:dyDescent="0.35">
      <c r="L95" s="175"/>
      <c r="M95" s="175"/>
      <c r="N95" s="175"/>
    </row>
    <row r="96" spans="12:14" x14ac:dyDescent="0.35">
      <c r="L96" s="175"/>
      <c r="M96" s="175"/>
      <c r="N96" s="175"/>
    </row>
    <row r="97" spans="12:14" x14ac:dyDescent="0.35">
      <c r="L97" s="175"/>
      <c r="M97" s="175"/>
      <c r="N97" s="175"/>
    </row>
    <row r="98" spans="12:14" x14ac:dyDescent="0.35">
      <c r="L98" s="175"/>
      <c r="M98" s="175"/>
      <c r="N98" s="175"/>
    </row>
    <row r="99" spans="12:14" x14ac:dyDescent="0.35">
      <c r="L99" s="175"/>
      <c r="M99" s="175"/>
      <c r="N99" s="175"/>
    </row>
    <row r="100" spans="12:14" x14ac:dyDescent="0.35">
      <c r="L100" s="175"/>
      <c r="M100" s="175"/>
      <c r="N100" s="175"/>
    </row>
    <row r="101" spans="12:14" x14ac:dyDescent="0.35">
      <c r="L101" s="175"/>
      <c r="M101" s="175"/>
      <c r="N101" s="175"/>
    </row>
    <row r="102" spans="12:14" x14ac:dyDescent="0.35">
      <c r="L102" s="175"/>
      <c r="M102" s="175"/>
      <c r="N102" s="175"/>
    </row>
    <row r="103" spans="12:14" x14ac:dyDescent="0.35">
      <c r="L103" s="175"/>
      <c r="M103" s="175"/>
      <c r="N103" s="175"/>
    </row>
    <row r="104" spans="12:14" x14ac:dyDescent="0.35">
      <c r="L104" s="175"/>
      <c r="M104" s="175"/>
      <c r="N104" s="175"/>
    </row>
    <row r="105" spans="12:14" x14ac:dyDescent="0.35">
      <c r="L105" s="175"/>
      <c r="M105" s="175"/>
      <c r="N105" s="175"/>
    </row>
    <row r="106" spans="12:14" x14ac:dyDescent="0.35">
      <c r="L106" s="175"/>
      <c r="M106" s="175"/>
      <c r="N106" s="175"/>
    </row>
    <row r="107" spans="12:14" x14ac:dyDescent="0.35">
      <c r="L107" s="175"/>
      <c r="M107" s="175"/>
      <c r="N107" s="175"/>
    </row>
    <row r="108" spans="12:14" x14ac:dyDescent="0.35">
      <c r="L108" s="175"/>
      <c r="M108" s="175"/>
      <c r="N108" s="175"/>
    </row>
    <row r="109" spans="12:14" x14ac:dyDescent="0.35">
      <c r="L109" s="175"/>
      <c r="M109" s="175"/>
      <c r="N109" s="175"/>
    </row>
    <row r="110" spans="12:14" x14ac:dyDescent="0.35">
      <c r="L110" s="175"/>
      <c r="M110" s="175"/>
      <c r="N110" s="175"/>
    </row>
    <row r="111" spans="12:14" x14ac:dyDescent="0.35">
      <c r="L111" s="175"/>
      <c r="M111" s="175"/>
      <c r="N111" s="175"/>
    </row>
    <row r="112" spans="12:14" x14ac:dyDescent="0.35">
      <c r="L112" s="175"/>
      <c r="M112" s="175"/>
      <c r="N112" s="175"/>
    </row>
    <row r="113" spans="12:14" x14ac:dyDescent="0.35">
      <c r="L113" s="175"/>
      <c r="M113" s="175"/>
      <c r="N113" s="175"/>
    </row>
    <row r="114" spans="12:14" x14ac:dyDescent="0.35">
      <c r="L114" s="175"/>
      <c r="M114" s="175"/>
      <c r="N114" s="175"/>
    </row>
    <row r="115" spans="12:14" x14ac:dyDescent="0.35">
      <c r="L115" s="175"/>
      <c r="M115" s="175"/>
      <c r="N115" s="175"/>
    </row>
    <row r="116" spans="12:14" x14ac:dyDescent="0.35">
      <c r="L116" s="175"/>
      <c r="M116" s="175"/>
      <c r="N116" s="175"/>
    </row>
    <row r="117" spans="12:14" x14ac:dyDescent="0.35">
      <c r="L117" s="175"/>
      <c r="M117" s="175"/>
      <c r="N117" s="175"/>
    </row>
    <row r="118" spans="12:14" x14ac:dyDescent="0.35">
      <c r="L118" s="175"/>
      <c r="M118" s="175"/>
      <c r="N118" s="175"/>
    </row>
    <row r="119" spans="12:14" x14ac:dyDescent="0.35">
      <c r="L119" s="175"/>
      <c r="M119" s="175"/>
      <c r="N119" s="175"/>
    </row>
    <row r="120" spans="12:14" x14ac:dyDescent="0.35">
      <c r="L120" s="175"/>
      <c r="M120" s="175"/>
      <c r="N120" s="175"/>
    </row>
    <row r="121" spans="12:14" x14ac:dyDescent="0.35">
      <c r="L121" s="175"/>
      <c r="M121" s="175"/>
      <c r="N121" s="175"/>
    </row>
    <row r="122" spans="12:14" x14ac:dyDescent="0.35">
      <c r="L122" s="175"/>
      <c r="M122" s="175"/>
      <c r="N122" s="175"/>
    </row>
    <row r="123" spans="12:14" x14ac:dyDescent="0.35">
      <c r="L123" s="175"/>
      <c r="M123" s="175"/>
      <c r="N123" s="175"/>
    </row>
    <row r="124" spans="12:14" x14ac:dyDescent="0.35">
      <c r="L124" s="175"/>
      <c r="M124" s="175"/>
      <c r="N124" s="175"/>
    </row>
    <row r="125" spans="12:14" x14ac:dyDescent="0.35">
      <c r="L125" s="175"/>
      <c r="M125" s="175"/>
      <c r="N125" s="175"/>
    </row>
    <row r="126" spans="12:14" x14ac:dyDescent="0.35">
      <c r="L126" s="175"/>
      <c r="M126" s="175"/>
      <c r="N126" s="175"/>
    </row>
    <row r="127" spans="12:14" x14ac:dyDescent="0.35">
      <c r="L127" s="175"/>
      <c r="M127" s="175"/>
      <c r="N127" s="175"/>
    </row>
    <row r="128" spans="12:14" x14ac:dyDescent="0.35">
      <c r="L128" s="175"/>
      <c r="M128" s="175"/>
      <c r="N128" s="175"/>
    </row>
    <row r="129" spans="12:14" x14ac:dyDescent="0.35">
      <c r="L129" s="175"/>
      <c r="M129" s="175"/>
      <c r="N129" s="175"/>
    </row>
    <row r="130" spans="12:14" x14ac:dyDescent="0.35">
      <c r="L130" s="175"/>
      <c r="M130" s="175"/>
      <c r="N130" s="175"/>
    </row>
    <row r="131" spans="12:14" x14ac:dyDescent="0.35">
      <c r="L131" s="175"/>
      <c r="M131" s="175"/>
      <c r="N131" s="175"/>
    </row>
    <row r="132" spans="12:14" x14ac:dyDescent="0.35">
      <c r="L132" s="175"/>
      <c r="M132" s="175"/>
      <c r="N132" s="175"/>
    </row>
    <row r="133" spans="12:14" x14ac:dyDescent="0.35">
      <c r="L133" s="175"/>
      <c r="M133" s="175"/>
      <c r="N133" s="175"/>
    </row>
    <row r="134" spans="12:14" x14ac:dyDescent="0.35">
      <c r="L134" s="175"/>
      <c r="M134" s="175"/>
      <c r="N134" s="175"/>
    </row>
    <row r="135" spans="12:14" x14ac:dyDescent="0.35">
      <c r="L135" s="175"/>
      <c r="M135" s="175"/>
      <c r="N135" s="175"/>
    </row>
    <row r="136" spans="12:14" x14ac:dyDescent="0.35">
      <c r="L136" s="175"/>
      <c r="M136" s="175"/>
      <c r="N136" s="175"/>
    </row>
    <row r="137" spans="12:14" x14ac:dyDescent="0.35">
      <c r="L137" s="175"/>
      <c r="M137" s="175"/>
      <c r="N137" s="175"/>
    </row>
    <row r="138" spans="12:14" x14ac:dyDescent="0.35">
      <c r="L138" s="175"/>
      <c r="M138" s="175"/>
      <c r="N138" s="175"/>
    </row>
    <row r="139" spans="12:14" x14ac:dyDescent="0.35">
      <c r="L139" s="175"/>
      <c r="M139" s="175"/>
      <c r="N139" s="175"/>
    </row>
    <row r="140" spans="12:14" x14ac:dyDescent="0.35">
      <c r="L140" s="175"/>
      <c r="M140" s="175"/>
      <c r="N140" s="175"/>
    </row>
    <row r="141" spans="12:14" x14ac:dyDescent="0.35">
      <c r="L141" s="175"/>
      <c r="M141" s="175"/>
      <c r="N141" s="175"/>
    </row>
    <row r="142" spans="12:14" x14ac:dyDescent="0.35">
      <c r="L142" s="175"/>
      <c r="M142" s="175"/>
      <c r="N142" s="175"/>
    </row>
    <row r="143" spans="12:14" x14ac:dyDescent="0.35">
      <c r="L143" s="175"/>
      <c r="M143" s="175"/>
      <c r="N143" s="175"/>
    </row>
    <row r="144" spans="12:14" x14ac:dyDescent="0.35">
      <c r="L144" s="175"/>
      <c r="M144" s="175"/>
      <c r="N144" s="175"/>
    </row>
    <row r="145" spans="12:14" x14ac:dyDescent="0.35">
      <c r="L145" s="175"/>
      <c r="M145" s="175"/>
      <c r="N145" s="175"/>
    </row>
    <row r="146" spans="12:14" x14ac:dyDescent="0.35">
      <c r="L146" s="175"/>
      <c r="M146" s="175"/>
      <c r="N146" s="175"/>
    </row>
    <row r="147" spans="12:14" x14ac:dyDescent="0.35">
      <c r="L147" s="175"/>
      <c r="M147" s="175"/>
      <c r="N147" s="175"/>
    </row>
    <row r="148" spans="12:14" x14ac:dyDescent="0.35">
      <c r="L148" s="175"/>
      <c r="M148" s="175"/>
      <c r="N148" s="175"/>
    </row>
    <row r="149" spans="12:14" x14ac:dyDescent="0.35">
      <c r="L149" s="175"/>
      <c r="M149" s="175"/>
      <c r="N149" s="175"/>
    </row>
    <row r="150" spans="12:14" x14ac:dyDescent="0.35">
      <c r="L150" s="175"/>
      <c r="M150" s="175"/>
      <c r="N150" s="175"/>
    </row>
    <row r="151" spans="12:14" x14ac:dyDescent="0.35">
      <c r="L151" s="175"/>
      <c r="M151" s="175"/>
      <c r="N151" s="175"/>
    </row>
    <row r="152" spans="12:14" x14ac:dyDescent="0.35">
      <c r="L152" s="175"/>
      <c r="M152" s="175"/>
      <c r="N152" s="175"/>
    </row>
    <row r="153" spans="12:14" x14ac:dyDescent="0.35">
      <c r="L153" s="175"/>
      <c r="M153" s="175"/>
      <c r="N153" s="175"/>
    </row>
    <row r="154" spans="12:14" x14ac:dyDescent="0.35">
      <c r="L154" s="175"/>
      <c r="M154" s="175"/>
      <c r="N154" s="175"/>
    </row>
    <row r="155" spans="12:14" x14ac:dyDescent="0.35">
      <c r="L155" s="175"/>
      <c r="M155" s="175"/>
      <c r="N155" s="175"/>
    </row>
    <row r="156" spans="12:14" x14ac:dyDescent="0.35">
      <c r="L156" s="175"/>
      <c r="M156" s="175"/>
      <c r="N156" s="175"/>
    </row>
    <row r="157" spans="12:14" x14ac:dyDescent="0.35">
      <c r="L157" s="175"/>
      <c r="M157" s="175"/>
      <c r="N157" s="175"/>
    </row>
    <row r="158" spans="12:14" x14ac:dyDescent="0.35">
      <c r="L158" s="175"/>
      <c r="M158" s="175"/>
      <c r="N158" s="175"/>
    </row>
  </sheetData>
  <mergeCells count="3">
    <mergeCell ref="G4:H4"/>
    <mergeCell ref="I4:I5"/>
    <mergeCell ref="J4:J5"/>
  </mergeCells>
  <phoneticPr fontId="4"/>
  <conditionalFormatting sqref="A6:A25">
    <cfRule type="iconSet" priority="1">
      <iconSet iconSet="3Arrows" showValue="0">
        <cfvo type="percent" val="0"/>
        <cfvo type="num" val="0"/>
        <cfvo type="num" val="0" gte="0"/>
      </iconSet>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65F34-18B8-430C-B20A-A16B18ABC462}">
  <sheetPr codeName="Sheet4">
    <tabColor theme="0" tint="-0.249977111117893"/>
  </sheetPr>
  <dimension ref="A1:J23"/>
  <sheetViews>
    <sheetView showGridLines="0" workbookViewId="0">
      <selection activeCell="B1" sqref="B1"/>
    </sheetView>
  </sheetViews>
  <sheetFormatPr defaultColWidth="8" defaultRowHeight="15" outlineLevelCol="1" x14ac:dyDescent="0.35"/>
  <cols>
    <col min="1" max="2" width="8" style="4"/>
    <col min="3" max="3" width="22.33203125" style="4" customWidth="1"/>
    <col min="4" max="8" width="8" style="4"/>
    <col min="9" max="9" width="8" style="4" hidden="1" customWidth="1" outlineLevel="1"/>
    <col min="10" max="10" width="8" style="4" collapsed="1"/>
    <col min="11" max="16384" width="8" style="4"/>
  </cols>
  <sheetData>
    <row r="1" spans="1:9" x14ac:dyDescent="0.35">
      <c r="A1" s="4" t="s">
        <v>689</v>
      </c>
      <c r="C1" s="21"/>
    </row>
    <row r="2" spans="1:9" x14ac:dyDescent="0.35">
      <c r="I2" s="4" t="s">
        <v>60</v>
      </c>
    </row>
    <row r="3" spans="1:9" ht="19.5" x14ac:dyDescent="0.45">
      <c r="A3" s="22" t="s">
        <v>690</v>
      </c>
      <c r="B3" s="23"/>
      <c r="I3" s="4" t="s">
        <v>64</v>
      </c>
    </row>
    <row r="4" spans="1:9" x14ac:dyDescent="0.35">
      <c r="A4" s="4" t="s">
        <v>691</v>
      </c>
      <c r="I4" s="4" t="s">
        <v>68</v>
      </c>
    </row>
    <row r="5" spans="1:9" x14ac:dyDescent="0.35">
      <c r="A5" s="4" t="s">
        <v>692</v>
      </c>
      <c r="I5" s="4" t="s">
        <v>59</v>
      </c>
    </row>
    <row r="6" spans="1:9" x14ac:dyDescent="0.35">
      <c r="A6" s="4" t="s">
        <v>693</v>
      </c>
      <c r="I6" s="4" t="s">
        <v>67</v>
      </c>
    </row>
    <row r="7" spans="1:9" x14ac:dyDescent="0.35">
      <c r="A7" s="4" t="s">
        <v>694</v>
      </c>
      <c r="I7" s="4" t="s">
        <v>71</v>
      </c>
    </row>
    <row r="8" spans="1:9" x14ac:dyDescent="0.35">
      <c r="A8" s="4" t="s">
        <v>695</v>
      </c>
      <c r="I8" s="4" t="s">
        <v>54</v>
      </c>
    </row>
    <row r="9" spans="1:9" x14ac:dyDescent="0.35">
      <c r="A9" s="4" t="s">
        <v>696</v>
      </c>
      <c r="I9" s="4" t="s">
        <v>79</v>
      </c>
    </row>
    <row r="10" spans="1:9" x14ac:dyDescent="0.35">
      <c r="A10" s="4" t="s">
        <v>697</v>
      </c>
      <c r="I10" s="4" t="s">
        <v>85</v>
      </c>
    </row>
    <row r="11" spans="1:9" x14ac:dyDescent="0.35">
      <c r="A11" s="4" t="s">
        <v>698</v>
      </c>
      <c r="I11" s="4" t="s">
        <v>53</v>
      </c>
    </row>
    <row r="12" spans="1:9" x14ac:dyDescent="0.35">
      <c r="A12" s="4" t="s">
        <v>699</v>
      </c>
      <c r="I12" s="4" t="s">
        <v>89</v>
      </c>
    </row>
    <row r="13" spans="1:9" x14ac:dyDescent="0.35">
      <c r="I13" s="4" t="s">
        <v>77</v>
      </c>
    </row>
    <row r="14" spans="1:9" x14ac:dyDescent="0.35">
      <c r="I14" s="4" t="s">
        <v>80</v>
      </c>
    </row>
    <row r="15" spans="1:9" x14ac:dyDescent="0.35">
      <c r="A15" s="4" t="s">
        <v>700</v>
      </c>
      <c r="I15" s="4" t="s">
        <v>88</v>
      </c>
    </row>
    <row r="16" spans="1:9" x14ac:dyDescent="0.35">
      <c r="A16" s="4" t="s">
        <v>701</v>
      </c>
      <c r="I16" s="4" t="s">
        <v>72</v>
      </c>
    </row>
    <row r="17" spans="1:9" x14ac:dyDescent="0.35">
      <c r="A17" s="4" t="s">
        <v>702</v>
      </c>
      <c r="I17" s="4" t="s">
        <v>63</v>
      </c>
    </row>
    <row r="18" spans="1:9" x14ac:dyDescent="0.35">
      <c r="I18" s="4" t="s">
        <v>703</v>
      </c>
    </row>
    <row r="19" spans="1:9" ht="19.5" x14ac:dyDescent="0.45">
      <c r="A19" s="119" t="s">
        <v>704</v>
      </c>
      <c r="B19" s="120"/>
      <c r="I19" s="4" t="s">
        <v>705</v>
      </c>
    </row>
    <row r="20" spans="1:9" x14ac:dyDescent="0.35">
      <c r="A20" s="4" t="s">
        <v>706</v>
      </c>
      <c r="I20" s="4" t="s">
        <v>73</v>
      </c>
    </row>
    <row r="21" spans="1:9" x14ac:dyDescent="0.35">
      <c r="I21" s="4" t="s">
        <v>83</v>
      </c>
    </row>
    <row r="22" spans="1:9" ht="19.5" x14ac:dyDescent="0.45">
      <c r="A22" s="121" t="s">
        <v>707</v>
      </c>
      <c r="B22" s="122"/>
    </row>
    <row r="23" spans="1:9" x14ac:dyDescent="0.35">
      <c r="A23" s="4" t="s">
        <v>708</v>
      </c>
    </row>
  </sheetData>
  <phoneticPr fontId="4"/>
  <dataValidations count="1">
    <dataValidation type="list" allowBlank="1" showInputMessage="1" showErrorMessage="1" sqref="C1" xr:uid="{2BC2654E-3DFA-40D2-AB95-C1AA82ADDEAE}">
      <formula1>$I$2:$I$21</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C8F6D-7230-4469-A7FA-9B316B22081C}">
  <sheetPr codeName="Sheet22"/>
  <dimension ref="A1:F121"/>
  <sheetViews>
    <sheetView showGridLines="0" topLeftCell="A10" workbookViewId="0">
      <selection activeCell="E34" sqref="E34"/>
    </sheetView>
  </sheetViews>
  <sheetFormatPr defaultColWidth="8.58203125" defaultRowHeight="15" x14ac:dyDescent="0.55000000000000004"/>
  <cols>
    <col min="1" max="1" width="18.08203125" style="66" bestFit="1" customWidth="1"/>
    <col min="2" max="2" width="11.25" style="73" bestFit="1" customWidth="1"/>
    <col min="3" max="6" width="15.58203125" style="109" bestFit="1" customWidth="1"/>
    <col min="7" max="16384" width="8.58203125" style="66"/>
  </cols>
  <sheetData>
    <row r="1" spans="1:6" x14ac:dyDescent="0.55000000000000004">
      <c r="A1" s="67" t="s">
        <v>709</v>
      </c>
      <c r="B1" s="68" t="s">
        <v>710</v>
      </c>
      <c r="C1" s="102" t="s">
        <v>711</v>
      </c>
      <c r="D1" s="102" t="s">
        <v>712</v>
      </c>
      <c r="E1" s="103" t="s">
        <v>713</v>
      </c>
      <c r="F1" s="103" t="s">
        <v>714</v>
      </c>
    </row>
    <row r="2" spans="1:6" x14ac:dyDescent="0.55000000000000004">
      <c r="A2" s="69" t="s">
        <v>60</v>
      </c>
      <c r="B2" s="70">
        <v>46204</v>
      </c>
      <c r="C2" s="104">
        <v>14</v>
      </c>
      <c r="D2" s="104">
        <v>13</v>
      </c>
      <c r="E2" s="105">
        <v>8</v>
      </c>
      <c r="F2" s="105">
        <v>7</v>
      </c>
    </row>
    <row r="3" spans="1:6" x14ac:dyDescent="0.55000000000000004">
      <c r="A3" s="69" t="s">
        <v>64</v>
      </c>
      <c r="B3" s="70">
        <v>46204</v>
      </c>
      <c r="C3" s="104">
        <v>23</v>
      </c>
      <c r="D3" s="104">
        <v>21</v>
      </c>
      <c r="E3" s="105">
        <v>13</v>
      </c>
      <c r="F3" s="105">
        <v>12</v>
      </c>
    </row>
    <row r="4" spans="1:6" x14ac:dyDescent="0.55000000000000004">
      <c r="A4" s="69" t="s">
        <v>68</v>
      </c>
      <c r="B4" s="70">
        <v>46204</v>
      </c>
      <c r="C4" s="104">
        <v>16</v>
      </c>
      <c r="D4" s="104">
        <v>15</v>
      </c>
      <c r="E4" s="105">
        <v>9</v>
      </c>
      <c r="F4" s="105">
        <v>8</v>
      </c>
    </row>
    <row r="5" spans="1:6" x14ac:dyDescent="0.55000000000000004">
      <c r="A5" s="69" t="s">
        <v>59</v>
      </c>
      <c r="B5" s="70">
        <v>46204</v>
      </c>
      <c r="C5" s="104">
        <v>21</v>
      </c>
      <c r="D5" s="104">
        <v>20</v>
      </c>
      <c r="E5" s="105">
        <v>12</v>
      </c>
      <c r="F5" s="105">
        <v>11</v>
      </c>
    </row>
    <row r="6" spans="1:6" x14ac:dyDescent="0.55000000000000004">
      <c r="A6" s="69" t="s">
        <v>67</v>
      </c>
      <c r="B6" s="70">
        <v>46204</v>
      </c>
      <c r="C6" s="104">
        <v>14</v>
      </c>
      <c r="D6" s="104">
        <v>13</v>
      </c>
      <c r="E6" s="105">
        <v>8</v>
      </c>
      <c r="F6" s="105">
        <v>7</v>
      </c>
    </row>
    <row r="7" spans="1:6" x14ac:dyDescent="0.55000000000000004">
      <c r="A7" s="69" t="s">
        <v>71</v>
      </c>
      <c r="B7" s="70">
        <v>46204</v>
      </c>
      <c r="C7" s="104">
        <v>25</v>
      </c>
      <c r="D7" s="104">
        <v>23</v>
      </c>
      <c r="E7" s="105">
        <v>14</v>
      </c>
      <c r="F7" s="105">
        <v>13</v>
      </c>
    </row>
    <row r="8" spans="1:6" x14ac:dyDescent="0.55000000000000004">
      <c r="A8" s="69" t="s">
        <v>54</v>
      </c>
      <c r="B8" s="70">
        <v>46204</v>
      </c>
      <c r="C8" s="104">
        <v>18</v>
      </c>
      <c r="D8" s="104">
        <v>17</v>
      </c>
      <c r="E8" s="105">
        <v>10</v>
      </c>
      <c r="F8" s="105">
        <v>9</v>
      </c>
    </row>
    <row r="9" spans="1:6" x14ac:dyDescent="0.55000000000000004">
      <c r="A9" s="69" t="s">
        <v>79</v>
      </c>
      <c r="B9" s="70">
        <v>46204</v>
      </c>
      <c r="C9" s="104">
        <v>23</v>
      </c>
      <c r="D9" s="104">
        <v>21</v>
      </c>
      <c r="E9" s="105">
        <v>13</v>
      </c>
      <c r="F9" s="105">
        <v>12</v>
      </c>
    </row>
    <row r="10" spans="1:6" x14ac:dyDescent="0.55000000000000004">
      <c r="A10" s="69" t="s">
        <v>85</v>
      </c>
      <c r="B10" s="70">
        <v>46204</v>
      </c>
      <c r="C10" s="104">
        <v>17</v>
      </c>
      <c r="D10" s="104">
        <v>16</v>
      </c>
      <c r="E10" s="105">
        <v>9</v>
      </c>
      <c r="F10" s="105">
        <v>8</v>
      </c>
    </row>
    <row r="11" spans="1:6" x14ac:dyDescent="0.55000000000000004">
      <c r="A11" s="69" t="s">
        <v>53</v>
      </c>
      <c r="B11" s="70">
        <v>46204</v>
      </c>
      <c r="C11" s="104">
        <v>17</v>
      </c>
      <c r="D11" s="104">
        <v>16</v>
      </c>
      <c r="E11" s="105">
        <v>9</v>
      </c>
      <c r="F11" s="105">
        <v>8</v>
      </c>
    </row>
    <row r="12" spans="1:6" x14ac:dyDescent="0.55000000000000004">
      <c r="A12" s="69" t="s">
        <v>89</v>
      </c>
      <c r="B12" s="70">
        <v>46204</v>
      </c>
      <c r="C12" s="104">
        <v>12</v>
      </c>
      <c r="D12" s="104">
        <v>11</v>
      </c>
      <c r="E12" s="105">
        <v>7</v>
      </c>
      <c r="F12" s="105">
        <v>6</v>
      </c>
    </row>
    <row r="13" spans="1:6" x14ac:dyDescent="0.55000000000000004">
      <c r="A13" s="69" t="s">
        <v>77</v>
      </c>
      <c r="B13" s="70">
        <v>46204</v>
      </c>
      <c r="C13" s="104">
        <v>15</v>
      </c>
      <c r="D13" s="104">
        <v>13</v>
      </c>
      <c r="E13" s="105">
        <v>8</v>
      </c>
      <c r="F13" s="105">
        <v>7</v>
      </c>
    </row>
    <row r="14" spans="1:6" x14ac:dyDescent="0.55000000000000004">
      <c r="A14" s="69" t="s">
        <v>80</v>
      </c>
      <c r="B14" s="70">
        <v>46204</v>
      </c>
      <c r="C14" s="104">
        <v>11</v>
      </c>
      <c r="D14" s="104">
        <v>10</v>
      </c>
      <c r="E14" s="105">
        <v>6</v>
      </c>
      <c r="F14" s="105">
        <v>5</v>
      </c>
    </row>
    <row r="15" spans="1:6" x14ac:dyDescent="0.55000000000000004">
      <c r="A15" s="69" t="s">
        <v>88</v>
      </c>
      <c r="B15" s="70">
        <v>46204</v>
      </c>
      <c r="C15" s="104">
        <v>16</v>
      </c>
      <c r="D15" s="104">
        <v>14</v>
      </c>
      <c r="E15" s="105">
        <v>9</v>
      </c>
      <c r="F15" s="105">
        <v>8</v>
      </c>
    </row>
    <row r="16" spans="1:6" x14ac:dyDescent="0.55000000000000004">
      <c r="A16" s="69" t="s">
        <v>72</v>
      </c>
      <c r="B16" s="70">
        <v>46204</v>
      </c>
      <c r="C16" s="104">
        <v>15</v>
      </c>
      <c r="D16" s="104">
        <v>14</v>
      </c>
      <c r="E16" s="105">
        <v>8</v>
      </c>
      <c r="F16" s="105">
        <v>7</v>
      </c>
    </row>
    <row r="17" spans="1:6" x14ac:dyDescent="0.55000000000000004">
      <c r="A17" s="69" t="s">
        <v>63</v>
      </c>
      <c r="B17" s="70">
        <v>46204</v>
      </c>
      <c r="C17" s="104">
        <v>17</v>
      </c>
      <c r="D17" s="104">
        <v>16</v>
      </c>
      <c r="E17" s="105">
        <v>9</v>
      </c>
      <c r="F17" s="105">
        <v>8</v>
      </c>
    </row>
    <row r="18" spans="1:6" x14ac:dyDescent="0.55000000000000004">
      <c r="A18" s="69" t="s">
        <v>715</v>
      </c>
      <c r="B18" s="70">
        <v>46204</v>
      </c>
      <c r="C18" s="104">
        <v>14</v>
      </c>
      <c r="D18" s="104">
        <v>13</v>
      </c>
      <c r="E18" s="105">
        <v>8</v>
      </c>
      <c r="F18" s="105">
        <v>7</v>
      </c>
    </row>
    <row r="19" spans="1:6" x14ac:dyDescent="0.55000000000000004">
      <c r="A19" s="69" t="s">
        <v>716</v>
      </c>
      <c r="B19" s="70">
        <v>46204</v>
      </c>
      <c r="C19" s="104">
        <v>17</v>
      </c>
      <c r="D19" s="104">
        <v>15</v>
      </c>
      <c r="E19" s="105">
        <v>9</v>
      </c>
      <c r="F19" s="105">
        <v>8</v>
      </c>
    </row>
    <row r="20" spans="1:6" x14ac:dyDescent="0.55000000000000004">
      <c r="A20" s="69" t="s">
        <v>73</v>
      </c>
      <c r="B20" s="70">
        <v>46204</v>
      </c>
      <c r="C20" s="104">
        <v>20</v>
      </c>
      <c r="D20" s="104">
        <v>19</v>
      </c>
      <c r="E20" s="105">
        <v>11</v>
      </c>
      <c r="F20" s="105">
        <v>10</v>
      </c>
    </row>
    <row r="21" spans="1:6" x14ac:dyDescent="0.55000000000000004">
      <c r="A21" s="69" t="s">
        <v>83</v>
      </c>
      <c r="B21" s="70">
        <v>46204</v>
      </c>
      <c r="C21" s="104">
        <v>19</v>
      </c>
      <c r="D21" s="104">
        <v>17</v>
      </c>
      <c r="E21" s="105">
        <v>10</v>
      </c>
      <c r="F21" s="105">
        <v>9</v>
      </c>
    </row>
    <row r="22" spans="1:6" x14ac:dyDescent="0.55000000000000004">
      <c r="A22" s="69" t="s">
        <v>60</v>
      </c>
      <c r="B22" s="70">
        <v>46235</v>
      </c>
      <c r="C22" s="104">
        <v>14</v>
      </c>
      <c r="D22" s="104">
        <v>13</v>
      </c>
      <c r="E22" s="105">
        <v>9</v>
      </c>
      <c r="F22" s="105">
        <v>7</v>
      </c>
    </row>
    <row r="23" spans="1:6" x14ac:dyDescent="0.55000000000000004">
      <c r="A23" s="69" t="s">
        <v>64</v>
      </c>
      <c r="B23" s="70">
        <v>46235</v>
      </c>
      <c r="C23" s="104">
        <v>25</v>
      </c>
      <c r="D23" s="104">
        <v>23</v>
      </c>
      <c r="E23" s="105">
        <v>15</v>
      </c>
      <c r="F23" s="105">
        <v>12</v>
      </c>
    </row>
    <row r="24" spans="1:6" x14ac:dyDescent="0.55000000000000004">
      <c r="A24" s="69" t="s">
        <v>68</v>
      </c>
      <c r="B24" s="70">
        <v>46235</v>
      </c>
      <c r="C24" s="104">
        <v>17</v>
      </c>
      <c r="D24" s="104">
        <v>15</v>
      </c>
      <c r="E24" s="105">
        <v>10</v>
      </c>
      <c r="F24" s="105">
        <v>8</v>
      </c>
    </row>
    <row r="25" spans="1:6" x14ac:dyDescent="0.55000000000000004">
      <c r="A25" s="69" t="s">
        <v>59</v>
      </c>
      <c r="B25" s="70">
        <v>46235</v>
      </c>
      <c r="C25" s="104">
        <v>23</v>
      </c>
      <c r="D25" s="104">
        <v>21</v>
      </c>
      <c r="E25" s="105">
        <v>13</v>
      </c>
      <c r="F25" s="105">
        <v>11</v>
      </c>
    </row>
    <row r="26" spans="1:6" x14ac:dyDescent="0.55000000000000004">
      <c r="A26" s="69" t="s">
        <v>67</v>
      </c>
      <c r="B26" s="70">
        <v>46235</v>
      </c>
      <c r="C26" s="104">
        <v>15</v>
      </c>
      <c r="D26" s="104">
        <v>14</v>
      </c>
      <c r="E26" s="105">
        <v>9</v>
      </c>
      <c r="F26" s="105">
        <v>7</v>
      </c>
    </row>
    <row r="27" spans="1:6" x14ac:dyDescent="0.55000000000000004">
      <c r="A27" s="69" t="s">
        <v>71</v>
      </c>
      <c r="B27" s="70">
        <v>46235</v>
      </c>
      <c r="C27" s="104">
        <v>27</v>
      </c>
      <c r="D27" s="104">
        <v>24</v>
      </c>
      <c r="E27" s="105">
        <v>16</v>
      </c>
      <c r="F27" s="105">
        <v>13</v>
      </c>
    </row>
    <row r="28" spans="1:6" x14ac:dyDescent="0.55000000000000004">
      <c r="A28" s="69" t="s">
        <v>54</v>
      </c>
      <c r="B28" s="70">
        <v>46235</v>
      </c>
      <c r="C28" s="104">
        <v>19</v>
      </c>
      <c r="D28" s="104">
        <v>17</v>
      </c>
      <c r="E28" s="105">
        <v>11</v>
      </c>
      <c r="F28" s="105">
        <v>9</v>
      </c>
    </row>
    <row r="29" spans="1:6" x14ac:dyDescent="0.55000000000000004">
      <c r="A29" s="69" t="s">
        <v>79</v>
      </c>
      <c r="B29" s="70">
        <v>46235</v>
      </c>
      <c r="C29" s="104">
        <v>25</v>
      </c>
      <c r="D29" s="104">
        <v>23</v>
      </c>
      <c r="E29" s="105">
        <v>14</v>
      </c>
      <c r="F29" s="105">
        <v>12</v>
      </c>
    </row>
    <row r="30" spans="1:6" x14ac:dyDescent="0.55000000000000004">
      <c r="A30" s="69" t="s">
        <v>85</v>
      </c>
      <c r="B30" s="70">
        <v>46235</v>
      </c>
      <c r="C30" s="104">
        <v>18</v>
      </c>
      <c r="D30" s="104">
        <v>16</v>
      </c>
      <c r="E30" s="105">
        <v>11</v>
      </c>
      <c r="F30" s="105">
        <v>9</v>
      </c>
    </row>
    <row r="31" spans="1:6" x14ac:dyDescent="0.55000000000000004">
      <c r="A31" s="69" t="s">
        <v>53</v>
      </c>
      <c r="B31" s="70">
        <v>46235</v>
      </c>
      <c r="C31" s="104">
        <v>18</v>
      </c>
      <c r="D31" s="104">
        <v>17</v>
      </c>
      <c r="E31" s="105">
        <v>11</v>
      </c>
      <c r="F31" s="105">
        <v>9</v>
      </c>
    </row>
    <row r="32" spans="1:6" x14ac:dyDescent="0.55000000000000004">
      <c r="A32" s="69" t="s">
        <v>89</v>
      </c>
      <c r="B32" s="70">
        <v>46235</v>
      </c>
      <c r="C32" s="104">
        <v>12</v>
      </c>
      <c r="D32" s="104">
        <v>11</v>
      </c>
      <c r="E32" s="105">
        <v>7</v>
      </c>
      <c r="F32" s="105">
        <v>6</v>
      </c>
    </row>
    <row r="33" spans="1:6" x14ac:dyDescent="0.55000000000000004">
      <c r="A33" s="69" t="s">
        <v>77</v>
      </c>
      <c r="B33" s="70">
        <v>46235</v>
      </c>
      <c r="C33" s="104">
        <v>15</v>
      </c>
      <c r="D33" s="104">
        <v>14</v>
      </c>
      <c r="E33" s="105">
        <v>9</v>
      </c>
      <c r="F33" s="105">
        <v>7</v>
      </c>
    </row>
    <row r="34" spans="1:6" x14ac:dyDescent="0.55000000000000004">
      <c r="A34" s="69" t="s">
        <v>80</v>
      </c>
      <c r="B34" s="70">
        <v>46235</v>
      </c>
      <c r="C34" s="104">
        <v>11</v>
      </c>
      <c r="D34" s="104">
        <v>10</v>
      </c>
      <c r="E34" s="105">
        <v>7</v>
      </c>
      <c r="F34" s="105">
        <v>5</v>
      </c>
    </row>
    <row r="35" spans="1:6" x14ac:dyDescent="0.55000000000000004">
      <c r="A35" s="69" t="s">
        <v>88</v>
      </c>
      <c r="B35" s="70">
        <v>46235</v>
      </c>
      <c r="C35" s="104">
        <v>17</v>
      </c>
      <c r="D35" s="104">
        <v>15</v>
      </c>
      <c r="E35" s="105">
        <v>9</v>
      </c>
      <c r="F35" s="105">
        <v>8</v>
      </c>
    </row>
    <row r="36" spans="1:6" x14ac:dyDescent="0.55000000000000004">
      <c r="A36" s="69" t="s">
        <v>72</v>
      </c>
      <c r="B36" s="70">
        <v>46235</v>
      </c>
      <c r="C36" s="104">
        <v>16</v>
      </c>
      <c r="D36" s="104">
        <v>14</v>
      </c>
      <c r="E36" s="105">
        <v>9</v>
      </c>
      <c r="F36" s="105">
        <v>7</v>
      </c>
    </row>
    <row r="37" spans="1:6" x14ac:dyDescent="0.55000000000000004">
      <c r="A37" s="69" t="s">
        <v>63</v>
      </c>
      <c r="B37" s="70">
        <v>46235</v>
      </c>
      <c r="C37" s="104">
        <v>18</v>
      </c>
      <c r="D37" s="104">
        <v>17</v>
      </c>
      <c r="E37" s="105">
        <v>11</v>
      </c>
      <c r="F37" s="105">
        <v>9</v>
      </c>
    </row>
    <row r="38" spans="1:6" x14ac:dyDescent="0.55000000000000004">
      <c r="A38" s="69" t="s">
        <v>715</v>
      </c>
      <c r="B38" s="70">
        <v>46235</v>
      </c>
      <c r="C38" s="104">
        <v>14</v>
      </c>
      <c r="D38" s="104">
        <v>13</v>
      </c>
      <c r="E38" s="105">
        <v>9</v>
      </c>
      <c r="F38" s="105">
        <v>7</v>
      </c>
    </row>
    <row r="39" spans="1:6" x14ac:dyDescent="0.55000000000000004">
      <c r="A39" s="69" t="s">
        <v>716</v>
      </c>
      <c r="B39" s="70">
        <v>46235</v>
      </c>
      <c r="C39" s="104">
        <v>18</v>
      </c>
      <c r="D39" s="104">
        <v>16</v>
      </c>
      <c r="E39" s="105">
        <v>10</v>
      </c>
      <c r="F39" s="105">
        <v>8</v>
      </c>
    </row>
    <row r="40" spans="1:6" x14ac:dyDescent="0.55000000000000004">
      <c r="A40" s="69" t="s">
        <v>73</v>
      </c>
      <c r="B40" s="70">
        <v>46235</v>
      </c>
      <c r="C40" s="104">
        <v>22</v>
      </c>
      <c r="D40" s="104">
        <v>20</v>
      </c>
      <c r="E40" s="105">
        <v>13</v>
      </c>
      <c r="F40" s="105">
        <v>10</v>
      </c>
    </row>
    <row r="41" spans="1:6" x14ac:dyDescent="0.55000000000000004">
      <c r="A41" s="69" t="s">
        <v>83</v>
      </c>
      <c r="B41" s="70">
        <v>46235</v>
      </c>
      <c r="C41" s="104">
        <v>20</v>
      </c>
      <c r="D41" s="104">
        <v>18</v>
      </c>
      <c r="E41" s="105">
        <v>12</v>
      </c>
      <c r="F41" s="105">
        <v>10</v>
      </c>
    </row>
    <row r="42" spans="1:6" x14ac:dyDescent="0.55000000000000004">
      <c r="A42" s="69" t="s">
        <v>60</v>
      </c>
      <c r="B42" s="70">
        <v>46266</v>
      </c>
      <c r="C42" s="104"/>
      <c r="D42" s="104">
        <v>14</v>
      </c>
      <c r="E42" s="104"/>
      <c r="F42" s="106">
        <v>7</v>
      </c>
    </row>
    <row r="43" spans="1:6" x14ac:dyDescent="0.55000000000000004">
      <c r="A43" s="69" t="s">
        <v>64</v>
      </c>
      <c r="B43" s="70">
        <v>46266</v>
      </c>
      <c r="C43" s="104"/>
      <c r="D43" s="104">
        <v>23</v>
      </c>
      <c r="E43" s="104"/>
      <c r="F43" s="106">
        <v>12</v>
      </c>
    </row>
    <row r="44" spans="1:6" x14ac:dyDescent="0.55000000000000004">
      <c r="A44" s="69" t="s">
        <v>68</v>
      </c>
      <c r="B44" s="70">
        <v>46266</v>
      </c>
      <c r="C44" s="104"/>
      <c r="D44" s="104">
        <v>16</v>
      </c>
      <c r="E44" s="104"/>
      <c r="F44" s="106">
        <v>8</v>
      </c>
    </row>
    <row r="45" spans="1:6" x14ac:dyDescent="0.55000000000000004">
      <c r="A45" s="69" t="s">
        <v>59</v>
      </c>
      <c r="B45" s="70">
        <v>46266</v>
      </c>
      <c r="C45" s="104"/>
      <c r="D45" s="104">
        <v>21</v>
      </c>
      <c r="E45" s="104"/>
      <c r="F45" s="106">
        <v>11</v>
      </c>
    </row>
    <row r="46" spans="1:6" x14ac:dyDescent="0.55000000000000004">
      <c r="A46" s="69" t="s">
        <v>67</v>
      </c>
      <c r="B46" s="70">
        <v>46266</v>
      </c>
      <c r="C46" s="104"/>
      <c r="D46" s="104">
        <v>14</v>
      </c>
      <c r="E46" s="104"/>
      <c r="F46" s="106">
        <v>7</v>
      </c>
    </row>
    <row r="47" spans="1:6" x14ac:dyDescent="0.55000000000000004">
      <c r="A47" s="69" t="s">
        <v>71</v>
      </c>
      <c r="B47" s="70">
        <v>46266</v>
      </c>
      <c r="C47" s="104"/>
      <c r="D47" s="104">
        <v>25</v>
      </c>
      <c r="E47" s="104"/>
      <c r="F47" s="106">
        <v>13</v>
      </c>
    </row>
    <row r="48" spans="1:6" x14ac:dyDescent="0.55000000000000004">
      <c r="A48" s="69" t="s">
        <v>54</v>
      </c>
      <c r="B48" s="70">
        <v>46266</v>
      </c>
      <c r="C48" s="104"/>
      <c r="D48" s="104">
        <v>18</v>
      </c>
      <c r="E48" s="104"/>
      <c r="F48" s="106">
        <v>9</v>
      </c>
    </row>
    <row r="49" spans="1:6" x14ac:dyDescent="0.55000000000000004">
      <c r="A49" s="69" t="s">
        <v>79</v>
      </c>
      <c r="B49" s="70">
        <v>46266</v>
      </c>
      <c r="C49" s="104"/>
      <c r="D49" s="104">
        <v>23</v>
      </c>
      <c r="E49" s="104"/>
      <c r="F49" s="106">
        <v>12</v>
      </c>
    </row>
    <row r="50" spans="1:6" x14ac:dyDescent="0.55000000000000004">
      <c r="A50" s="69" t="s">
        <v>85</v>
      </c>
      <c r="B50" s="70">
        <v>46266</v>
      </c>
      <c r="C50" s="104"/>
      <c r="D50" s="104">
        <v>17</v>
      </c>
      <c r="E50" s="104"/>
      <c r="F50" s="106">
        <v>9</v>
      </c>
    </row>
    <row r="51" spans="1:6" x14ac:dyDescent="0.55000000000000004">
      <c r="A51" s="69" t="s">
        <v>53</v>
      </c>
      <c r="B51" s="70">
        <v>46266</v>
      </c>
      <c r="C51" s="104"/>
      <c r="D51" s="104">
        <v>17</v>
      </c>
      <c r="E51" s="104"/>
      <c r="F51" s="106">
        <v>9</v>
      </c>
    </row>
    <row r="52" spans="1:6" x14ac:dyDescent="0.55000000000000004">
      <c r="A52" s="69" t="s">
        <v>89</v>
      </c>
      <c r="B52" s="70">
        <v>46266</v>
      </c>
      <c r="C52" s="104"/>
      <c r="D52" s="104">
        <v>11</v>
      </c>
      <c r="E52" s="104"/>
      <c r="F52" s="106">
        <v>6</v>
      </c>
    </row>
    <row r="53" spans="1:6" x14ac:dyDescent="0.55000000000000004">
      <c r="A53" s="69" t="s">
        <v>77</v>
      </c>
      <c r="B53" s="70">
        <v>46266</v>
      </c>
      <c r="C53" s="104"/>
      <c r="D53" s="104">
        <v>15</v>
      </c>
      <c r="E53" s="104"/>
      <c r="F53" s="106">
        <v>7</v>
      </c>
    </row>
    <row r="54" spans="1:6" x14ac:dyDescent="0.55000000000000004">
      <c r="A54" s="69" t="s">
        <v>80</v>
      </c>
      <c r="B54" s="70">
        <v>46266</v>
      </c>
      <c r="C54" s="104"/>
      <c r="D54" s="104">
        <v>10</v>
      </c>
      <c r="E54" s="104"/>
      <c r="F54" s="106">
        <v>5</v>
      </c>
    </row>
    <row r="55" spans="1:6" x14ac:dyDescent="0.55000000000000004">
      <c r="A55" s="69" t="s">
        <v>88</v>
      </c>
      <c r="B55" s="70">
        <v>46266</v>
      </c>
      <c r="C55" s="104"/>
      <c r="D55" s="104">
        <v>16</v>
      </c>
      <c r="E55" s="104"/>
      <c r="F55" s="106">
        <v>8</v>
      </c>
    </row>
    <row r="56" spans="1:6" x14ac:dyDescent="0.55000000000000004">
      <c r="A56" s="69" t="s">
        <v>72</v>
      </c>
      <c r="B56" s="70">
        <v>46266</v>
      </c>
      <c r="C56" s="104"/>
      <c r="D56" s="104">
        <v>15</v>
      </c>
      <c r="E56" s="104"/>
      <c r="F56" s="106">
        <v>8</v>
      </c>
    </row>
    <row r="57" spans="1:6" x14ac:dyDescent="0.55000000000000004">
      <c r="A57" s="69" t="s">
        <v>63</v>
      </c>
      <c r="B57" s="70">
        <v>46266</v>
      </c>
      <c r="C57" s="104"/>
      <c r="D57" s="104">
        <v>17</v>
      </c>
      <c r="E57" s="104"/>
      <c r="F57" s="106">
        <v>9</v>
      </c>
    </row>
    <row r="58" spans="1:6" x14ac:dyDescent="0.55000000000000004">
      <c r="A58" s="69" t="s">
        <v>715</v>
      </c>
      <c r="B58" s="70">
        <v>46266</v>
      </c>
      <c r="C58" s="104"/>
      <c r="D58" s="104">
        <v>14</v>
      </c>
      <c r="E58" s="104"/>
      <c r="F58" s="106">
        <v>7</v>
      </c>
    </row>
    <row r="59" spans="1:6" x14ac:dyDescent="0.55000000000000004">
      <c r="A59" s="69" t="s">
        <v>716</v>
      </c>
      <c r="B59" s="70">
        <v>46266</v>
      </c>
      <c r="C59" s="104"/>
      <c r="D59" s="104">
        <v>17</v>
      </c>
      <c r="E59" s="104"/>
      <c r="F59" s="106">
        <v>9</v>
      </c>
    </row>
    <row r="60" spans="1:6" x14ac:dyDescent="0.55000000000000004">
      <c r="A60" s="69" t="s">
        <v>73</v>
      </c>
      <c r="B60" s="70">
        <v>46266</v>
      </c>
      <c r="C60" s="104"/>
      <c r="D60" s="104">
        <v>20</v>
      </c>
      <c r="E60" s="104"/>
      <c r="F60" s="106">
        <v>11</v>
      </c>
    </row>
    <row r="61" spans="1:6" x14ac:dyDescent="0.55000000000000004">
      <c r="A61" s="69" t="s">
        <v>83</v>
      </c>
      <c r="B61" s="70">
        <v>46266</v>
      </c>
      <c r="C61" s="104"/>
      <c r="D61" s="104">
        <v>19</v>
      </c>
      <c r="E61" s="104"/>
      <c r="F61" s="106">
        <v>10</v>
      </c>
    </row>
    <row r="62" spans="1:6" x14ac:dyDescent="0.55000000000000004">
      <c r="A62" s="69" t="s">
        <v>60</v>
      </c>
      <c r="B62" s="70">
        <v>46296</v>
      </c>
      <c r="C62" s="104"/>
      <c r="D62" s="104">
        <v>14</v>
      </c>
      <c r="E62" s="105"/>
      <c r="F62" s="105">
        <v>7</v>
      </c>
    </row>
    <row r="63" spans="1:6" x14ac:dyDescent="0.55000000000000004">
      <c r="A63" s="69" t="s">
        <v>64</v>
      </c>
      <c r="B63" s="70">
        <v>46296</v>
      </c>
      <c r="C63" s="104"/>
      <c r="D63" s="104">
        <v>24</v>
      </c>
      <c r="E63" s="105"/>
      <c r="F63" s="105">
        <v>12</v>
      </c>
    </row>
    <row r="64" spans="1:6" x14ac:dyDescent="0.55000000000000004">
      <c r="A64" s="69" t="s">
        <v>68</v>
      </c>
      <c r="B64" s="70">
        <v>46296</v>
      </c>
      <c r="C64" s="104"/>
      <c r="D64" s="104">
        <v>16</v>
      </c>
      <c r="E64" s="105"/>
      <c r="F64" s="105">
        <v>8</v>
      </c>
    </row>
    <row r="65" spans="1:6" x14ac:dyDescent="0.55000000000000004">
      <c r="A65" s="69" t="s">
        <v>59</v>
      </c>
      <c r="B65" s="70">
        <v>46296</v>
      </c>
      <c r="C65" s="104"/>
      <c r="D65" s="104">
        <v>22</v>
      </c>
      <c r="E65" s="105"/>
      <c r="F65" s="105">
        <v>11</v>
      </c>
    </row>
    <row r="66" spans="1:6" x14ac:dyDescent="0.55000000000000004">
      <c r="A66" s="69" t="s">
        <v>67</v>
      </c>
      <c r="B66" s="70">
        <v>46296</v>
      </c>
      <c r="C66" s="104"/>
      <c r="D66" s="104">
        <v>14</v>
      </c>
      <c r="E66" s="105"/>
      <c r="F66" s="105">
        <v>7</v>
      </c>
    </row>
    <row r="67" spans="1:6" x14ac:dyDescent="0.55000000000000004">
      <c r="A67" s="69" t="s">
        <v>71</v>
      </c>
      <c r="B67" s="70">
        <v>46296</v>
      </c>
      <c r="C67" s="104"/>
      <c r="D67" s="104">
        <v>25</v>
      </c>
      <c r="E67" s="105"/>
      <c r="F67" s="105">
        <v>13</v>
      </c>
    </row>
    <row r="68" spans="1:6" x14ac:dyDescent="0.55000000000000004">
      <c r="A68" s="69" t="s">
        <v>54</v>
      </c>
      <c r="B68" s="70">
        <v>46296</v>
      </c>
      <c r="C68" s="104"/>
      <c r="D68" s="104">
        <v>18</v>
      </c>
      <c r="E68" s="105"/>
      <c r="F68" s="105">
        <v>9</v>
      </c>
    </row>
    <row r="69" spans="1:6" x14ac:dyDescent="0.55000000000000004">
      <c r="A69" s="69" t="s">
        <v>79</v>
      </c>
      <c r="B69" s="70">
        <v>46296</v>
      </c>
      <c r="C69" s="104"/>
      <c r="D69" s="104">
        <v>23</v>
      </c>
      <c r="E69" s="105"/>
      <c r="F69" s="105">
        <v>12</v>
      </c>
    </row>
    <row r="70" spans="1:6" x14ac:dyDescent="0.55000000000000004">
      <c r="A70" s="69" t="s">
        <v>85</v>
      </c>
      <c r="B70" s="70">
        <v>46296</v>
      </c>
      <c r="C70" s="104"/>
      <c r="D70" s="104">
        <v>17</v>
      </c>
      <c r="E70" s="105"/>
      <c r="F70" s="105">
        <v>9</v>
      </c>
    </row>
    <row r="71" spans="1:6" x14ac:dyDescent="0.55000000000000004">
      <c r="A71" s="69" t="s">
        <v>53</v>
      </c>
      <c r="B71" s="70">
        <v>46296</v>
      </c>
      <c r="C71" s="104"/>
      <c r="D71" s="104">
        <v>17</v>
      </c>
      <c r="E71" s="105"/>
      <c r="F71" s="105">
        <v>9</v>
      </c>
    </row>
    <row r="72" spans="1:6" x14ac:dyDescent="0.55000000000000004">
      <c r="A72" s="69" t="s">
        <v>89</v>
      </c>
      <c r="B72" s="70">
        <v>46296</v>
      </c>
      <c r="C72" s="104"/>
      <c r="D72" s="104">
        <v>12</v>
      </c>
      <c r="E72" s="105"/>
      <c r="F72" s="105">
        <v>6</v>
      </c>
    </row>
    <row r="73" spans="1:6" x14ac:dyDescent="0.55000000000000004">
      <c r="A73" s="69" t="s">
        <v>77</v>
      </c>
      <c r="B73" s="70">
        <v>46296</v>
      </c>
      <c r="C73" s="104"/>
      <c r="D73" s="104">
        <v>15</v>
      </c>
      <c r="E73" s="105"/>
      <c r="F73" s="105">
        <v>8</v>
      </c>
    </row>
    <row r="74" spans="1:6" x14ac:dyDescent="0.55000000000000004">
      <c r="A74" s="69" t="s">
        <v>80</v>
      </c>
      <c r="B74" s="70">
        <v>46296</v>
      </c>
      <c r="C74" s="104"/>
      <c r="D74" s="104">
        <v>11</v>
      </c>
      <c r="E74" s="105"/>
      <c r="F74" s="105">
        <v>6</v>
      </c>
    </row>
    <row r="75" spans="1:6" x14ac:dyDescent="0.55000000000000004">
      <c r="A75" s="69" t="s">
        <v>88</v>
      </c>
      <c r="B75" s="70">
        <v>46296</v>
      </c>
      <c r="C75" s="104"/>
      <c r="D75" s="104">
        <v>16</v>
      </c>
      <c r="E75" s="105"/>
      <c r="F75" s="105">
        <v>8</v>
      </c>
    </row>
    <row r="76" spans="1:6" x14ac:dyDescent="0.55000000000000004">
      <c r="A76" s="69" t="s">
        <v>72</v>
      </c>
      <c r="B76" s="70">
        <v>46296</v>
      </c>
      <c r="C76" s="104"/>
      <c r="D76" s="104">
        <v>15</v>
      </c>
      <c r="E76" s="105"/>
      <c r="F76" s="105">
        <v>8</v>
      </c>
    </row>
    <row r="77" spans="1:6" x14ac:dyDescent="0.55000000000000004">
      <c r="A77" s="69" t="s">
        <v>63</v>
      </c>
      <c r="B77" s="70">
        <v>46296</v>
      </c>
      <c r="C77" s="104"/>
      <c r="D77" s="104">
        <v>17</v>
      </c>
      <c r="E77" s="105"/>
      <c r="F77" s="105">
        <v>9</v>
      </c>
    </row>
    <row r="78" spans="1:6" x14ac:dyDescent="0.55000000000000004">
      <c r="A78" s="69" t="s">
        <v>715</v>
      </c>
      <c r="B78" s="70">
        <v>46296</v>
      </c>
      <c r="C78" s="104"/>
      <c r="D78" s="104">
        <v>14</v>
      </c>
      <c r="E78" s="105"/>
      <c r="F78" s="105">
        <v>7</v>
      </c>
    </row>
    <row r="79" spans="1:6" x14ac:dyDescent="0.55000000000000004">
      <c r="A79" s="69" t="s">
        <v>716</v>
      </c>
      <c r="B79" s="70">
        <v>46296</v>
      </c>
      <c r="C79" s="104"/>
      <c r="D79" s="104">
        <v>17</v>
      </c>
      <c r="E79" s="105"/>
      <c r="F79" s="105">
        <v>9</v>
      </c>
    </row>
    <row r="80" spans="1:6" x14ac:dyDescent="0.55000000000000004">
      <c r="A80" s="69" t="s">
        <v>73</v>
      </c>
      <c r="B80" s="70">
        <v>46296</v>
      </c>
      <c r="C80" s="104"/>
      <c r="D80" s="104">
        <v>20</v>
      </c>
      <c r="E80" s="105"/>
      <c r="F80" s="105">
        <v>11</v>
      </c>
    </row>
    <row r="81" spans="1:6" x14ac:dyDescent="0.55000000000000004">
      <c r="A81" s="69" t="s">
        <v>83</v>
      </c>
      <c r="B81" s="70">
        <v>46296</v>
      </c>
      <c r="C81" s="104"/>
      <c r="D81" s="104">
        <v>19</v>
      </c>
      <c r="E81" s="105"/>
      <c r="F81" s="105">
        <v>10</v>
      </c>
    </row>
    <row r="82" spans="1:6" x14ac:dyDescent="0.55000000000000004">
      <c r="A82" s="69" t="s">
        <v>60</v>
      </c>
      <c r="B82" s="70">
        <v>46327</v>
      </c>
      <c r="C82" s="104"/>
      <c r="D82" s="104">
        <v>14</v>
      </c>
      <c r="E82" s="105"/>
      <c r="F82" s="105">
        <v>7</v>
      </c>
    </row>
    <row r="83" spans="1:6" x14ac:dyDescent="0.55000000000000004">
      <c r="A83" s="69" t="s">
        <v>64</v>
      </c>
      <c r="B83" s="70">
        <v>46327</v>
      </c>
      <c r="C83" s="104"/>
      <c r="D83" s="104">
        <v>24</v>
      </c>
      <c r="E83" s="105"/>
      <c r="F83" s="105">
        <v>12</v>
      </c>
    </row>
    <row r="84" spans="1:6" x14ac:dyDescent="0.55000000000000004">
      <c r="A84" s="69" t="s">
        <v>68</v>
      </c>
      <c r="B84" s="70">
        <v>46327</v>
      </c>
      <c r="C84" s="104"/>
      <c r="D84" s="104">
        <v>16</v>
      </c>
      <c r="E84" s="105"/>
      <c r="F84" s="105">
        <v>9</v>
      </c>
    </row>
    <row r="85" spans="1:6" x14ac:dyDescent="0.55000000000000004">
      <c r="A85" s="69" t="s">
        <v>59</v>
      </c>
      <c r="B85" s="70">
        <v>46327</v>
      </c>
      <c r="C85" s="104"/>
      <c r="D85" s="104">
        <v>22</v>
      </c>
      <c r="E85" s="105"/>
      <c r="F85" s="105">
        <v>11</v>
      </c>
    </row>
    <row r="86" spans="1:6" x14ac:dyDescent="0.55000000000000004">
      <c r="A86" s="69" t="s">
        <v>67</v>
      </c>
      <c r="B86" s="70">
        <v>46327</v>
      </c>
      <c r="C86" s="104"/>
      <c r="D86" s="104">
        <v>14</v>
      </c>
      <c r="E86" s="105"/>
      <c r="F86" s="105">
        <v>8</v>
      </c>
    </row>
    <row r="87" spans="1:6" x14ac:dyDescent="0.55000000000000004">
      <c r="A87" s="69" t="s">
        <v>71</v>
      </c>
      <c r="B87" s="70">
        <v>46327</v>
      </c>
      <c r="C87" s="104"/>
      <c r="D87" s="104">
        <v>26</v>
      </c>
      <c r="E87" s="105"/>
      <c r="F87" s="105">
        <v>13</v>
      </c>
    </row>
    <row r="88" spans="1:6" x14ac:dyDescent="0.55000000000000004">
      <c r="A88" s="69" t="s">
        <v>54</v>
      </c>
      <c r="B88" s="70">
        <v>46327</v>
      </c>
      <c r="C88" s="104"/>
      <c r="D88" s="104">
        <v>18</v>
      </c>
      <c r="E88" s="105"/>
      <c r="F88" s="105">
        <v>10</v>
      </c>
    </row>
    <row r="89" spans="1:6" x14ac:dyDescent="0.55000000000000004">
      <c r="A89" s="69" t="s">
        <v>79</v>
      </c>
      <c r="B89" s="70">
        <v>46327</v>
      </c>
      <c r="C89" s="104"/>
      <c r="D89" s="104">
        <v>24</v>
      </c>
      <c r="E89" s="105"/>
      <c r="F89" s="105">
        <v>12</v>
      </c>
    </row>
    <row r="90" spans="1:6" x14ac:dyDescent="0.55000000000000004">
      <c r="A90" s="69" t="s">
        <v>85</v>
      </c>
      <c r="B90" s="70">
        <v>46327</v>
      </c>
      <c r="C90" s="104"/>
      <c r="D90" s="104">
        <v>17</v>
      </c>
      <c r="E90" s="105"/>
      <c r="F90" s="105">
        <v>9</v>
      </c>
    </row>
    <row r="91" spans="1:6" x14ac:dyDescent="0.55000000000000004">
      <c r="A91" s="69" t="s">
        <v>53</v>
      </c>
      <c r="B91" s="70">
        <v>46327</v>
      </c>
      <c r="C91" s="104"/>
      <c r="D91" s="104">
        <v>17</v>
      </c>
      <c r="E91" s="105"/>
      <c r="F91" s="105">
        <v>9</v>
      </c>
    </row>
    <row r="92" spans="1:6" x14ac:dyDescent="0.55000000000000004">
      <c r="A92" s="69" t="s">
        <v>89</v>
      </c>
      <c r="B92" s="70">
        <v>46327</v>
      </c>
      <c r="C92" s="104"/>
      <c r="D92" s="104">
        <v>12</v>
      </c>
      <c r="E92" s="105"/>
      <c r="F92" s="105">
        <v>6</v>
      </c>
    </row>
    <row r="93" spans="1:6" x14ac:dyDescent="0.55000000000000004">
      <c r="A93" s="69" t="s">
        <v>77</v>
      </c>
      <c r="B93" s="70">
        <v>46327</v>
      </c>
      <c r="C93" s="104"/>
      <c r="D93" s="104">
        <v>15</v>
      </c>
      <c r="E93" s="105"/>
      <c r="F93" s="105">
        <v>8</v>
      </c>
    </row>
    <row r="94" spans="1:6" x14ac:dyDescent="0.55000000000000004">
      <c r="A94" s="69" t="s">
        <v>80</v>
      </c>
      <c r="B94" s="70">
        <v>46327</v>
      </c>
      <c r="C94" s="104"/>
      <c r="D94" s="104">
        <v>11</v>
      </c>
      <c r="E94" s="105"/>
      <c r="F94" s="105">
        <v>6</v>
      </c>
    </row>
    <row r="95" spans="1:6" x14ac:dyDescent="0.55000000000000004">
      <c r="A95" s="69" t="s">
        <v>88</v>
      </c>
      <c r="B95" s="70">
        <v>46327</v>
      </c>
      <c r="C95" s="104"/>
      <c r="D95" s="104">
        <v>16</v>
      </c>
      <c r="E95" s="105"/>
      <c r="F95" s="105">
        <v>8</v>
      </c>
    </row>
    <row r="96" spans="1:6" x14ac:dyDescent="0.55000000000000004">
      <c r="A96" s="69" t="s">
        <v>72</v>
      </c>
      <c r="B96" s="70">
        <v>46327</v>
      </c>
      <c r="C96" s="104"/>
      <c r="D96" s="104">
        <v>15</v>
      </c>
      <c r="E96" s="105"/>
      <c r="F96" s="105">
        <v>8</v>
      </c>
    </row>
    <row r="97" spans="1:6" x14ac:dyDescent="0.55000000000000004">
      <c r="A97" s="69" t="s">
        <v>63</v>
      </c>
      <c r="B97" s="70">
        <v>46327</v>
      </c>
      <c r="C97" s="104"/>
      <c r="D97" s="104">
        <v>17</v>
      </c>
      <c r="E97" s="105"/>
      <c r="F97" s="105">
        <v>9</v>
      </c>
    </row>
    <row r="98" spans="1:6" x14ac:dyDescent="0.55000000000000004">
      <c r="A98" s="69" t="s">
        <v>715</v>
      </c>
      <c r="B98" s="70">
        <v>46327</v>
      </c>
      <c r="C98" s="104"/>
      <c r="D98" s="104">
        <v>14</v>
      </c>
      <c r="E98" s="105"/>
      <c r="F98" s="105">
        <v>7</v>
      </c>
    </row>
    <row r="99" spans="1:6" x14ac:dyDescent="0.55000000000000004">
      <c r="A99" s="69" t="s">
        <v>716</v>
      </c>
      <c r="B99" s="70">
        <v>46327</v>
      </c>
      <c r="C99" s="104"/>
      <c r="D99" s="104">
        <v>17</v>
      </c>
      <c r="E99" s="105"/>
      <c r="F99" s="105">
        <v>9</v>
      </c>
    </row>
    <row r="100" spans="1:6" x14ac:dyDescent="0.55000000000000004">
      <c r="A100" s="69" t="s">
        <v>73</v>
      </c>
      <c r="B100" s="70">
        <v>46327</v>
      </c>
      <c r="C100" s="104"/>
      <c r="D100" s="104">
        <v>21</v>
      </c>
      <c r="E100" s="105"/>
      <c r="F100" s="105">
        <v>11</v>
      </c>
    </row>
    <row r="101" spans="1:6" x14ac:dyDescent="0.55000000000000004">
      <c r="A101" s="69" t="s">
        <v>83</v>
      </c>
      <c r="B101" s="70">
        <v>46327</v>
      </c>
      <c r="C101" s="104"/>
      <c r="D101" s="104">
        <v>20</v>
      </c>
      <c r="E101" s="105"/>
      <c r="F101" s="105">
        <v>10</v>
      </c>
    </row>
    <row r="102" spans="1:6" x14ac:dyDescent="0.55000000000000004">
      <c r="A102" s="69" t="s">
        <v>60</v>
      </c>
      <c r="B102" s="70">
        <v>46357</v>
      </c>
      <c r="C102" s="104"/>
      <c r="D102" s="104">
        <v>14</v>
      </c>
      <c r="E102" s="105"/>
      <c r="F102" s="105">
        <v>8</v>
      </c>
    </row>
    <row r="103" spans="1:6" x14ac:dyDescent="0.55000000000000004">
      <c r="A103" s="69" t="s">
        <v>64</v>
      </c>
      <c r="B103" s="70">
        <v>46357</v>
      </c>
      <c r="C103" s="104"/>
      <c r="D103" s="104">
        <v>24</v>
      </c>
      <c r="E103" s="105"/>
      <c r="F103" s="105">
        <v>13</v>
      </c>
    </row>
    <row r="104" spans="1:6" x14ac:dyDescent="0.55000000000000004">
      <c r="A104" s="69" t="s">
        <v>68</v>
      </c>
      <c r="B104" s="70">
        <v>46357</v>
      </c>
      <c r="C104" s="104"/>
      <c r="D104" s="104">
        <v>17</v>
      </c>
      <c r="E104" s="105"/>
      <c r="F104" s="105">
        <v>9</v>
      </c>
    </row>
    <row r="105" spans="1:6" x14ac:dyDescent="0.55000000000000004">
      <c r="A105" s="69" t="s">
        <v>59</v>
      </c>
      <c r="B105" s="70">
        <v>46357</v>
      </c>
      <c r="C105" s="104"/>
      <c r="D105" s="104">
        <v>22</v>
      </c>
      <c r="E105" s="105"/>
      <c r="F105" s="105">
        <v>12</v>
      </c>
    </row>
    <row r="106" spans="1:6" x14ac:dyDescent="0.55000000000000004">
      <c r="A106" s="69" t="s">
        <v>67</v>
      </c>
      <c r="B106" s="70">
        <v>46357</v>
      </c>
      <c r="C106" s="104"/>
      <c r="D106" s="104">
        <v>15</v>
      </c>
      <c r="E106" s="105"/>
      <c r="F106" s="105">
        <v>8</v>
      </c>
    </row>
    <row r="107" spans="1:6" x14ac:dyDescent="0.55000000000000004">
      <c r="A107" s="69" t="s">
        <v>71</v>
      </c>
      <c r="B107" s="70">
        <v>46357</v>
      </c>
      <c r="C107" s="104"/>
      <c r="D107" s="104">
        <v>26</v>
      </c>
      <c r="E107" s="105"/>
      <c r="F107" s="105">
        <v>13</v>
      </c>
    </row>
    <row r="108" spans="1:6" x14ac:dyDescent="0.55000000000000004">
      <c r="A108" s="69" t="s">
        <v>54</v>
      </c>
      <c r="B108" s="70">
        <v>46357</v>
      </c>
      <c r="C108" s="104"/>
      <c r="D108" s="104">
        <v>19</v>
      </c>
      <c r="E108" s="105"/>
      <c r="F108" s="105">
        <v>10</v>
      </c>
    </row>
    <row r="109" spans="1:6" x14ac:dyDescent="0.55000000000000004">
      <c r="A109" s="69" t="s">
        <v>79</v>
      </c>
      <c r="B109" s="70">
        <v>46357</v>
      </c>
      <c r="C109" s="104"/>
      <c r="D109" s="104">
        <v>24</v>
      </c>
      <c r="E109" s="105"/>
      <c r="F109" s="105">
        <v>12</v>
      </c>
    </row>
    <row r="110" spans="1:6" x14ac:dyDescent="0.55000000000000004">
      <c r="A110" s="69" t="s">
        <v>85</v>
      </c>
      <c r="B110" s="70">
        <v>46357</v>
      </c>
      <c r="C110" s="104"/>
      <c r="D110" s="104">
        <v>18</v>
      </c>
      <c r="E110" s="105"/>
      <c r="F110" s="105">
        <v>9</v>
      </c>
    </row>
    <row r="111" spans="1:6" x14ac:dyDescent="0.55000000000000004">
      <c r="A111" s="69" t="s">
        <v>53</v>
      </c>
      <c r="B111" s="70">
        <v>46357</v>
      </c>
      <c r="C111" s="104"/>
      <c r="D111" s="104">
        <v>18</v>
      </c>
      <c r="E111" s="105"/>
      <c r="F111" s="105">
        <v>9</v>
      </c>
    </row>
    <row r="112" spans="1:6" x14ac:dyDescent="0.55000000000000004">
      <c r="A112" s="69" t="s">
        <v>89</v>
      </c>
      <c r="B112" s="70">
        <v>46357</v>
      </c>
      <c r="C112" s="104"/>
      <c r="D112" s="104">
        <v>12</v>
      </c>
      <c r="E112" s="105"/>
      <c r="F112" s="105">
        <v>6</v>
      </c>
    </row>
    <row r="113" spans="1:6" x14ac:dyDescent="0.55000000000000004">
      <c r="A113" s="69" t="s">
        <v>77</v>
      </c>
      <c r="B113" s="70">
        <v>46357</v>
      </c>
      <c r="C113" s="104"/>
      <c r="D113" s="104">
        <v>15</v>
      </c>
      <c r="E113" s="105"/>
      <c r="F113" s="105">
        <v>8</v>
      </c>
    </row>
    <row r="114" spans="1:6" x14ac:dyDescent="0.55000000000000004">
      <c r="A114" s="69" t="s">
        <v>80</v>
      </c>
      <c r="B114" s="70">
        <v>46357</v>
      </c>
      <c r="C114" s="104"/>
      <c r="D114" s="104">
        <v>11</v>
      </c>
      <c r="E114" s="105"/>
      <c r="F114" s="105">
        <v>6</v>
      </c>
    </row>
    <row r="115" spans="1:6" x14ac:dyDescent="0.55000000000000004">
      <c r="A115" s="69" t="s">
        <v>88</v>
      </c>
      <c r="B115" s="70">
        <v>46357</v>
      </c>
      <c r="C115" s="104"/>
      <c r="D115" s="104">
        <v>16</v>
      </c>
      <c r="E115" s="105"/>
      <c r="F115" s="105">
        <v>9</v>
      </c>
    </row>
    <row r="116" spans="1:6" x14ac:dyDescent="0.55000000000000004">
      <c r="A116" s="69" t="s">
        <v>72</v>
      </c>
      <c r="B116" s="70">
        <v>46357</v>
      </c>
      <c r="C116" s="104"/>
      <c r="D116" s="104">
        <v>16</v>
      </c>
      <c r="E116" s="105"/>
      <c r="F116" s="105">
        <v>8</v>
      </c>
    </row>
    <row r="117" spans="1:6" x14ac:dyDescent="0.55000000000000004">
      <c r="A117" s="69" t="s">
        <v>63</v>
      </c>
      <c r="B117" s="70">
        <v>46357</v>
      </c>
      <c r="C117" s="104"/>
      <c r="D117" s="104">
        <v>18</v>
      </c>
      <c r="E117" s="105"/>
      <c r="F117" s="105">
        <v>9</v>
      </c>
    </row>
    <row r="118" spans="1:6" x14ac:dyDescent="0.55000000000000004">
      <c r="A118" s="69" t="s">
        <v>715</v>
      </c>
      <c r="B118" s="70">
        <v>46357</v>
      </c>
      <c r="C118" s="104"/>
      <c r="D118" s="104">
        <v>14</v>
      </c>
      <c r="E118" s="105"/>
      <c r="F118" s="105">
        <v>8</v>
      </c>
    </row>
    <row r="119" spans="1:6" x14ac:dyDescent="0.55000000000000004">
      <c r="A119" s="69" t="s">
        <v>716</v>
      </c>
      <c r="B119" s="70">
        <v>46357</v>
      </c>
      <c r="C119" s="104"/>
      <c r="D119" s="104">
        <v>18</v>
      </c>
      <c r="E119" s="105"/>
      <c r="F119" s="105">
        <v>9</v>
      </c>
    </row>
    <row r="120" spans="1:6" x14ac:dyDescent="0.55000000000000004">
      <c r="A120" s="69" t="s">
        <v>73</v>
      </c>
      <c r="B120" s="70">
        <v>46357</v>
      </c>
      <c r="C120" s="104"/>
      <c r="D120" s="104">
        <v>21</v>
      </c>
      <c r="E120" s="105"/>
      <c r="F120" s="105">
        <v>11</v>
      </c>
    </row>
    <row r="121" spans="1:6" x14ac:dyDescent="0.55000000000000004">
      <c r="A121" s="71" t="s">
        <v>83</v>
      </c>
      <c r="B121" s="72">
        <v>46357</v>
      </c>
      <c r="C121" s="107"/>
      <c r="D121" s="107">
        <v>20</v>
      </c>
      <c r="E121" s="108"/>
      <c r="F121" s="108">
        <v>10</v>
      </c>
    </row>
  </sheetData>
  <phoneticPr fontId="4"/>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4CA00-7E47-4C39-AD65-6217C905F937}">
  <sheetPr codeName="Sheet23"/>
  <dimension ref="A1:Q2049"/>
  <sheetViews>
    <sheetView zoomScale="90" zoomScaleNormal="90" workbookViewId="0">
      <pane ySplit="1" topLeftCell="A2" activePane="bottomLeft" state="frozen"/>
      <selection activeCell="B1" sqref="B1"/>
      <selection pane="bottomLeft" activeCell="A2" sqref="A2:H2021"/>
    </sheetView>
  </sheetViews>
  <sheetFormatPr defaultColWidth="8.08203125" defaultRowHeight="18" outlineLevelCol="1" x14ac:dyDescent="0.55000000000000004"/>
  <cols>
    <col min="1" max="1" width="11.5" style="60" customWidth="1"/>
    <col min="2" max="2" width="18.25" style="60" bestFit="1" customWidth="1"/>
    <col min="3" max="3" width="18.25" style="60" hidden="1" customWidth="1" outlineLevel="1"/>
    <col min="4" max="4" width="14.08203125" style="60" bestFit="1" customWidth="1" collapsed="1"/>
    <col min="5" max="5" width="25.75" style="55" bestFit="1" customWidth="1" collapsed="1"/>
    <col min="6" max="6" width="44.58203125" style="55" bestFit="1" customWidth="1"/>
    <col min="7" max="7" width="19.83203125" style="55" customWidth="1"/>
    <col min="8" max="8" width="15.83203125" style="61" customWidth="1"/>
    <col min="9" max="17" width="8.08203125" style="55"/>
    <col min="18" max="16384" width="8.08203125" style="65"/>
  </cols>
  <sheetData>
    <row r="1" spans="1:8" ht="15" x14ac:dyDescent="0.35">
      <c r="A1" s="51" t="s">
        <v>717</v>
      </c>
      <c r="B1" s="51" t="s">
        <v>718</v>
      </c>
      <c r="C1" s="51" t="s">
        <v>719</v>
      </c>
      <c r="D1" s="52" t="s">
        <v>720</v>
      </c>
      <c r="E1" s="53" t="s">
        <v>721</v>
      </c>
      <c r="F1" s="53" t="s">
        <v>722</v>
      </c>
      <c r="G1" s="52" t="s">
        <v>723</v>
      </c>
      <c r="H1" s="54" t="s">
        <v>724</v>
      </c>
    </row>
    <row r="2" spans="1:8" x14ac:dyDescent="0.35">
      <c r="A2" s="56" t="s">
        <v>21</v>
      </c>
      <c r="B2" s="57" t="s">
        <v>60</v>
      </c>
      <c r="C2" s="57" t="s">
        <v>725</v>
      </c>
      <c r="D2" s="55" t="s">
        <v>726</v>
      </c>
      <c r="E2" s="58" t="s">
        <v>727</v>
      </c>
      <c r="F2" s="58" t="s">
        <v>728</v>
      </c>
      <c r="G2" s="55" t="s">
        <v>729</v>
      </c>
      <c r="H2" s="59" t="s">
        <v>730</v>
      </c>
    </row>
    <row r="3" spans="1:8" x14ac:dyDescent="0.35">
      <c r="A3" s="56" t="s">
        <v>21</v>
      </c>
      <c r="B3" s="57" t="s">
        <v>60</v>
      </c>
      <c r="C3" s="57" t="s">
        <v>725</v>
      </c>
      <c r="D3" s="55" t="s">
        <v>726</v>
      </c>
      <c r="E3" s="58" t="s">
        <v>731</v>
      </c>
      <c r="F3" s="58" t="s">
        <v>732</v>
      </c>
      <c r="G3" s="55" t="s">
        <v>729</v>
      </c>
      <c r="H3" s="59" t="s">
        <v>730</v>
      </c>
    </row>
    <row r="4" spans="1:8" x14ac:dyDescent="0.35">
      <c r="A4" s="56" t="s">
        <v>21</v>
      </c>
      <c r="B4" s="57" t="s">
        <v>60</v>
      </c>
      <c r="C4" s="57" t="s">
        <v>725</v>
      </c>
      <c r="D4" s="55" t="s">
        <v>726</v>
      </c>
      <c r="E4" s="58" t="s">
        <v>733</v>
      </c>
      <c r="F4" s="58" t="s">
        <v>734</v>
      </c>
      <c r="G4" s="55" t="s">
        <v>729</v>
      </c>
      <c r="H4" s="59" t="s">
        <v>730</v>
      </c>
    </row>
    <row r="5" spans="1:8" x14ac:dyDescent="0.35">
      <c r="A5" s="56" t="s">
        <v>21</v>
      </c>
      <c r="B5" s="57" t="s">
        <v>60</v>
      </c>
      <c r="C5" s="57" t="s">
        <v>725</v>
      </c>
      <c r="D5" s="55" t="s">
        <v>726</v>
      </c>
      <c r="E5" s="58" t="s">
        <v>735</v>
      </c>
      <c r="F5" s="58" t="s">
        <v>736</v>
      </c>
      <c r="G5" s="55" t="s">
        <v>737</v>
      </c>
      <c r="H5" s="59" t="s">
        <v>730</v>
      </c>
    </row>
    <row r="6" spans="1:8" x14ac:dyDescent="0.35">
      <c r="A6" s="56" t="s">
        <v>21</v>
      </c>
      <c r="B6" s="57" t="s">
        <v>60</v>
      </c>
      <c r="C6" s="57" t="s">
        <v>725</v>
      </c>
      <c r="D6" s="55" t="s">
        <v>726</v>
      </c>
      <c r="E6" s="58" t="s">
        <v>738</v>
      </c>
      <c r="F6" s="58" t="s">
        <v>739</v>
      </c>
      <c r="G6" s="55" t="s">
        <v>729</v>
      </c>
      <c r="H6" s="59" t="s">
        <v>730</v>
      </c>
    </row>
    <row r="7" spans="1:8" x14ac:dyDescent="0.35">
      <c r="A7" s="56" t="s">
        <v>21</v>
      </c>
      <c r="B7" s="57" t="s">
        <v>60</v>
      </c>
      <c r="C7" s="57" t="s">
        <v>725</v>
      </c>
      <c r="D7" s="55" t="s">
        <v>726</v>
      </c>
      <c r="E7" s="58" t="s">
        <v>740</v>
      </c>
      <c r="F7" s="58" t="s">
        <v>741</v>
      </c>
      <c r="G7" s="55" t="s">
        <v>737</v>
      </c>
      <c r="H7" s="59" t="s">
        <v>730</v>
      </c>
    </row>
    <row r="8" spans="1:8" x14ac:dyDescent="0.35">
      <c r="A8" s="56" t="s">
        <v>21</v>
      </c>
      <c r="B8" s="57" t="s">
        <v>60</v>
      </c>
      <c r="C8" s="57" t="s">
        <v>725</v>
      </c>
      <c r="D8" s="55" t="s">
        <v>726</v>
      </c>
      <c r="E8" s="58" t="s">
        <v>742</v>
      </c>
      <c r="F8" s="58" t="s">
        <v>743</v>
      </c>
      <c r="G8" s="55" t="s">
        <v>729</v>
      </c>
      <c r="H8" s="59" t="s">
        <v>744</v>
      </c>
    </row>
    <row r="9" spans="1:8" x14ac:dyDescent="0.35">
      <c r="A9" s="56" t="s">
        <v>21</v>
      </c>
      <c r="B9" s="57" t="s">
        <v>60</v>
      </c>
      <c r="C9" s="57" t="s">
        <v>725</v>
      </c>
      <c r="D9" s="55" t="s">
        <v>726</v>
      </c>
      <c r="E9" s="58" t="s">
        <v>745</v>
      </c>
      <c r="F9" s="58" t="s">
        <v>746</v>
      </c>
      <c r="G9" s="55" t="s">
        <v>729</v>
      </c>
      <c r="H9" s="59" t="s">
        <v>747</v>
      </c>
    </row>
    <row r="10" spans="1:8" x14ac:dyDescent="0.35">
      <c r="A10" s="56" t="s">
        <v>21</v>
      </c>
      <c r="B10" s="57" t="s">
        <v>60</v>
      </c>
      <c r="C10" s="57" t="s">
        <v>725</v>
      </c>
      <c r="D10" s="55" t="s">
        <v>726</v>
      </c>
      <c r="E10" s="58" t="s">
        <v>748</v>
      </c>
      <c r="F10" s="58" t="s">
        <v>749</v>
      </c>
      <c r="G10" s="55" t="s">
        <v>729</v>
      </c>
      <c r="H10" s="59" t="s">
        <v>730</v>
      </c>
    </row>
    <row r="11" spans="1:8" x14ac:dyDescent="0.35">
      <c r="A11" s="56" t="s">
        <v>21</v>
      </c>
      <c r="B11" s="57" t="s">
        <v>60</v>
      </c>
      <c r="C11" s="57" t="s">
        <v>725</v>
      </c>
      <c r="D11" s="55" t="s">
        <v>726</v>
      </c>
      <c r="E11" s="58" t="s">
        <v>750</v>
      </c>
      <c r="F11" s="58" t="s">
        <v>751</v>
      </c>
      <c r="G11" s="55" t="s">
        <v>729</v>
      </c>
      <c r="H11" s="59" t="s">
        <v>730</v>
      </c>
    </row>
    <row r="12" spans="1:8" x14ac:dyDescent="0.35">
      <c r="A12" s="56" t="s">
        <v>21</v>
      </c>
      <c r="B12" s="57" t="s">
        <v>60</v>
      </c>
      <c r="C12" s="57" t="s">
        <v>725</v>
      </c>
      <c r="D12" s="55" t="s">
        <v>726</v>
      </c>
      <c r="E12" s="58" t="s">
        <v>752</v>
      </c>
      <c r="F12" s="58" t="s">
        <v>753</v>
      </c>
      <c r="G12" s="55" t="s">
        <v>737</v>
      </c>
      <c r="H12" s="59" t="s">
        <v>744</v>
      </c>
    </row>
    <row r="13" spans="1:8" x14ac:dyDescent="0.35">
      <c r="A13" s="56" t="s">
        <v>21</v>
      </c>
      <c r="B13" s="57" t="s">
        <v>60</v>
      </c>
      <c r="C13" s="57" t="s">
        <v>754</v>
      </c>
      <c r="D13" s="55" t="s">
        <v>755</v>
      </c>
      <c r="E13" s="58" t="s">
        <v>756</v>
      </c>
      <c r="F13" s="58" t="s">
        <v>757</v>
      </c>
      <c r="G13" s="55" t="s">
        <v>729</v>
      </c>
      <c r="H13" s="59" t="s">
        <v>730</v>
      </c>
    </row>
    <row r="14" spans="1:8" x14ac:dyDescent="0.35">
      <c r="A14" s="56" t="s">
        <v>21</v>
      </c>
      <c r="B14" s="57" t="s">
        <v>60</v>
      </c>
      <c r="C14" s="57" t="s">
        <v>754</v>
      </c>
      <c r="D14" s="55" t="s">
        <v>755</v>
      </c>
      <c r="E14" s="58" t="s">
        <v>758</v>
      </c>
      <c r="F14" s="58" t="s">
        <v>759</v>
      </c>
      <c r="G14" s="55" t="s">
        <v>729</v>
      </c>
      <c r="H14" s="59" t="s">
        <v>747</v>
      </c>
    </row>
    <row r="15" spans="1:8" x14ac:dyDescent="0.35">
      <c r="A15" s="56" t="s">
        <v>21</v>
      </c>
      <c r="B15" s="57" t="s">
        <v>60</v>
      </c>
      <c r="C15" s="57" t="s">
        <v>754</v>
      </c>
      <c r="D15" s="55" t="s">
        <v>755</v>
      </c>
      <c r="E15" s="58" t="s">
        <v>760</v>
      </c>
      <c r="F15" s="58" t="s">
        <v>761</v>
      </c>
      <c r="G15" s="55" t="s">
        <v>729</v>
      </c>
      <c r="H15" s="59" t="s">
        <v>730</v>
      </c>
    </row>
    <row r="16" spans="1:8" x14ac:dyDescent="0.35">
      <c r="A16" s="56" t="s">
        <v>21</v>
      </c>
      <c r="B16" s="57" t="s">
        <v>60</v>
      </c>
      <c r="C16" s="57" t="s">
        <v>754</v>
      </c>
      <c r="D16" s="55" t="s">
        <v>755</v>
      </c>
      <c r="E16" s="58" t="s">
        <v>762</v>
      </c>
      <c r="F16" s="58" t="s">
        <v>763</v>
      </c>
      <c r="G16" s="55" t="s">
        <v>729</v>
      </c>
      <c r="H16" s="59" t="s">
        <v>730</v>
      </c>
    </row>
    <row r="17" spans="1:8" x14ac:dyDescent="0.35">
      <c r="A17" s="56" t="s">
        <v>21</v>
      </c>
      <c r="B17" s="57" t="s">
        <v>60</v>
      </c>
      <c r="C17" s="57" t="s">
        <v>754</v>
      </c>
      <c r="D17" s="55" t="s">
        <v>755</v>
      </c>
      <c r="E17" s="58" t="s">
        <v>764</v>
      </c>
      <c r="F17" s="58" t="s">
        <v>765</v>
      </c>
      <c r="G17" s="55" t="s">
        <v>729</v>
      </c>
      <c r="H17" s="59" t="s">
        <v>730</v>
      </c>
    </row>
    <row r="18" spans="1:8" x14ac:dyDescent="0.35">
      <c r="A18" s="56" t="s">
        <v>21</v>
      </c>
      <c r="B18" s="57" t="s">
        <v>60</v>
      </c>
      <c r="C18" s="57" t="s">
        <v>754</v>
      </c>
      <c r="D18" s="55" t="s">
        <v>755</v>
      </c>
      <c r="E18" s="58" t="s">
        <v>766</v>
      </c>
      <c r="F18" s="58" t="s">
        <v>767</v>
      </c>
      <c r="G18" s="55" t="s">
        <v>729</v>
      </c>
      <c r="H18" s="59" t="s">
        <v>730</v>
      </c>
    </row>
    <row r="19" spans="1:8" x14ac:dyDescent="0.35">
      <c r="A19" s="56" t="s">
        <v>21</v>
      </c>
      <c r="B19" s="57" t="s">
        <v>60</v>
      </c>
      <c r="C19" s="57" t="s">
        <v>754</v>
      </c>
      <c r="D19" s="55" t="s">
        <v>755</v>
      </c>
      <c r="E19" s="58" t="s">
        <v>768</v>
      </c>
      <c r="F19" s="58" t="s">
        <v>769</v>
      </c>
      <c r="G19" s="55" t="s">
        <v>737</v>
      </c>
      <c r="H19" s="59" t="s">
        <v>730</v>
      </c>
    </row>
    <row r="20" spans="1:8" x14ac:dyDescent="0.35">
      <c r="A20" s="56" t="s">
        <v>21</v>
      </c>
      <c r="B20" s="57" t="s">
        <v>60</v>
      </c>
      <c r="C20" s="57" t="s">
        <v>754</v>
      </c>
      <c r="D20" s="55" t="s">
        <v>755</v>
      </c>
      <c r="E20" s="58" t="s">
        <v>770</v>
      </c>
      <c r="F20" s="58" t="s">
        <v>771</v>
      </c>
      <c r="G20" s="55" t="s">
        <v>729</v>
      </c>
      <c r="H20" s="59" t="s">
        <v>730</v>
      </c>
    </row>
    <row r="21" spans="1:8" x14ac:dyDescent="0.35">
      <c r="A21" s="56" t="s">
        <v>21</v>
      </c>
      <c r="B21" s="57" t="s">
        <v>60</v>
      </c>
      <c r="C21" s="57" t="s">
        <v>754</v>
      </c>
      <c r="D21" s="55" t="s">
        <v>755</v>
      </c>
      <c r="E21" s="58" t="s">
        <v>772</v>
      </c>
      <c r="F21" s="58" t="s">
        <v>773</v>
      </c>
      <c r="G21" s="55" t="s">
        <v>729</v>
      </c>
      <c r="H21" s="59" t="s">
        <v>730</v>
      </c>
    </row>
    <row r="22" spans="1:8" x14ac:dyDescent="0.35">
      <c r="A22" s="56" t="s">
        <v>21</v>
      </c>
      <c r="B22" s="57" t="s">
        <v>60</v>
      </c>
      <c r="C22" s="57" t="s">
        <v>754</v>
      </c>
      <c r="D22" s="55" t="s">
        <v>755</v>
      </c>
      <c r="E22" s="58" t="s">
        <v>774</v>
      </c>
      <c r="F22" s="58" t="s">
        <v>775</v>
      </c>
      <c r="G22" s="55" t="s">
        <v>737</v>
      </c>
      <c r="H22" s="59" t="s">
        <v>730</v>
      </c>
    </row>
    <row r="23" spans="1:8" x14ac:dyDescent="0.35">
      <c r="A23" s="56" t="s">
        <v>21</v>
      </c>
      <c r="B23" s="57" t="s">
        <v>60</v>
      </c>
      <c r="C23" s="57" t="s">
        <v>754</v>
      </c>
      <c r="D23" s="55" t="s">
        <v>755</v>
      </c>
      <c r="E23" s="58" t="s">
        <v>776</v>
      </c>
      <c r="F23" s="58" t="s">
        <v>777</v>
      </c>
      <c r="G23" s="55" t="s">
        <v>737</v>
      </c>
      <c r="H23" s="59" t="s">
        <v>730</v>
      </c>
    </row>
    <row r="24" spans="1:8" x14ac:dyDescent="0.35">
      <c r="A24" s="56" t="s">
        <v>21</v>
      </c>
      <c r="B24" s="57" t="s">
        <v>60</v>
      </c>
      <c r="C24" s="57" t="s">
        <v>778</v>
      </c>
      <c r="D24" s="55" t="s">
        <v>779</v>
      </c>
      <c r="E24" s="58" t="s">
        <v>780</v>
      </c>
      <c r="F24" s="58" t="s">
        <v>781</v>
      </c>
      <c r="G24" s="55" t="s">
        <v>729</v>
      </c>
      <c r="H24" s="59" t="s">
        <v>730</v>
      </c>
    </row>
    <row r="25" spans="1:8" x14ac:dyDescent="0.35">
      <c r="A25" s="56" t="s">
        <v>21</v>
      </c>
      <c r="B25" s="57" t="s">
        <v>60</v>
      </c>
      <c r="C25" s="57" t="s">
        <v>778</v>
      </c>
      <c r="D25" s="55" t="s">
        <v>779</v>
      </c>
      <c r="E25" s="58" t="s">
        <v>782</v>
      </c>
      <c r="F25" s="58" t="s">
        <v>783</v>
      </c>
      <c r="G25" s="55" t="s">
        <v>729</v>
      </c>
      <c r="H25" s="59" t="s">
        <v>747</v>
      </c>
    </row>
    <row r="26" spans="1:8" x14ac:dyDescent="0.35">
      <c r="A26" s="56" t="s">
        <v>21</v>
      </c>
      <c r="B26" s="57" t="s">
        <v>60</v>
      </c>
      <c r="C26" s="57" t="s">
        <v>778</v>
      </c>
      <c r="D26" s="55" t="s">
        <v>779</v>
      </c>
      <c r="E26" s="58" t="s">
        <v>784</v>
      </c>
      <c r="F26" s="58" t="s">
        <v>785</v>
      </c>
      <c r="G26" s="55" t="s">
        <v>729</v>
      </c>
      <c r="H26" s="59" t="s">
        <v>747</v>
      </c>
    </row>
    <row r="27" spans="1:8" x14ac:dyDescent="0.35">
      <c r="A27" s="56" t="s">
        <v>21</v>
      </c>
      <c r="B27" s="57" t="s">
        <v>60</v>
      </c>
      <c r="C27" s="57" t="s">
        <v>778</v>
      </c>
      <c r="D27" s="55" t="s">
        <v>779</v>
      </c>
      <c r="E27" s="58" t="s">
        <v>786</v>
      </c>
      <c r="F27" s="58" t="s">
        <v>787</v>
      </c>
      <c r="G27" s="55" t="s">
        <v>729</v>
      </c>
      <c r="H27" s="59" t="s">
        <v>730</v>
      </c>
    </row>
    <row r="28" spans="1:8" x14ac:dyDescent="0.35">
      <c r="A28" s="56" t="s">
        <v>21</v>
      </c>
      <c r="B28" s="57" t="s">
        <v>60</v>
      </c>
      <c r="C28" s="57" t="s">
        <v>778</v>
      </c>
      <c r="D28" s="55" t="s">
        <v>779</v>
      </c>
      <c r="E28" s="58" t="s">
        <v>788</v>
      </c>
      <c r="F28" s="58" t="s">
        <v>789</v>
      </c>
      <c r="G28" s="55" t="s">
        <v>729</v>
      </c>
      <c r="H28" s="59" t="s">
        <v>730</v>
      </c>
    </row>
    <row r="29" spans="1:8" x14ac:dyDescent="0.35">
      <c r="A29" s="56" t="s">
        <v>21</v>
      </c>
      <c r="B29" s="57" t="s">
        <v>60</v>
      </c>
      <c r="C29" s="57" t="s">
        <v>778</v>
      </c>
      <c r="D29" s="55" t="s">
        <v>779</v>
      </c>
      <c r="E29" s="58" t="s">
        <v>790</v>
      </c>
      <c r="F29" s="58" t="s">
        <v>791</v>
      </c>
      <c r="G29" s="55" t="s">
        <v>729</v>
      </c>
      <c r="H29" s="59" t="s">
        <v>730</v>
      </c>
    </row>
    <row r="30" spans="1:8" x14ac:dyDescent="0.35">
      <c r="A30" s="56" t="s">
        <v>21</v>
      </c>
      <c r="B30" s="57" t="s">
        <v>60</v>
      </c>
      <c r="C30" s="57" t="s">
        <v>778</v>
      </c>
      <c r="D30" s="55" t="s">
        <v>779</v>
      </c>
      <c r="E30" s="58" t="s">
        <v>792</v>
      </c>
      <c r="F30" s="58" t="s">
        <v>793</v>
      </c>
      <c r="G30" s="55" t="s">
        <v>729</v>
      </c>
      <c r="H30" s="59" t="s">
        <v>730</v>
      </c>
    </row>
    <row r="31" spans="1:8" x14ac:dyDescent="0.35">
      <c r="A31" s="56" t="s">
        <v>21</v>
      </c>
      <c r="B31" s="57" t="s">
        <v>60</v>
      </c>
      <c r="C31" s="57" t="s">
        <v>778</v>
      </c>
      <c r="D31" s="55" t="s">
        <v>779</v>
      </c>
      <c r="E31" s="58" t="s">
        <v>794</v>
      </c>
      <c r="F31" s="58" t="s">
        <v>795</v>
      </c>
      <c r="G31" s="55" t="s">
        <v>729</v>
      </c>
      <c r="H31" s="59" t="s">
        <v>730</v>
      </c>
    </row>
    <row r="32" spans="1:8" x14ac:dyDescent="0.35">
      <c r="A32" s="56" t="s">
        <v>21</v>
      </c>
      <c r="B32" s="57" t="s">
        <v>60</v>
      </c>
      <c r="C32" s="57" t="s">
        <v>778</v>
      </c>
      <c r="D32" s="55" t="s">
        <v>779</v>
      </c>
      <c r="E32" s="58" t="s">
        <v>796</v>
      </c>
      <c r="F32" s="58" t="s">
        <v>797</v>
      </c>
      <c r="G32" s="55" t="s">
        <v>737</v>
      </c>
      <c r="H32" s="59" t="s">
        <v>730</v>
      </c>
    </row>
    <row r="33" spans="1:8" x14ac:dyDescent="0.35">
      <c r="A33" s="56" t="s">
        <v>21</v>
      </c>
      <c r="B33" s="57" t="s">
        <v>60</v>
      </c>
      <c r="C33" s="57" t="s">
        <v>778</v>
      </c>
      <c r="D33" s="55" t="s">
        <v>779</v>
      </c>
      <c r="E33" s="58" t="s">
        <v>798</v>
      </c>
      <c r="F33" s="58" t="s">
        <v>799</v>
      </c>
      <c r="G33" s="55" t="s">
        <v>729</v>
      </c>
      <c r="H33" s="59" t="s">
        <v>730</v>
      </c>
    </row>
    <row r="34" spans="1:8" x14ac:dyDescent="0.35">
      <c r="A34" s="56" t="s">
        <v>21</v>
      </c>
      <c r="B34" s="57" t="s">
        <v>60</v>
      </c>
      <c r="C34" s="57" t="s">
        <v>800</v>
      </c>
      <c r="D34" s="55" t="s">
        <v>801</v>
      </c>
      <c r="E34" s="58" t="s">
        <v>802</v>
      </c>
      <c r="F34" s="58" t="s">
        <v>803</v>
      </c>
      <c r="G34" s="55" t="s">
        <v>729</v>
      </c>
      <c r="H34" s="59" t="s">
        <v>730</v>
      </c>
    </row>
    <row r="35" spans="1:8" x14ac:dyDescent="0.35">
      <c r="A35" s="56" t="s">
        <v>21</v>
      </c>
      <c r="B35" s="57" t="s">
        <v>60</v>
      </c>
      <c r="C35" s="57" t="s">
        <v>800</v>
      </c>
      <c r="D35" s="55" t="s">
        <v>801</v>
      </c>
      <c r="E35" s="58" t="s">
        <v>804</v>
      </c>
      <c r="F35" s="58" t="s">
        <v>805</v>
      </c>
      <c r="G35" s="55" t="s">
        <v>729</v>
      </c>
      <c r="H35" s="59" t="s">
        <v>730</v>
      </c>
    </row>
    <row r="36" spans="1:8" x14ac:dyDescent="0.35">
      <c r="A36" s="56" t="s">
        <v>21</v>
      </c>
      <c r="B36" s="57" t="s">
        <v>60</v>
      </c>
      <c r="C36" s="57" t="s">
        <v>800</v>
      </c>
      <c r="D36" s="55" t="s">
        <v>801</v>
      </c>
      <c r="E36" s="58" t="s">
        <v>806</v>
      </c>
      <c r="F36" s="58" t="s">
        <v>807</v>
      </c>
      <c r="G36" s="55" t="s">
        <v>729</v>
      </c>
      <c r="H36" s="59" t="s">
        <v>730</v>
      </c>
    </row>
    <row r="37" spans="1:8" x14ac:dyDescent="0.35">
      <c r="A37" s="56" t="s">
        <v>21</v>
      </c>
      <c r="B37" s="57" t="s">
        <v>60</v>
      </c>
      <c r="C37" s="57" t="s">
        <v>800</v>
      </c>
      <c r="D37" s="55" t="s">
        <v>801</v>
      </c>
      <c r="E37" s="58" t="s">
        <v>808</v>
      </c>
      <c r="F37" s="58" t="s">
        <v>809</v>
      </c>
      <c r="G37" s="55" t="s">
        <v>729</v>
      </c>
      <c r="H37" s="59" t="s">
        <v>747</v>
      </c>
    </row>
    <row r="38" spans="1:8" x14ac:dyDescent="0.35">
      <c r="A38" s="56" t="s">
        <v>21</v>
      </c>
      <c r="B38" s="57" t="s">
        <v>60</v>
      </c>
      <c r="C38" s="57" t="s">
        <v>800</v>
      </c>
      <c r="D38" s="55" t="s">
        <v>801</v>
      </c>
      <c r="E38" s="58" t="s">
        <v>810</v>
      </c>
      <c r="F38" s="58" t="s">
        <v>811</v>
      </c>
      <c r="G38" s="55" t="s">
        <v>729</v>
      </c>
      <c r="H38" s="59" t="s">
        <v>744</v>
      </c>
    </row>
    <row r="39" spans="1:8" x14ac:dyDescent="0.35">
      <c r="A39" s="56" t="s">
        <v>21</v>
      </c>
      <c r="B39" s="57" t="s">
        <v>60</v>
      </c>
      <c r="C39" s="57" t="s">
        <v>800</v>
      </c>
      <c r="D39" s="55" t="s">
        <v>801</v>
      </c>
      <c r="E39" s="58" t="s">
        <v>812</v>
      </c>
      <c r="F39" s="58" t="s">
        <v>813</v>
      </c>
      <c r="G39" s="55" t="s">
        <v>729</v>
      </c>
      <c r="H39" s="59" t="s">
        <v>747</v>
      </c>
    </row>
    <row r="40" spans="1:8" x14ac:dyDescent="0.35">
      <c r="A40" s="56" t="s">
        <v>21</v>
      </c>
      <c r="B40" s="57" t="s">
        <v>60</v>
      </c>
      <c r="C40" s="57" t="s">
        <v>800</v>
      </c>
      <c r="D40" s="55" t="s">
        <v>801</v>
      </c>
      <c r="E40" s="58" t="s">
        <v>814</v>
      </c>
      <c r="F40" s="58" t="s">
        <v>815</v>
      </c>
      <c r="G40" s="55" t="s">
        <v>729</v>
      </c>
      <c r="H40" s="59" t="s">
        <v>730</v>
      </c>
    </row>
    <row r="41" spans="1:8" x14ac:dyDescent="0.35">
      <c r="A41" s="56" t="s">
        <v>21</v>
      </c>
      <c r="B41" s="57" t="s">
        <v>60</v>
      </c>
      <c r="C41" s="57" t="s">
        <v>800</v>
      </c>
      <c r="D41" s="55" t="s">
        <v>801</v>
      </c>
      <c r="E41" s="58" t="s">
        <v>816</v>
      </c>
      <c r="F41" s="58" t="s">
        <v>817</v>
      </c>
      <c r="G41" s="55" t="s">
        <v>729</v>
      </c>
      <c r="H41" s="59" t="s">
        <v>730</v>
      </c>
    </row>
    <row r="42" spans="1:8" x14ac:dyDescent="0.35">
      <c r="A42" s="56" t="s">
        <v>21</v>
      </c>
      <c r="B42" s="57" t="s">
        <v>60</v>
      </c>
      <c r="C42" s="57" t="s">
        <v>800</v>
      </c>
      <c r="D42" s="55" t="s">
        <v>801</v>
      </c>
      <c r="E42" s="58" t="s">
        <v>818</v>
      </c>
      <c r="F42" s="58" t="s">
        <v>819</v>
      </c>
      <c r="G42" s="55" t="s">
        <v>737</v>
      </c>
      <c r="H42" s="59" t="s">
        <v>730</v>
      </c>
    </row>
    <row r="43" spans="1:8" x14ac:dyDescent="0.35">
      <c r="A43" s="56" t="s">
        <v>21</v>
      </c>
      <c r="B43" s="57" t="s">
        <v>60</v>
      </c>
      <c r="C43" s="57" t="s">
        <v>800</v>
      </c>
      <c r="D43" s="55" t="s">
        <v>801</v>
      </c>
      <c r="E43" s="58" t="s">
        <v>820</v>
      </c>
      <c r="F43" s="58" t="s">
        <v>821</v>
      </c>
      <c r="G43" s="55" t="s">
        <v>729</v>
      </c>
      <c r="H43" s="59" t="s">
        <v>730</v>
      </c>
    </row>
    <row r="44" spans="1:8" x14ac:dyDescent="0.35">
      <c r="A44" s="56" t="s">
        <v>21</v>
      </c>
      <c r="B44" s="57" t="s">
        <v>60</v>
      </c>
      <c r="C44" s="57" t="s">
        <v>800</v>
      </c>
      <c r="D44" s="55" t="s">
        <v>801</v>
      </c>
      <c r="E44" s="58" t="s">
        <v>822</v>
      </c>
      <c r="F44" s="58" t="s">
        <v>823</v>
      </c>
      <c r="G44" s="55" t="s">
        <v>737</v>
      </c>
      <c r="H44" s="59" t="s">
        <v>730</v>
      </c>
    </row>
    <row r="45" spans="1:8" x14ac:dyDescent="0.35">
      <c r="A45" s="56" t="s">
        <v>21</v>
      </c>
      <c r="B45" s="57" t="s">
        <v>60</v>
      </c>
      <c r="C45" s="57" t="s">
        <v>824</v>
      </c>
      <c r="D45" s="55" t="s">
        <v>825</v>
      </c>
      <c r="E45" s="58" t="s">
        <v>826</v>
      </c>
      <c r="F45" s="58" t="s">
        <v>827</v>
      </c>
      <c r="G45" s="55" t="s">
        <v>729</v>
      </c>
      <c r="H45" s="59" t="s">
        <v>730</v>
      </c>
    </row>
    <row r="46" spans="1:8" x14ac:dyDescent="0.35">
      <c r="A46" s="56" t="s">
        <v>21</v>
      </c>
      <c r="B46" s="57" t="s">
        <v>60</v>
      </c>
      <c r="C46" s="57" t="s">
        <v>824</v>
      </c>
      <c r="D46" s="55" t="s">
        <v>825</v>
      </c>
      <c r="E46" s="58" t="s">
        <v>828</v>
      </c>
      <c r="F46" s="58" t="s">
        <v>829</v>
      </c>
      <c r="G46" s="55" t="s">
        <v>729</v>
      </c>
      <c r="H46" s="59" t="s">
        <v>744</v>
      </c>
    </row>
    <row r="47" spans="1:8" x14ac:dyDescent="0.35">
      <c r="A47" s="56" t="s">
        <v>21</v>
      </c>
      <c r="B47" s="57" t="s">
        <v>60</v>
      </c>
      <c r="C47" s="57" t="s">
        <v>824</v>
      </c>
      <c r="D47" s="55" t="s">
        <v>825</v>
      </c>
      <c r="E47" s="58" t="s">
        <v>830</v>
      </c>
      <c r="F47" s="58" t="s">
        <v>831</v>
      </c>
      <c r="G47" s="55" t="s">
        <v>729</v>
      </c>
      <c r="H47" s="59" t="s">
        <v>730</v>
      </c>
    </row>
    <row r="48" spans="1:8" x14ac:dyDescent="0.35">
      <c r="A48" s="56" t="s">
        <v>21</v>
      </c>
      <c r="B48" s="57" t="s">
        <v>60</v>
      </c>
      <c r="C48" s="57" t="s">
        <v>824</v>
      </c>
      <c r="D48" s="55" t="s">
        <v>825</v>
      </c>
      <c r="E48" s="58" t="s">
        <v>832</v>
      </c>
      <c r="F48" s="58" t="s">
        <v>833</v>
      </c>
      <c r="G48" s="55" t="s">
        <v>729</v>
      </c>
      <c r="H48" s="59" t="s">
        <v>730</v>
      </c>
    </row>
    <row r="49" spans="1:8" x14ac:dyDescent="0.35">
      <c r="A49" s="56" t="s">
        <v>21</v>
      </c>
      <c r="B49" s="57" t="s">
        <v>60</v>
      </c>
      <c r="C49" s="57" t="s">
        <v>824</v>
      </c>
      <c r="D49" s="55" t="s">
        <v>825</v>
      </c>
      <c r="E49" s="58" t="s">
        <v>834</v>
      </c>
      <c r="F49" s="58" t="s">
        <v>835</v>
      </c>
      <c r="G49" s="55" t="s">
        <v>729</v>
      </c>
      <c r="H49" s="59" t="s">
        <v>747</v>
      </c>
    </row>
    <row r="50" spans="1:8" x14ac:dyDescent="0.35">
      <c r="A50" s="56" t="s">
        <v>21</v>
      </c>
      <c r="B50" s="57" t="s">
        <v>60</v>
      </c>
      <c r="C50" s="57" t="s">
        <v>824</v>
      </c>
      <c r="D50" s="55" t="s">
        <v>825</v>
      </c>
      <c r="E50" s="58" t="s">
        <v>836</v>
      </c>
      <c r="F50" s="58" t="s">
        <v>837</v>
      </c>
      <c r="G50" s="55" t="s">
        <v>729</v>
      </c>
      <c r="H50" s="59" t="s">
        <v>747</v>
      </c>
    </row>
    <row r="51" spans="1:8" x14ac:dyDescent="0.35">
      <c r="A51" s="56" t="s">
        <v>21</v>
      </c>
      <c r="B51" s="57" t="s">
        <v>60</v>
      </c>
      <c r="C51" s="57" t="s">
        <v>824</v>
      </c>
      <c r="D51" s="55" t="s">
        <v>825</v>
      </c>
      <c r="E51" s="58" t="s">
        <v>838</v>
      </c>
      <c r="F51" s="58" t="s">
        <v>839</v>
      </c>
      <c r="G51" s="55" t="s">
        <v>729</v>
      </c>
      <c r="H51" s="59" t="s">
        <v>730</v>
      </c>
    </row>
    <row r="52" spans="1:8" x14ac:dyDescent="0.35">
      <c r="A52" s="56" t="s">
        <v>21</v>
      </c>
      <c r="B52" s="57" t="s">
        <v>60</v>
      </c>
      <c r="C52" s="57" t="s">
        <v>824</v>
      </c>
      <c r="D52" s="55" t="s">
        <v>825</v>
      </c>
      <c r="E52" s="58" t="s">
        <v>840</v>
      </c>
      <c r="F52" s="58" t="s">
        <v>841</v>
      </c>
      <c r="G52" s="55" t="s">
        <v>737</v>
      </c>
      <c r="H52" s="59" t="s">
        <v>730</v>
      </c>
    </row>
    <row r="53" spans="1:8" x14ac:dyDescent="0.35">
      <c r="A53" s="56" t="s">
        <v>21</v>
      </c>
      <c r="B53" s="57" t="s">
        <v>60</v>
      </c>
      <c r="C53" s="57" t="s">
        <v>824</v>
      </c>
      <c r="D53" s="55" t="s">
        <v>825</v>
      </c>
      <c r="E53" s="58" t="s">
        <v>842</v>
      </c>
      <c r="F53" s="58" t="s">
        <v>843</v>
      </c>
      <c r="G53" s="55" t="s">
        <v>729</v>
      </c>
      <c r="H53" s="59" t="s">
        <v>730</v>
      </c>
    </row>
    <row r="54" spans="1:8" x14ac:dyDescent="0.35">
      <c r="A54" s="56" t="s">
        <v>21</v>
      </c>
      <c r="B54" s="57" t="s">
        <v>60</v>
      </c>
      <c r="C54" s="57" t="s">
        <v>824</v>
      </c>
      <c r="D54" s="55" t="s">
        <v>825</v>
      </c>
      <c r="E54" s="58" t="s">
        <v>844</v>
      </c>
      <c r="F54" s="58" t="s">
        <v>845</v>
      </c>
      <c r="G54" s="55" t="s">
        <v>737</v>
      </c>
      <c r="H54" s="59" t="s">
        <v>730</v>
      </c>
    </row>
    <row r="55" spans="1:8" x14ac:dyDescent="0.35">
      <c r="A55" s="56" t="s">
        <v>21</v>
      </c>
      <c r="B55" s="57" t="s">
        <v>60</v>
      </c>
      <c r="C55" s="57" t="s">
        <v>824</v>
      </c>
      <c r="D55" s="55" t="s">
        <v>825</v>
      </c>
      <c r="E55" s="58" t="s">
        <v>846</v>
      </c>
      <c r="F55" s="58" t="s">
        <v>847</v>
      </c>
      <c r="G55" s="55" t="s">
        <v>729</v>
      </c>
      <c r="H55" s="59" t="s">
        <v>730</v>
      </c>
    </row>
    <row r="56" spans="1:8" x14ac:dyDescent="0.35">
      <c r="A56" s="56" t="s">
        <v>21</v>
      </c>
      <c r="B56" s="57" t="s">
        <v>60</v>
      </c>
      <c r="C56" s="57" t="s">
        <v>824</v>
      </c>
      <c r="D56" s="55" t="s">
        <v>825</v>
      </c>
      <c r="E56" s="58" t="s">
        <v>848</v>
      </c>
      <c r="F56" s="58" t="s">
        <v>849</v>
      </c>
      <c r="G56" s="55" t="s">
        <v>737</v>
      </c>
      <c r="H56" s="59" t="s">
        <v>730</v>
      </c>
    </row>
    <row r="57" spans="1:8" x14ac:dyDescent="0.35">
      <c r="A57" s="56" t="s">
        <v>21</v>
      </c>
      <c r="B57" s="57" t="s">
        <v>60</v>
      </c>
      <c r="C57" s="57" t="s">
        <v>824</v>
      </c>
      <c r="D57" s="55" t="s">
        <v>825</v>
      </c>
      <c r="E57" s="58" t="s">
        <v>850</v>
      </c>
      <c r="F57" s="58" t="s">
        <v>851</v>
      </c>
      <c r="G57" s="55" t="s">
        <v>737</v>
      </c>
      <c r="H57" s="59" t="s">
        <v>730</v>
      </c>
    </row>
    <row r="58" spans="1:8" x14ac:dyDescent="0.35">
      <c r="A58" s="56" t="s">
        <v>21</v>
      </c>
      <c r="B58" s="57" t="s">
        <v>60</v>
      </c>
      <c r="C58" s="57" t="s">
        <v>852</v>
      </c>
      <c r="D58" s="55" t="s">
        <v>853</v>
      </c>
      <c r="E58" s="58" t="s">
        <v>854</v>
      </c>
      <c r="F58" s="58" t="s">
        <v>855</v>
      </c>
      <c r="G58" s="55" t="s">
        <v>737</v>
      </c>
      <c r="H58" s="59" t="s">
        <v>730</v>
      </c>
    </row>
    <row r="59" spans="1:8" x14ac:dyDescent="0.35">
      <c r="A59" s="56" t="s">
        <v>21</v>
      </c>
      <c r="B59" s="57" t="s">
        <v>60</v>
      </c>
      <c r="C59" s="57" t="s">
        <v>852</v>
      </c>
      <c r="D59" s="55" t="s">
        <v>853</v>
      </c>
      <c r="E59" s="58" t="s">
        <v>856</v>
      </c>
      <c r="F59" s="58" t="s">
        <v>857</v>
      </c>
      <c r="G59" s="55" t="s">
        <v>729</v>
      </c>
      <c r="H59" s="59" t="s">
        <v>730</v>
      </c>
    </row>
    <row r="60" spans="1:8" x14ac:dyDescent="0.35">
      <c r="A60" s="56" t="s">
        <v>21</v>
      </c>
      <c r="B60" s="57" t="s">
        <v>60</v>
      </c>
      <c r="C60" s="57" t="s">
        <v>852</v>
      </c>
      <c r="D60" s="55" t="s">
        <v>853</v>
      </c>
      <c r="E60" s="58" t="s">
        <v>858</v>
      </c>
      <c r="F60" s="58" t="s">
        <v>859</v>
      </c>
      <c r="G60" s="55" t="s">
        <v>729</v>
      </c>
      <c r="H60" s="59" t="s">
        <v>730</v>
      </c>
    </row>
    <row r="61" spans="1:8" x14ac:dyDescent="0.35">
      <c r="A61" s="56" t="s">
        <v>21</v>
      </c>
      <c r="B61" s="57" t="s">
        <v>60</v>
      </c>
      <c r="C61" s="57" t="s">
        <v>852</v>
      </c>
      <c r="D61" s="55" t="s">
        <v>853</v>
      </c>
      <c r="E61" s="58" t="s">
        <v>860</v>
      </c>
      <c r="F61" s="58" t="s">
        <v>861</v>
      </c>
      <c r="G61" s="55" t="s">
        <v>729</v>
      </c>
      <c r="H61" s="59" t="s">
        <v>730</v>
      </c>
    </row>
    <row r="62" spans="1:8" x14ac:dyDescent="0.35">
      <c r="A62" s="56" t="s">
        <v>21</v>
      </c>
      <c r="B62" s="57" t="s">
        <v>60</v>
      </c>
      <c r="C62" s="57" t="s">
        <v>852</v>
      </c>
      <c r="D62" s="55" t="s">
        <v>853</v>
      </c>
      <c r="E62" s="58" t="s">
        <v>862</v>
      </c>
      <c r="F62" s="58" t="s">
        <v>863</v>
      </c>
      <c r="G62" s="55" t="s">
        <v>729</v>
      </c>
      <c r="H62" s="59" t="s">
        <v>730</v>
      </c>
    </row>
    <row r="63" spans="1:8" x14ac:dyDescent="0.35">
      <c r="A63" s="56" t="s">
        <v>21</v>
      </c>
      <c r="B63" s="57" t="s">
        <v>60</v>
      </c>
      <c r="C63" s="57" t="s">
        <v>852</v>
      </c>
      <c r="D63" s="55" t="s">
        <v>853</v>
      </c>
      <c r="E63" s="58" t="s">
        <v>864</v>
      </c>
      <c r="F63" s="58" t="s">
        <v>865</v>
      </c>
      <c r="G63" s="55" t="s">
        <v>729</v>
      </c>
      <c r="H63" s="59" t="s">
        <v>744</v>
      </c>
    </row>
    <row r="64" spans="1:8" x14ac:dyDescent="0.35">
      <c r="A64" s="56" t="s">
        <v>21</v>
      </c>
      <c r="B64" s="57" t="s">
        <v>60</v>
      </c>
      <c r="C64" s="57" t="s">
        <v>852</v>
      </c>
      <c r="D64" s="55" t="s">
        <v>853</v>
      </c>
      <c r="E64" s="58" t="s">
        <v>866</v>
      </c>
      <c r="F64" s="58" t="s">
        <v>867</v>
      </c>
      <c r="G64" s="55" t="s">
        <v>729</v>
      </c>
      <c r="H64" s="59" t="s">
        <v>744</v>
      </c>
    </row>
    <row r="65" spans="1:8" x14ac:dyDescent="0.35">
      <c r="A65" s="56" t="s">
        <v>21</v>
      </c>
      <c r="B65" s="57" t="s">
        <v>60</v>
      </c>
      <c r="C65" s="57" t="s">
        <v>852</v>
      </c>
      <c r="D65" s="55" t="s">
        <v>853</v>
      </c>
      <c r="E65" s="58" t="s">
        <v>868</v>
      </c>
      <c r="F65" s="58" t="s">
        <v>869</v>
      </c>
      <c r="G65" s="55" t="s">
        <v>737</v>
      </c>
      <c r="H65" s="59" t="s">
        <v>730</v>
      </c>
    </row>
    <row r="66" spans="1:8" x14ac:dyDescent="0.35">
      <c r="A66" s="56" t="s">
        <v>21</v>
      </c>
      <c r="B66" s="57" t="s">
        <v>60</v>
      </c>
      <c r="C66" s="57" t="s">
        <v>870</v>
      </c>
      <c r="D66" s="55" t="s">
        <v>871</v>
      </c>
      <c r="E66" s="58" t="s">
        <v>872</v>
      </c>
      <c r="F66" s="58" t="s">
        <v>873</v>
      </c>
      <c r="G66" s="55" t="s">
        <v>729</v>
      </c>
      <c r="H66" s="59" t="s">
        <v>730</v>
      </c>
    </row>
    <row r="67" spans="1:8" x14ac:dyDescent="0.35">
      <c r="A67" s="56" t="s">
        <v>21</v>
      </c>
      <c r="B67" s="57" t="s">
        <v>60</v>
      </c>
      <c r="C67" s="57" t="s">
        <v>870</v>
      </c>
      <c r="D67" s="55" t="s">
        <v>871</v>
      </c>
      <c r="E67" s="58" t="s">
        <v>874</v>
      </c>
      <c r="F67" s="58" t="s">
        <v>875</v>
      </c>
      <c r="G67" s="55" t="s">
        <v>729</v>
      </c>
      <c r="H67" s="59" t="s">
        <v>730</v>
      </c>
    </row>
    <row r="68" spans="1:8" x14ac:dyDescent="0.35">
      <c r="A68" s="56" t="s">
        <v>21</v>
      </c>
      <c r="B68" s="57" t="s">
        <v>60</v>
      </c>
      <c r="C68" s="57" t="s">
        <v>870</v>
      </c>
      <c r="D68" s="55" t="s">
        <v>871</v>
      </c>
      <c r="E68" s="58" t="s">
        <v>876</v>
      </c>
      <c r="F68" s="58" t="s">
        <v>877</v>
      </c>
      <c r="G68" s="55" t="s">
        <v>729</v>
      </c>
      <c r="H68" s="59" t="s">
        <v>730</v>
      </c>
    </row>
    <row r="69" spans="1:8" x14ac:dyDescent="0.35">
      <c r="A69" s="56" t="s">
        <v>21</v>
      </c>
      <c r="B69" s="57" t="s">
        <v>60</v>
      </c>
      <c r="C69" s="57" t="s">
        <v>870</v>
      </c>
      <c r="D69" s="55" t="s">
        <v>871</v>
      </c>
      <c r="E69" s="58" t="s">
        <v>878</v>
      </c>
      <c r="F69" s="58" t="s">
        <v>879</v>
      </c>
      <c r="G69" s="55" t="s">
        <v>729</v>
      </c>
      <c r="H69" s="59" t="s">
        <v>730</v>
      </c>
    </row>
    <row r="70" spans="1:8" x14ac:dyDescent="0.35">
      <c r="A70" s="56" t="s">
        <v>21</v>
      </c>
      <c r="B70" s="57" t="s">
        <v>60</v>
      </c>
      <c r="C70" s="57" t="s">
        <v>870</v>
      </c>
      <c r="D70" s="55" t="s">
        <v>871</v>
      </c>
      <c r="E70" s="58" t="s">
        <v>880</v>
      </c>
      <c r="F70" s="58" t="s">
        <v>881</v>
      </c>
      <c r="G70" s="55" t="s">
        <v>729</v>
      </c>
      <c r="H70" s="59" t="s">
        <v>730</v>
      </c>
    </row>
    <row r="71" spans="1:8" x14ac:dyDescent="0.35">
      <c r="A71" s="56" t="s">
        <v>21</v>
      </c>
      <c r="B71" s="57" t="s">
        <v>60</v>
      </c>
      <c r="C71" s="57" t="s">
        <v>870</v>
      </c>
      <c r="D71" s="55" t="s">
        <v>871</v>
      </c>
      <c r="E71" s="58" t="s">
        <v>882</v>
      </c>
      <c r="F71" s="58" t="s">
        <v>883</v>
      </c>
      <c r="G71" s="55" t="s">
        <v>729</v>
      </c>
      <c r="H71" s="59" t="s">
        <v>730</v>
      </c>
    </row>
    <row r="72" spans="1:8" x14ac:dyDescent="0.35">
      <c r="A72" s="56" t="s">
        <v>21</v>
      </c>
      <c r="B72" s="57" t="s">
        <v>60</v>
      </c>
      <c r="C72" s="57" t="s">
        <v>870</v>
      </c>
      <c r="D72" s="55" t="s">
        <v>871</v>
      </c>
      <c r="E72" s="58" t="s">
        <v>884</v>
      </c>
      <c r="F72" s="58" t="s">
        <v>885</v>
      </c>
      <c r="G72" s="55" t="s">
        <v>729</v>
      </c>
      <c r="H72" s="59" t="s">
        <v>730</v>
      </c>
    </row>
    <row r="73" spans="1:8" x14ac:dyDescent="0.35">
      <c r="A73" s="56" t="s">
        <v>21</v>
      </c>
      <c r="B73" s="57" t="s">
        <v>60</v>
      </c>
      <c r="C73" s="57" t="s">
        <v>870</v>
      </c>
      <c r="D73" s="55" t="s">
        <v>871</v>
      </c>
      <c r="E73" s="58" t="s">
        <v>886</v>
      </c>
      <c r="F73" s="58" t="s">
        <v>887</v>
      </c>
      <c r="G73" s="55" t="s">
        <v>737</v>
      </c>
      <c r="H73" s="59" t="s">
        <v>730</v>
      </c>
    </row>
    <row r="74" spans="1:8" x14ac:dyDescent="0.35">
      <c r="A74" s="56" t="s">
        <v>21</v>
      </c>
      <c r="B74" s="57" t="s">
        <v>60</v>
      </c>
      <c r="C74" s="57" t="s">
        <v>870</v>
      </c>
      <c r="D74" s="55" t="s">
        <v>871</v>
      </c>
      <c r="E74" s="58" t="s">
        <v>888</v>
      </c>
      <c r="F74" s="58" t="s">
        <v>889</v>
      </c>
      <c r="G74" s="55" t="s">
        <v>729</v>
      </c>
      <c r="H74" s="59" t="s">
        <v>730</v>
      </c>
    </row>
    <row r="75" spans="1:8" x14ac:dyDescent="0.35">
      <c r="A75" s="56" t="s">
        <v>21</v>
      </c>
      <c r="B75" s="57" t="s">
        <v>60</v>
      </c>
      <c r="C75" s="57" t="s">
        <v>870</v>
      </c>
      <c r="D75" s="55" t="s">
        <v>871</v>
      </c>
      <c r="E75" s="58" t="s">
        <v>890</v>
      </c>
      <c r="F75" s="58" t="s">
        <v>891</v>
      </c>
      <c r="G75" s="55" t="s">
        <v>729</v>
      </c>
      <c r="H75" s="59" t="s">
        <v>730</v>
      </c>
    </row>
    <row r="76" spans="1:8" x14ac:dyDescent="0.35">
      <c r="A76" s="56" t="s">
        <v>21</v>
      </c>
      <c r="B76" s="57" t="s">
        <v>60</v>
      </c>
      <c r="C76" s="57" t="s">
        <v>870</v>
      </c>
      <c r="D76" s="55" t="s">
        <v>871</v>
      </c>
      <c r="E76" s="58" t="s">
        <v>892</v>
      </c>
      <c r="F76" s="58" t="s">
        <v>893</v>
      </c>
      <c r="G76" s="55" t="s">
        <v>729</v>
      </c>
      <c r="H76" s="59" t="s">
        <v>730</v>
      </c>
    </row>
    <row r="77" spans="1:8" x14ac:dyDescent="0.35">
      <c r="A77" s="56" t="s">
        <v>21</v>
      </c>
      <c r="B77" s="57" t="s">
        <v>60</v>
      </c>
      <c r="C77" s="57" t="s">
        <v>870</v>
      </c>
      <c r="D77" s="55" t="s">
        <v>871</v>
      </c>
      <c r="E77" s="58" t="s">
        <v>894</v>
      </c>
      <c r="F77" s="58" t="s">
        <v>895</v>
      </c>
      <c r="G77" s="55" t="s">
        <v>729</v>
      </c>
      <c r="H77" s="59" t="s">
        <v>730</v>
      </c>
    </row>
    <row r="78" spans="1:8" x14ac:dyDescent="0.35">
      <c r="A78" s="56" t="s">
        <v>21</v>
      </c>
      <c r="B78" s="57" t="s">
        <v>60</v>
      </c>
      <c r="C78" s="57" t="s">
        <v>870</v>
      </c>
      <c r="D78" s="55" t="s">
        <v>871</v>
      </c>
      <c r="E78" s="58" t="s">
        <v>896</v>
      </c>
      <c r="F78" s="58" t="s">
        <v>897</v>
      </c>
      <c r="G78" s="55" t="s">
        <v>729</v>
      </c>
      <c r="H78" s="59" t="s">
        <v>730</v>
      </c>
    </row>
    <row r="79" spans="1:8" x14ac:dyDescent="0.35">
      <c r="A79" s="56" t="s">
        <v>21</v>
      </c>
      <c r="B79" s="57" t="s">
        <v>60</v>
      </c>
      <c r="C79" s="57" t="s">
        <v>870</v>
      </c>
      <c r="D79" s="55" t="s">
        <v>871</v>
      </c>
      <c r="E79" s="58" t="s">
        <v>898</v>
      </c>
      <c r="F79" s="58" t="s">
        <v>899</v>
      </c>
      <c r="G79" s="55" t="s">
        <v>729</v>
      </c>
      <c r="H79" s="59" t="s">
        <v>730</v>
      </c>
    </row>
    <row r="80" spans="1:8" x14ac:dyDescent="0.35">
      <c r="A80" s="56" t="s">
        <v>21</v>
      </c>
      <c r="B80" s="57" t="s">
        <v>60</v>
      </c>
      <c r="C80" s="57" t="s">
        <v>870</v>
      </c>
      <c r="D80" s="55" t="s">
        <v>871</v>
      </c>
      <c r="E80" s="58" t="s">
        <v>900</v>
      </c>
      <c r="F80" s="58" t="s">
        <v>901</v>
      </c>
      <c r="G80" s="55" t="s">
        <v>737</v>
      </c>
      <c r="H80" s="59" t="s">
        <v>730</v>
      </c>
    </row>
    <row r="81" spans="1:8" x14ac:dyDescent="0.35">
      <c r="A81" s="56" t="s">
        <v>21</v>
      </c>
      <c r="B81" s="57" t="s">
        <v>60</v>
      </c>
      <c r="C81" s="57" t="s">
        <v>870</v>
      </c>
      <c r="D81" s="55" t="s">
        <v>871</v>
      </c>
      <c r="E81" s="58" t="s">
        <v>902</v>
      </c>
      <c r="F81" s="58" t="s">
        <v>903</v>
      </c>
      <c r="G81" s="55" t="s">
        <v>737</v>
      </c>
      <c r="H81" s="59" t="s">
        <v>730</v>
      </c>
    </row>
    <row r="82" spans="1:8" x14ac:dyDescent="0.35">
      <c r="A82" s="56" t="s">
        <v>21</v>
      </c>
      <c r="B82" s="57" t="s">
        <v>60</v>
      </c>
      <c r="C82" s="57" t="s">
        <v>870</v>
      </c>
      <c r="D82" s="55" t="s">
        <v>871</v>
      </c>
      <c r="E82" s="58" t="s">
        <v>904</v>
      </c>
      <c r="F82" s="58" t="s">
        <v>905</v>
      </c>
      <c r="G82" s="55" t="s">
        <v>737</v>
      </c>
      <c r="H82" s="59" t="s">
        <v>730</v>
      </c>
    </row>
    <row r="83" spans="1:8" x14ac:dyDescent="0.35">
      <c r="A83" s="56" t="s">
        <v>21</v>
      </c>
      <c r="B83" s="57" t="s">
        <v>60</v>
      </c>
      <c r="C83" s="57" t="s">
        <v>870</v>
      </c>
      <c r="D83" s="55" t="s">
        <v>871</v>
      </c>
      <c r="E83" s="58" t="s">
        <v>906</v>
      </c>
      <c r="F83" s="58" t="s">
        <v>907</v>
      </c>
      <c r="G83" s="55" t="s">
        <v>737</v>
      </c>
      <c r="H83" s="59" t="s">
        <v>730</v>
      </c>
    </row>
    <row r="84" spans="1:8" x14ac:dyDescent="0.35">
      <c r="A84" s="56" t="s">
        <v>21</v>
      </c>
      <c r="B84" s="57" t="s">
        <v>60</v>
      </c>
      <c r="C84" s="57" t="s">
        <v>870</v>
      </c>
      <c r="D84" s="55" t="s">
        <v>871</v>
      </c>
      <c r="E84" s="58" t="s">
        <v>908</v>
      </c>
      <c r="F84" s="58" t="s">
        <v>909</v>
      </c>
      <c r="G84" s="55" t="s">
        <v>737</v>
      </c>
      <c r="H84" s="59" t="s">
        <v>730</v>
      </c>
    </row>
    <row r="85" spans="1:8" x14ac:dyDescent="0.35">
      <c r="A85" s="56" t="s">
        <v>21</v>
      </c>
      <c r="B85" s="57" t="s">
        <v>60</v>
      </c>
      <c r="C85" s="57" t="s">
        <v>870</v>
      </c>
      <c r="D85" s="55" t="s">
        <v>871</v>
      </c>
      <c r="E85" s="58" t="s">
        <v>910</v>
      </c>
      <c r="F85" s="58" t="s">
        <v>911</v>
      </c>
      <c r="G85" s="55" t="s">
        <v>737</v>
      </c>
      <c r="H85" s="59" t="s">
        <v>730</v>
      </c>
    </row>
    <row r="86" spans="1:8" x14ac:dyDescent="0.35">
      <c r="A86" s="56" t="s">
        <v>21</v>
      </c>
      <c r="B86" s="57" t="s">
        <v>60</v>
      </c>
      <c r="C86" s="57" t="s">
        <v>912</v>
      </c>
      <c r="D86" s="55" t="s">
        <v>913</v>
      </c>
      <c r="E86" s="58" t="s">
        <v>914</v>
      </c>
      <c r="F86" s="58" t="s">
        <v>915</v>
      </c>
      <c r="G86" s="55" t="s">
        <v>729</v>
      </c>
      <c r="H86" s="59" t="s">
        <v>730</v>
      </c>
    </row>
    <row r="87" spans="1:8" x14ac:dyDescent="0.35">
      <c r="A87" s="56" t="s">
        <v>21</v>
      </c>
      <c r="B87" s="57" t="s">
        <v>60</v>
      </c>
      <c r="C87" s="57" t="s">
        <v>912</v>
      </c>
      <c r="D87" s="55" t="s">
        <v>913</v>
      </c>
      <c r="E87" s="58" t="s">
        <v>916</v>
      </c>
      <c r="F87" s="58" t="s">
        <v>917</v>
      </c>
      <c r="G87" s="55" t="s">
        <v>729</v>
      </c>
      <c r="H87" s="59" t="s">
        <v>730</v>
      </c>
    </row>
    <row r="88" spans="1:8" x14ac:dyDescent="0.35">
      <c r="A88" s="56" t="s">
        <v>21</v>
      </c>
      <c r="B88" s="57" t="s">
        <v>60</v>
      </c>
      <c r="C88" s="57" t="s">
        <v>912</v>
      </c>
      <c r="D88" s="55" t="s">
        <v>913</v>
      </c>
      <c r="E88" s="58" t="s">
        <v>918</v>
      </c>
      <c r="F88" s="58" t="s">
        <v>919</v>
      </c>
      <c r="G88" s="55" t="s">
        <v>729</v>
      </c>
      <c r="H88" s="59" t="s">
        <v>747</v>
      </c>
    </row>
    <row r="89" spans="1:8" x14ac:dyDescent="0.35">
      <c r="A89" s="56" t="s">
        <v>21</v>
      </c>
      <c r="B89" s="57" t="s">
        <v>60</v>
      </c>
      <c r="C89" s="57" t="s">
        <v>912</v>
      </c>
      <c r="D89" s="55" t="s">
        <v>913</v>
      </c>
      <c r="E89" s="58" t="s">
        <v>920</v>
      </c>
      <c r="F89" s="58" t="s">
        <v>921</v>
      </c>
      <c r="G89" s="55" t="s">
        <v>737</v>
      </c>
      <c r="H89" s="59" t="s">
        <v>730</v>
      </c>
    </row>
    <row r="90" spans="1:8" x14ac:dyDescent="0.35">
      <c r="A90" s="56" t="s">
        <v>21</v>
      </c>
      <c r="B90" s="57" t="s">
        <v>60</v>
      </c>
      <c r="C90" s="57" t="s">
        <v>912</v>
      </c>
      <c r="D90" s="55" t="s">
        <v>913</v>
      </c>
      <c r="E90" s="58" t="s">
        <v>922</v>
      </c>
      <c r="F90" s="58" t="s">
        <v>923</v>
      </c>
      <c r="G90" s="55" t="s">
        <v>729</v>
      </c>
      <c r="H90" s="59" t="s">
        <v>730</v>
      </c>
    </row>
    <row r="91" spans="1:8" x14ac:dyDescent="0.55000000000000004">
      <c r="A91" s="60" t="s">
        <v>21</v>
      </c>
      <c r="B91" s="60" t="s">
        <v>60</v>
      </c>
      <c r="C91" s="60" t="s">
        <v>912</v>
      </c>
      <c r="D91" s="60" t="s">
        <v>913</v>
      </c>
      <c r="E91" s="55" t="s">
        <v>924</v>
      </c>
      <c r="F91" s="55" t="s">
        <v>925</v>
      </c>
      <c r="G91" s="55" t="s">
        <v>729</v>
      </c>
      <c r="H91" s="61" t="s">
        <v>730</v>
      </c>
    </row>
    <row r="92" spans="1:8" x14ac:dyDescent="0.35">
      <c r="A92" s="56" t="s">
        <v>21</v>
      </c>
      <c r="B92" s="57" t="s">
        <v>60</v>
      </c>
      <c r="C92" s="57" t="s">
        <v>912</v>
      </c>
      <c r="D92" s="55" t="s">
        <v>913</v>
      </c>
      <c r="E92" s="58" t="s">
        <v>926</v>
      </c>
      <c r="F92" s="58" t="s">
        <v>927</v>
      </c>
      <c r="G92" s="55" t="s">
        <v>729</v>
      </c>
      <c r="H92" s="59" t="s">
        <v>747</v>
      </c>
    </row>
    <row r="93" spans="1:8" x14ac:dyDescent="0.35">
      <c r="A93" s="56" t="s">
        <v>21</v>
      </c>
      <c r="B93" s="57" t="s">
        <v>60</v>
      </c>
      <c r="C93" s="57" t="s">
        <v>912</v>
      </c>
      <c r="D93" s="55" t="s">
        <v>913</v>
      </c>
      <c r="E93" s="58" t="s">
        <v>928</v>
      </c>
      <c r="F93" s="58" t="s">
        <v>929</v>
      </c>
      <c r="G93" s="55" t="s">
        <v>737</v>
      </c>
      <c r="H93" s="59" t="s">
        <v>730</v>
      </c>
    </row>
    <row r="94" spans="1:8" x14ac:dyDescent="0.35">
      <c r="A94" s="56" t="s">
        <v>21</v>
      </c>
      <c r="B94" s="57" t="s">
        <v>60</v>
      </c>
      <c r="C94" s="57" t="s">
        <v>912</v>
      </c>
      <c r="D94" s="55" t="s">
        <v>913</v>
      </c>
      <c r="E94" s="58" t="s">
        <v>930</v>
      </c>
      <c r="F94" s="58" t="s">
        <v>931</v>
      </c>
      <c r="G94" s="55" t="s">
        <v>729</v>
      </c>
      <c r="H94" s="59" t="s">
        <v>730</v>
      </c>
    </row>
    <row r="95" spans="1:8" x14ac:dyDescent="0.35">
      <c r="A95" s="56" t="s">
        <v>21</v>
      </c>
      <c r="B95" s="57" t="s">
        <v>60</v>
      </c>
      <c r="C95" s="57" t="s">
        <v>912</v>
      </c>
      <c r="D95" s="55" t="s">
        <v>913</v>
      </c>
      <c r="E95" s="58" t="s">
        <v>932</v>
      </c>
      <c r="F95" s="58" t="s">
        <v>933</v>
      </c>
      <c r="G95" s="55" t="s">
        <v>729</v>
      </c>
      <c r="H95" s="59" t="s">
        <v>730</v>
      </c>
    </row>
    <row r="96" spans="1:8" x14ac:dyDescent="0.35">
      <c r="A96" s="56" t="s">
        <v>21</v>
      </c>
      <c r="B96" s="57" t="s">
        <v>60</v>
      </c>
      <c r="C96" s="57" t="s">
        <v>912</v>
      </c>
      <c r="D96" s="55" t="s">
        <v>913</v>
      </c>
      <c r="E96" s="58" t="s">
        <v>934</v>
      </c>
      <c r="F96" s="58" t="s">
        <v>935</v>
      </c>
      <c r="G96" s="55" t="s">
        <v>737</v>
      </c>
      <c r="H96" s="59" t="s">
        <v>730</v>
      </c>
    </row>
    <row r="97" spans="1:8" x14ac:dyDescent="0.35">
      <c r="A97" s="56" t="s">
        <v>21</v>
      </c>
      <c r="B97" s="57" t="s">
        <v>60</v>
      </c>
      <c r="C97" s="57" t="s">
        <v>912</v>
      </c>
      <c r="D97" s="55" t="s">
        <v>913</v>
      </c>
      <c r="E97" s="58" t="s">
        <v>936</v>
      </c>
      <c r="F97" s="58" t="s">
        <v>937</v>
      </c>
      <c r="G97" s="55" t="s">
        <v>737</v>
      </c>
      <c r="H97" s="59" t="s">
        <v>730</v>
      </c>
    </row>
    <row r="98" spans="1:8" x14ac:dyDescent="0.35">
      <c r="A98" s="56" t="s">
        <v>21</v>
      </c>
      <c r="B98" s="57" t="s">
        <v>60</v>
      </c>
      <c r="C98" s="57" t="s">
        <v>912</v>
      </c>
      <c r="D98" s="55" t="s">
        <v>913</v>
      </c>
      <c r="E98" s="58" t="s">
        <v>938</v>
      </c>
      <c r="F98" s="58" t="s">
        <v>939</v>
      </c>
      <c r="G98" s="55" t="s">
        <v>737</v>
      </c>
      <c r="H98" s="59" t="s">
        <v>730</v>
      </c>
    </row>
    <row r="99" spans="1:8" x14ac:dyDescent="0.35">
      <c r="A99" s="56" t="s">
        <v>21</v>
      </c>
      <c r="B99" s="57" t="s">
        <v>60</v>
      </c>
      <c r="C99" s="57" t="s">
        <v>912</v>
      </c>
      <c r="D99" s="55" t="s">
        <v>913</v>
      </c>
      <c r="E99" s="58" t="s">
        <v>940</v>
      </c>
      <c r="F99" s="58" t="s">
        <v>941</v>
      </c>
      <c r="G99" s="55" t="s">
        <v>737</v>
      </c>
      <c r="H99" s="59" t="s">
        <v>730</v>
      </c>
    </row>
    <row r="100" spans="1:8" x14ac:dyDescent="0.35">
      <c r="A100" s="56" t="s">
        <v>21</v>
      </c>
      <c r="B100" s="57" t="s">
        <v>64</v>
      </c>
      <c r="C100" s="57" t="s">
        <v>942</v>
      </c>
      <c r="D100" s="55" t="s">
        <v>943</v>
      </c>
      <c r="E100" s="58" t="s">
        <v>944</v>
      </c>
      <c r="F100" s="58" t="s">
        <v>945</v>
      </c>
      <c r="G100" s="55" t="s">
        <v>729</v>
      </c>
      <c r="H100" s="59" t="s">
        <v>747</v>
      </c>
    </row>
    <row r="101" spans="1:8" x14ac:dyDescent="0.35">
      <c r="A101" s="56" t="s">
        <v>21</v>
      </c>
      <c r="B101" s="57" t="s">
        <v>64</v>
      </c>
      <c r="C101" s="57" t="s">
        <v>942</v>
      </c>
      <c r="D101" s="55" t="s">
        <v>943</v>
      </c>
      <c r="E101" s="58" t="s">
        <v>946</v>
      </c>
      <c r="F101" s="58" t="s">
        <v>947</v>
      </c>
      <c r="G101" s="55" t="s">
        <v>729</v>
      </c>
      <c r="H101" s="59" t="s">
        <v>730</v>
      </c>
    </row>
    <row r="102" spans="1:8" x14ac:dyDescent="0.35">
      <c r="A102" s="56" t="s">
        <v>21</v>
      </c>
      <c r="B102" s="57" t="s">
        <v>64</v>
      </c>
      <c r="C102" s="57" t="s">
        <v>942</v>
      </c>
      <c r="D102" s="55" t="s">
        <v>943</v>
      </c>
      <c r="E102" s="58" t="s">
        <v>948</v>
      </c>
      <c r="F102" s="58" t="s">
        <v>949</v>
      </c>
      <c r="G102" s="55" t="s">
        <v>729</v>
      </c>
      <c r="H102" s="59" t="s">
        <v>730</v>
      </c>
    </row>
    <row r="103" spans="1:8" x14ac:dyDescent="0.35">
      <c r="A103" s="56" t="s">
        <v>21</v>
      </c>
      <c r="B103" s="57" t="s">
        <v>64</v>
      </c>
      <c r="C103" s="57" t="s">
        <v>942</v>
      </c>
      <c r="D103" s="55" t="s">
        <v>943</v>
      </c>
      <c r="E103" s="58" t="s">
        <v>950</v>
      </c>
      <c r="F103" s="58" t="s">
        <v>951</v>
      </c>
      <c r="G103" s="55" t="s">
        <v>737</v>
      </c>
      <c r="H103" s="59" t="s">
        <v>730</v>
      </c>
    </row>
    <row r="104" spans="1:8" x14ac:dyDescent="0.35">
      <c r="A104" s="56" t="s">
        <v>21</v>
      </c>
      <c r="B104" s="57" t="s">
        <v>64</v>
      </c>
      <c r="C104" s="57" t="s">
        <v>942</v>
      </c>
      <c r="D104" s="55" t="s">
        <v>943</v>
      </c>
      <c r="E104" s="58" t="s">
        <v>952</v>
      </c>
      <c r="F104" s="58" t="s">
        <v>953</v>
      </c>
      <c r="G104" s="55" t="s">
        <v>737</v>
      </c>
      <c r="H104" s="59" t="s">
        <v>747</v>
      </c>
    </row>
    <row r="105" spans="1:8" x14ac:dyDescent="0.35">
      <c r="A105" s="56" t="s">
        <v>21</v>
      </c>
      <c r="B105" s="57" t="s">
        <v>64</v>
      </c>
      <c r="C105" s="57" t="s">
        <v>942</v>
      </c>
      <c r="D105" s="55" t="s">
        <v>943</v>
      </c>
      <c r="E105" s="58" t="s">
        <v>954</v>
      </c>
      <c r="F105" s="58" t="s">
        <v>955</v>
      </c>
      <c r="G105" s="55" t="s">
        <v>729</v>
      </c>
      <c r="H105" s="59" t="s">
        <v>747</v>
      </c>
    </row>
    <row r="106" spans="1:8" x14ac:dyDescent="0.35">
      <c r="A106" s="56" t="s">
        <v>21</v>
      </c>
      <c r="B106" s="57" t="s">
        <v>64</v>
      </c>
      <c r="C106" s="57" t="s">
        <v>942</v>
      </c>
      <c r="D106" s="55" t="s">
        <v>943</v>
      </c>
      <c r="E106" s="58" t="s">
        <v>956</v>
      </c>
      <c r="F106" s="58" t="s">
        <v>957</v>
      </c>
      <c r="G106" s="55" t="s">
        <v>729</v>
      </c>
      <c r="H106" s="59" t="s">
        <v>730</v>
      </c>
    </row>
    <row r="107" spans="1:8" x14ac:dyDescent="0.35">
      <c r="A107" s="56" t="s">
        <v>21</v>
      </c>
      <c r="B107" s="57" t="s">
        <v>64</v>
      </c>
      <c r="C107" s="57" t="s">
        <v>942</v>
      </c>
      <c r="D107" s="55" t="s">
        <v>943</v>
      </c>
      <c r="E107" s="58" t="s">
        <v>958</v>
      </c>
      <c r="F107" s="58" t="s">
        <v>959</v>
      </c>
      <c r="G107" s="55" t="s">
        <v>729</v>
      </c>
      <c r="H107" s="59" t="s">
        <v>730</v>
      </c>
    </row>
    <row r="108" spans="1:8" x14ac:dyDescent="0.35">
      <c r="A108" s="56" t="s">
        <v>21</v>
      </c>
      <c r="B108" s="57" t="s">
        <v>64</v>
      </c>
      <c r="C108" s="57" t="s">
        <v>942</v>
      </c>
      <c r="D108" s="55" t="s">
        <v>943</v>
      </c>
      <c r="E108" s="58" t="s">
        <v>960</v>
      </c>
      <c r="F108" s="58" t="s">
        <v>961</v>
      </c>
      <c r="G108" s="55" t="s">
        <v>737</v>
      </c>
      <c r="H108" s="59" t="s">
        <v>730</v>
      </c>
    </row>
    <row r="109" spans="1:8" x14ac:dyDescent="0.35">
      <c r="A109" s="56" t="s">
        <v>21</v>
      </c>
      <c r="B109" s="57" t="s">
        <v>64</v>
      </c>
      <c r="C109" s="57" t="s">
        <v>942</v>
      </c>
      <c r="D109" s="55" t="s">
        <v>943</v>
      </c>
      <c r="E109" s="58" t="s">
        <v>962</v>
      </c>
      <c r="F109" s="58" t="s">
        <v>963</v>
      </c>
      <c r="G109" s="55" t="s">
        <v>729</v>
      </c>
      <c r="H109" s="59" t="s">
        <v>747</v>
      </c>
    </row>
    <row r="110" spans="1:8" x14ac:dyDescent="0.35">
      <c r="A110" s="56" t="s">
        <v>21</v>
      </c>
      <c r="B110" s="57" t="s">
        <v>64</v>
      </c>
      <c r="C110" s="57" t="s">
        <v>942</v>
      </c>
      <c r="D110" s="55" t="s">
        <v>943</v>
      </c>
      <c r="E110" s="58" t="s">
        <v>964</v>
      </c>
      <c r="F110" s="58" t="s">
        <v>965</v>
      </c>
      <c r="G110" s="55" t="s">
        <v>729</v>
      </c>
      <c r="H110" s="59" t="s">
        <v>747</v>
      </c>
    </row>
    <row r="111" spans="1:8" x14ac:dyDescent="0.35">
      <c r="A111" s="56" t="s">
        <v>21</v>
      </c>
      <c r="B111" s="57" t="s">
        <v>64</v>
      </c>
      <c r="C111" s="57" t="s">
        <v>942</v>
      </c>
      <c r="D111" s="55" t="s">
        <v>943</v>
      </c>
      <c r="E111" s="58" t="s">
        <v>966</v>
      </c>
      <c r="F111" s="58" t="s">
        <v>967</v>
      </c>
      <c r="G111" s="55" t="s">
        <v>729</v>
      </c>
      <c r="H111" s="59" t="s">
        <v>747</v>
      </c>
    </row>
    <row r="112" spans="1:8" x14ac:dyDescent="0.35">
      <c r="A112" s="56" t="s">
        <v>21</v>
      </c>
      <c r="B112" s="57" t="s">
        <v>64</v>
      </c>
      <c r="C112" s="57" t="s">
        <v>942</v>
      </c>
      <c r="D112" s="55" t="s">
        <v>943</v>
      </c>
      <c r="E112" s="58" t="s">
        <v>968</v>
      </c>
      <c r="F112" s="58" t="s">
        <v>969</v>
      </c>
      <c r="G112" s="55" t="s">
        <v>737</v>
      </c>
      <c r="H112" s="59" t="s">
        <v>730</v>
      </c>
    </row>
    <row r="113" spans="1:8" x14ac:dyDescent="0.35">
      <c r="A113" s="56" t="s">
        <v>21</v>
      </c>
      <c r="B113" s="57" t="s">
        <v>64</v>
      </c>
      <c r="C113" s="57" t="s">
        <v>942</v>
      </c>
      <c r="D113" s="55" t="s">
        <v>943</v>
      </c>
      <c r="E113" s="58" t="s">
        <v>970</v>
      </c>
      <c r="F113" s="58" t="s">
        <v>971</v>
      </c>
      <c r="G113" s="55" t="s">
        <v>737</v>
      </c>
      <c r="H113" s="59" t="s">
        <v>730</v>
      </c>
    </row>
    <row r="114" spans="1:8" x14ac:dyDescent="0.35">
      <c r="A114" s="56" t="s">
        <v>21</v>
      </c>
      <c r="B114" s="57" t="s">
        <v>64</v>
      </c>
      <c r="C114" s="57" t="s">
        <v>942</v>
      </c>
      <c r="D114" s="55" t="s">
        <v>943</v>
      </c>
      <c r="E114" s="58" t="s">
        <v>972</v>
      </c>
      <c r="F114" s="58" t="s">
        <v>973</v>
      </c>
      <c r="G114" s="55" t="s">
        <v>729</v>
      </c>
      <c r="H114" s="59" t="s">
        <v>744</v>
      </c>
    </row>
    <row r="115" spans="1:8" x14ac:dyDescent="0.35">
      <c r="A115" s="56" t="s">
        <v>21</v>
      </c>
      <c r="B115" s="57" t="s">
        <v>64</v>
      </c>
      <c r="C115" s="57" t="s">
        <v>942</v>
      </c>
      <c r="D115" s="55" t="s">
        <v>943</v>
      </c>
      <c r="E115" s="58" t="s">
        <v>974</v>
      </c>
      <c r="F115" s="58" t="s">
        <v>975</v>
      </c>
      <c r="G115" s="55" t="s">
        <v>729</v>
      </c>
      <c r="H115" s="59" t="s">
        <v>747</v>
      </c>
    </row>
    <row r="116" spans="1:8" x14ac:dyDescent="0.35">
      <c r="A116" s="56" t="s">
        <v>21</v>
      </c>
      <c r="B116" s="57" t="s">
        <v>64</v>
      </c>
      <c r="C116" s="57" t="s">
        <v>942</v>
      </c>
      <c r="D116" s="55" t="s">
        <v>943</v>
      </c>
      <c r="E116" s="58" t="s">
        <v>976</v>
      </c>
      <c r="F116" s="58" t="s">
        <v>977</v>
      </c>
      <c r="G116" s="55" t="s">
        <v>737</v>
      </c>
      <c r="H116" s="59" t="s">
        <v>730</v>
      </c>
    </row>
    <row r="117" spans="1:8" x14ac:dyDescent="0.35">
      <c r="A117" s="56" t="s">
        <v>21</v>
      </c>
      <c r="B117" s="57" t="s">
        <v>64</v>
      </c>
      <c r="C117" s="57" t="s">
        <v>942</v>
      </c>
      <c r="D117" s="55" t="s">
        <v>943</v>
      </c>
      <c r="E117" s="58" t="s">
        <v>978</v>
      </c>
      <c r="F117" s="58" t="s">
        <v>979</v>
      </c>
      <c r="H117" s="59" t="s">
        <v>730</v>
      </c>
    </row>
    <row r="118" spans="1:8" x14ac:dyDescent="0.35">
      <c r="A118" s="56" t="s">
        <v>21</v>
      </c>
      <c r="B118" s="57" t="s">
        <v>64</v>
      </c>
      <c r="C118" s="57" t="s">
        <v>980</v>
      </c>
      <c r="D118" s="55" t="s">
        <v>981</v>
      </c>
      <c r="E118" s="58" t="s">
        <v>982</v>
      </c>
      <c r="F118" s="58" t="s">
        <v>983</v>
      </c>
      <c r="G118" s="55" t="s">
        <v>729</v>
      </c>
      <c r="H118" s="59" t="s">
        <v>747</v>
      </c>
    </row>
    <row r="119" spans="1:8" x14ac:dyDescent="0.35">
      <c r="A119" s="56" t="s">
        <v>21</v>
      </c>
      <c r="B119" s="57" t="s">
        <v>64</v>
      </c>
      <c r="C119" s="57" t="s">
        <v>980</v>
      </c>
      <c r="D119" s="55" t="s">
        <v>981</v>
      </c>
      <c r="E119" s="58" t="s">
        <v>984</v>
      </c>
      <c r="F119" s="58" t="s">
        <v>985</v>
      </c>
      <c r="G119" s="55" t="s">
        <v>729</v>
      </c>
      <c r="H119" s="59" t="s">
        <v>747</v>
      </c>
    </row>
    <row r="120" spans="1:8" x14ac:dyDescent="0.35">
      <c r="A120" s="56" t="s">
        <v>21</v>
      </c>
      <c r="B120" s="57" t="s">
        <v>64</v>
      </c>
      <c r="C120" s="57" t="s">
        <v>980</v>
      </c>
      <c r="D120" s="55" t="s">
        <v>981</v>
      </c>
      <c r="E120" s="58" t="s">
        <v>986</v>
      </c>
      <c r="F120" s="58" t="s">
        <v>987</v>
      </c>
      <c r="G120" s="55" t="s">
        <v>729</v>
      </c>
      <c r="H120" s="59" t="s">
        <v>744</v>
      </c>
    </row>
    <row r="121" spans="1:8" x14ac:dyDescent="0.35">
      <c r="A121" s="56" t="s">
        <v>21</v>
      </c>
      <c r="B121" s="57" t="s">
        <v>64</v>
      </c>
      <c r="C121" s="57" t="s">
        <v>980</v>
      </c>
      <c r="D121" s="55" t="s">
        <v>981</v>
      </c>
      <c r="E121" s="58" t="s">
        <v>988</v>
      </c>
      <c r="F121" s="58" t="s">
        <v>989</v>
      </c>
      <c r="G121" s="55" t="s">
        <v>729</v>
      </c>
      <c r="H121" s="59" t="s">
        <v>744</v>
      </c>
    </row>
    <row r="122" spans="1:8" x14ac:dyDescent="0.35">
      <c r="A122" s="56" t="s">
        <v>21</v>
      </c>
      <c r="B122" s="57" t="s">
        <v>64</v>
      </c>
      <c r="C122" s="57" t="s">
        <v>980</v>
      </c>
      <c r="D122" s="55" t="s">
        <v>981</v>
      </c>
      <c r="E122" s="58" t="s">
        <v>990</v>
      </c>
      <c r="F122" s="58" t="s">
        <v>991</v>
      </c>
      <c r="G122" s="55" t="s">
        <v>737</v>
      </c>
      <c r="H122" s="59" t="s">
        <v>747</v>
      </c>
    </row>
    <row r="123" spans="1:8" x14ac:dyDescent="0.35">
      <c r="A123" s="56" t="s">
        <v>21</v>
      </c>
      <c r="B123" s="57" t="s">
        <v>64</v>
      </c>
      <c r="C123" s="57" t="s">
        <v>980</v>
      </c>
      <c r="D123" s="55" t="s">
        <v>981</v>
      </c>
      <c r="E123" s="58" t="s">
        <v>992</v>
      </c>
      <c r="F123" s="58" t="s">
        <v>993</v>
      </c>
      <c r="G123" s="55" t="s">
        <v>737</v>
      </c>
      <c r="H123" s="59" t="s">
        <v>730</v>
      </c>
    </row>
    <row r="124" spans="1:8" x14ac:dyDescent="0.35">
      <c r="A124" s="56" t="s">
        <v>21</v>
      </c>
      <c r="B124" s="57" t="s">
        <v>64</v>
      </c>
      <c r="C124" s="57" t="s">
        <v>980</v>
      </c>
      <c r="D124" s="55" t="s">
        <v>981</v>
      </c>
      <c r="E124" s="58" t="s">
        <v>994</v>
      </c>
      <c r="F124" s="58" t="s">
        <v>995</v>
      </c>
      <c r="G124" s="55" t="s">
        <v>737</v>
      </c>
      <c r="H124" s="59" t="s">
        <v>730</v>
      </c>
    </row>
    <row r="125" spans="1:8" x14ac:dyDescent="0.35">
      <c r="A125" s="56" t="s">
        <v>21</v>
      </c>
      <c r="B125" s="57" t="s">
        <v>64</v>
      </c>
      <c r="C125" s="57" t="s">
        <v>996</v>
      </c>
      <c r="D125" s="55" t="s">
        <v>997</v>
      </c>
      <c r="E125" s="58" t="s">
        <v>998</v>
      </c>
      <c r="F125" s="58" t="s">
        <v>999</v>
      </c>
      <c r="G125" s="55" t="s">
        <v>729</v>
      </c>
      <c r="H125" s="59" t="s">
        <v>730</v>
      </c>
    </row>
    <row r="126" spans="1:8" x14ac:dyDescent="0.35">
      <c r="A126" s="56" t="s">
        <v>21</v>
      </c>
      <c r="B126" s="57" t="s">
        <v>64</v>
      </c>
      <c r="C126" s="57" t="s">
        <v>996</v>
      </c>
      <c r="D126" s="55" t="s">
        <v>997</v>
      </c>
      <c r="E126" s="58" t="s">
        <v>1000</v>
      </c>
      <c r="F126" s="58" t="s">
        <v>1001</v>
      </c>
      <c r="G126" s="55" t="s">
        <v>729</v>
      </c>
      <c r="H126" s="59" t="s">
        <v>747</v>
      </c>
    </row>
    <row r="127" spans="1:8" x14ac:dyDescent="0.35">
      <c r="A127" s="56" t="s">
        <v>21</v>
      </c>
      <c r="B127" s="57" t="s">
        <v>64</v>
      </c>
      <c r="C127" s="57" t="s">
        <v>996</v>
      </c>
      <c r="D127" s="55" t="s">
        <v>997</v>
      </c>
      <c r="E127" s="58" t="s">
        <v>1002</v>
      </c>
      <c r="F127" s="58" t="s">
        <v>1003</v>
      </c>
      <c r="G127" s="55" t="s">
        <v>729</v>
      </c>
      <c r="H127" s="59" t="s">
        <v>747</v>
      </c>
    </row>
    <row r="128" spans="1:8" x14ac:dyDescent="0.35">
      <c r="A128" s="56" t="s">
        <v>21</v>
      </c>
      <c r="B128" s="57" t="s">
        <v>64</v>
      </c>
      <c r="C128" s="57" t="s">
        <v>996</v>
      </c>
      <c r="D128" s="55" t="s">
        <v>997</v>
      </c>
      <c r="E128" s="58" t="s">
        <v>1004</v>
      </c>
      <c r="F128" s="58" t="s">
        <v>1005</v>
      </c>
      <c r="G128" s="55" t="s">
        <v>729</v>
      </c>
      <c r="H128" s="59" t="s">
        <v>747</v>
      </c>
    </row>
    <row r="129" spans="1:8" x14ac:dyDescent="0.35">
      <c r="A129" s="56" t="s">
        <v>21</v>
      </c>
      <c r="B129" s="57" t="s">
        <v>64</v>
      </c>
      <c r="C129" s="57" t="s">
        <v>996</v>
      </c>
      <c r="D129" s="55" t="s">
        <v>997</v>
      </c>
      <c r="E129" s="58" t="s">
        <v>1006</v>
      </c>
      <c r="F129" s="58" t="s">
        <v>1007</v>
      </c>
      <c r="G129" s="55" t="s">
        <v>729</v>
      </c>
      <c r="H129" s="59" t="s">
        <v>747</v>
      </c>
    </row>
    <row r="130" spans="1:8" x14ac:dyDescent="0.35">
      <c r="A130" s="56" t="s">
        <v>21</v>
      </c>
      <c r="B130" s="57" t="s">
        <v>64</v>
      </c>
      <c r="C130" s="57" t="s">
        <v>996</v>
      </c>
      <c r="D130" s="55" t="s">
        <v>997</v>
      </c>
      <c r="E130" s="58" t="s">
        <v>1008</v>
      </c>
      <c r="F130" s="58" t="s">
        <v>1009</v>
      </c>
      <c r="G130" s="55" t="s">
        <v>737</v>
      </c>
      <c r="H130" s="59" t="s">
        <v>730</v>
      </c>
    </row>
    <row r="131" spans="1:8" x14ac:dyDescent="0.35">
      <c r="A131" s="56" t="s">
        <v>21</v>
      </c>
      <c r="B131" s="57" t="s">
        <v>64</v>
      </c>
      <c r="C131" s="57" t="s">
        <v>996</v>
      </c>
      <c r="D131" s="55" t="s">
        <v>997</v>
      </c>
      <c r="E131" s="58" t="s">
        <v>1010</v>
      </c>
      <c r="F131" s="58" t="s">
        <v>1011</v>
      </c>
      <c r="G131" s="55" t="s">
        <v>729</v>
      </c>
      <c r="H131" s="59" t="s">
        <v>730</v>
      </c>
    </row>
    <row r="132" spans="1:8" x14ac:dyDescent="0.35">
      <c r="A132" s="56" t="s">
        <v>21</v>
      </c>
      <c r="B132" s="57" t="s">
        <v>64</v>
      </c>
      <c r="C132" s="57" t="s">
        <v>996</v>
      </c>
      <c r="D132" s="55" t="s">
        <v>997</v>
      </c>
      <c r="E132" s="58" t="s">
        <v>1012</v>
      </c>
      <c r="F132" s="58" t="s">
        <v>1013</v>
      </c>
      <c r="G132" s="55" t="s">
        <v>737</v>
      </c>
      <c r="H132" s="59" t="s">
        <v>730</v>
      </c>
    </row>
    <row r="133" spans="1:8" x14ac:dyDescent="0.35">
      <c r="A133" s="56" t="s">
        <v>21</v>
      </c>
      <c r="B133" s="57" t="s">
        <v>64</v>
      </c>
      <c r="C133" s="57" t="s">
        <v>996</v>
      </c>
      <c r="D133" s="55" t="s">
        <v>997</v>
      </c>
      <c r="E133" s="58" t="s">
        <v>1014</v>
      </c>
      <c r="F133" s="58" t="s">
        <v>1015</v>
      </c>
      <c r="G133" s="55" t="s">
        <v>729</v>
      </c>
      <c r="H133" s="59" t="s">
        <v>730</v>
      </c>
    </row>
    <row r="134" spans="1:8" x14ac:dyDescent="0.35">
      <c r="A134" s="56" t="s">
        <v>21</v>
      </c>
      <c r="B134" s="57" t="s">
        <v>64</v>
      </c>
      <c r="C134" s="57" t="s">
        <v>996</v>
      </c>
      <c r="D134" s="55" t="s">
        <v>997</v>
      </c>
      <c r="E134" s="58" t="s">
        <v>1016</v>
      </c>
      <c r="F134" s="58" t="s">
        <v>1017</v>
      </c>
      <c r="G134" s="55" t="s">
        <v>737</v>
      </c>
      <c r="H134" s="59" t="s">
        <v>730</v>
      </c>
    </row>
    <row r="135" spans="1:8" x14ac:dyDescent="0.35">
      <c r="A135" s="56" t="s">
        <v>21</v>
      </c>
      <c r="B135" s="57" t="s">
        <v>64</v>
      </c>
      <c r="C135" s="57" t="s">
        <v>996</v>
      </c>
      <c r="D135" s="55" t="s">
        <v>997</v>
      </c>
      <c r="E135" s="58" t="s">
        <v>1018</v>
      </c>
      <c r="F135" s="58" t="s">
        <v>1019</v>
      </c>
      <c r="G135" s="55" t="s">
        <v>737</v>
      </c>
      <c r="H135" s="59" t="s">
        <v>730</v>
      </c>
    </row>
    <row r="136" spans="1:8" x14ac:dyDescent="0.35">
      <c r="A136" s="56" t="s">
        <v>21</v>
      </c>
      <c r="B136" s="57" t="s">
        <v>64</v>
      </c>
      <c r="C136" s="57" t="s">
        <v>996</v>
      </c>
      <c r="D136" s="55" t="s">
        <v>997</v>
      </c>
      <c r="E136" s="58" t="s">
        <v>1020</v>
      </c>
      <c r="F136" s="58" t="s">
        <v>1021</v>
      </c>
      <c r="G136" s="55" t="s">
        <v>737</v>
      </c>
      <c r="H136" s="59" t="s">
        <v>730</v>
      </c>
    </row>
    <row r="137" spans="1:8" x14ac:dyDescent="0.35">
      <c r="A137" s="56" t="s">
        <v>21</v>
      </c>
      <c r="B137" s="57" t="s">
        <v>64</v>
      </c>
      <c r="C137" s="57" t="s">
        <v>996</v>
      </c>
      <c r="D137" s="55" t="s">
        <v>997</v>
      </c>
      <c r="E137" s="58" t="s">
        <v>1022</v>
      </c>
      <c r="F137" s="58" t="s">
        <v>1023</v>
      </c>
      <c r="G137" s="55" t="s">
        <v>737</v>
      </c>
      <c r="H137" s="59" t="s">
        <v>730</v>
      </c>
    </row>
    <row r="138" spans="1:8" x14ac:dyDescent="0.35">
      <c r="A138" s="56" t="s">
        <v>21</v>
      </c>
      <c r="B138" s="57" t="s">
        <v>64</v>
      </c>
      <c r="C138" s="57" t="s">
        <v>996</v>
      </c>
      <c r="D138" s="55" t="s">
        <v>997</v>
      </c>
      <c r="E138" s="58" t="s">
        <v>1024</v>
      </c>
      <c r="F138" s="58" t="s">
        <v>1025</v>
      </c>
      <c r="G138" s="55" t="s">
        <v>737</v>
      </c>
      <c r="H138" s="59" t="s">
        <v>730</v>
      </c>
    </row>
    <row r="139" spans="1:8" x14ac:dyDescent="0.35">
      <c r="A139" s="56" t="s">
        <v>21</v>
      </c>
      <c r="B139" s="57" t="s">
        <v>64</v>
      </c>
      <c r="C139" s="57" t="s">
        <v>1026</v>
      </c>
      <c r="D139" s="55" t="s">
        <v>1027</v>
      </c>
      <c r="E139" s="58" t="s">
        <v>1028</v>
      </c>
      <c r="F139" s="58" t="s">
        <v>1029</v>
      </c>
      <c r="G139" s="55" t="s">
        <v>729</v>
      </c>
      <c r="H139" s="59" t="s">
        <v>730</v>
      </c>
    </row>
    <row r="140" spans="1:8" x14ac:dyDescent="0.35">
      <c r="A140" s="56" t="s">
        <v>21</v>
      </c>
      <c r="B140" s="57" t="s">
        <v>64</v>
      </c>
      <c r="C140" s="57" t="s">
        <v>1026</v>
      </c>
      <c r="D140" s="55" t="s">
        <v>1027</v>
      </c>
      <c r="E140" s="58" t="s">
        <v>1030</v>
      </c>
      <c r="F140" s="58" t="s">
        <v>1031</v>
      </c>
      <c r="G140" s="55" t="s">
        <v>729</v>
      </c>
      <c r="H140" s="59" t="s">
        <v>744</v>
      </c>
    </row>
    <row r="141" spans="1:8" x14ac:dyDescent="0.35">
      <c r="A141" s="56" t="s">
        <v>21</v>
      </c>
      <c r="B141" s="57" t="s">
        <v>64</v>
      </c>
      <c r="C141" s="57" t="s">
        <v>1026</v>
      </c>
      <c r="D141" s="55" t="s">
        <v>1027</v>
      </c>
      <c r="E141" s="58" t="s">
        <v>1032</v>
      </c>
      <c r="F141" s="58" t="s">
        <v>1033</v>
      </c>
      <c r="G141" s="55" t="s">
        <v>729</v>
      </c>
      <c r="H141" s="59" t="s">
        <v>744</v>
      </c>
    </row>
    <row r="142" spans="1:8" x14ac:dyDescent="0.35">
      <c r="A142" s="56" t="s">
        <v>21</v>
      </c>
      <c r="B142" s="57" t="s">
        <v>64</v>
      </c>
      <c r="C142" s="57" t="s">
        <v>1026</v>
      </c>
      <c r="D142" s="55" t="s">
        <v>1027</v>
      </c>
      <c r="E142" s="58" t="s">
        <v>1034</v>
      </c>
      <c r="F142" s="58" t="s">
        <v>1035</v>
      </c>
      <c r="G142" s="55" t="s">
        <v>729</v>
      </c>
      <c r="H142" s="59" t="s">
        <v>747</v>
      </c>
    </row>
    <row r="143" spans="1:8" x14ac:dyDescent="0.35">
      <c r="A143" s="56" t="s">
        <v>21</v>
      </c>
      <c r="B143" s="57" t="s">
        <v>64</v>
      </c>
      <c r="C143" s="57" t="s">
        <v>1026</v>
      </c>
      <c r="D143" s="55" t="s">
        <v>1027</v>
      </c>
      <c r="E143" s="58" t="s">
        <v>1036</v>
      </c>
      <c r="F143" s="58" t="s">
        <v>1037</v>
      </c>
      <c r="G143" s="55" t="s">
        <v>729</v>
      </c>
      <c r="H143" s="59" t="s">
        <v>730</v>
      </c>
    </row>
    <row r="144" spans="1:8" x14ac:dyDescent="0.35">
      <c r="A144" s="56" t="s">
        <v>21</v>
      </c>
      <c r="B144" s="57" t="s">
        <v>64</v>
      </c>
      <c r="C144" s="57" t="s">
        <v>1026</v>
      </c>
      <c r="D144" s="55" t="s">
        <v>1027</v>
      </c>
      <c r="E144" s="58" t="s">
        <v>1038</v>
      </c>
      <c r="F144" s="58" t="s">
        <v>1039</v>
      </c>
      <c r="G144" s="55" t="s">
        <v>729</v>
      </c>
      <c r="H144" s="59" t="s">
        <v>747</v>
      </c>
    </row>
    <row r="145" spans="1:8" x14ac:dyDescent="0.35">
      <c r="A145" s="56" t="s">
        <v>21</v>
      </c>
      <c r="B145" s="57" t="s">
        <v>64</v>
      </c>
      <c r="C145" s="57" t="s">
        <v>1026</v>
      </c>
      <c r="D145" s="55" t="s">
        <v>1027</v>
      </c>
      <c r="E145" s="58" t="s">
        <v>1040</v>
      </c>
      <c r="F145" s="58" t="s">
        <v>1041</v>
      </c>
      <c r="G145" s="55" t="s">
        <v>729</v>
      </c>
      <c r="H145" s="59" t="s">
        <v>730</v>
      </c>
    </row>
    <row r="146" spans="1:8" x14ac:dyDescent="0.35">
      <c r="A146" s="56" t="s">
        <v>21</v>
      </c>
      <c r="B146" s="57" t="s">
        <v>64</v>
      </c>
      <c r="C146" s="57" t="s">
        <v>1026</v>
      </c>
      <c r="D146" s="55" t="s">
        <v>1027</v>
      </c>
      <c r="E146" s="58" t="s">
        <v>1042</v>
      </c>
      <c r="F146" s="58" t="s">
        <v>1043</v>
      </c>
      <c r="G146" s="55" t="s">
        <v>729</v>
      </c>
      <c r="H146" s="59" t="s">
        <v>730</v>
      </c>
    </row>
    <row r="147" spans="1:8" x14ac:dyDescent="0.35">
      <c r="A147" s="56" t="s">
        <v>21</v>
      </c>
      <c r="B147" s="57" t="s">
        <v>64</v>
      </c>
      <c r="C147" s="57" t="s">
        <v>1026</v>
      </c>
      <c r="D147" s="55" t="s">
        <v>1027</v>
      </c>
      <c r="E147" s="58" t="s">
        <v>1044</v>
      </c>
      <c r="F147" s="58" t="s">
        <v>1045</v>
      </c>
      <c r="G147" s="55" t="s">
        <v>729</v>
      </c>
      <c r="H147" s="59" t="s">
        <v>730</v>
      </c>
    </row>
    <row r="148" spans="1:8" x14ac:dyDescent="0.35">
      <c r="A148" s="56" t="s">
        <v>21</v>
      </c>
      <c r="B148" s="57" t="s">
        <v>64</v>
      </c>
      <c r="C148" s="57" t="s">
        <v>1026</v>
      </c>
      <c r="D148" s="55" t="s">
        <v>1027</v>
      </c>
      <c r="E148" s="58" t="s">
        <v>1046</v>
      </c>
      <c r="F148" s="58" t="s">
        <v>1047</v>
      </c>
      <c r="G148" s="55" t="s">
        <v>729</v>
      </c>
      <c r="H148" s="59" t="s">
        <v>730</v>
      </c>
    </row>
    <row r="149" spans="1:8" x14ac:dyDescent="0.35">
      <c r="A149" s="56" t="s">
        <v>21</v>
      </c>
      <c r="B149" s="57" t="s">
        <v>64</v>
      </c>
      <c r="C149" s="57" t="s">
        <v>1026</v>
      </c>
      <c r="D149" s="55" t="s">
        <v>1027</v>
      </c>
      <c r="E149" s="58" t="s">
        <v>1048</v>
      </c>
      <c r="F149" s="58" t="s">
        <v>1049</v>
      </c>
      <c r="G149" s="55" t="s">
        <v>737</v>
      </c>
      <c r="H149" s="59" t="s">
        <v>730</v>
      </c>
    </row>
    <row r="150" spans="1:8" x14ac:dyDescent="0.35">
      <c r="A150" s="56" t="s">
        <v>21</v>
      </c>
      <c r="B150" s="57" t="s">
        <v>64</v>
      </c>
      <c r="C150" s="57" t="s">
        <v>1026</v>
      </c>
      <c r="D150" s="55" t="s">
        <v>1027</v>
      </c>
      <c r="E150" s="58" t="s">
        <v>1050</v>
      </c>
      <c r="F150" s="58" t="s">
        <v>1051</v>
      </c>
      <c r="G150" s="55" t="s">
        <v>729</v>
      </c>
      <c r="H150" s="59" t="s">
        <v>747</v>
      </c>
    </row>
    <row r="151" spans="1:8" x14ac:dyDescent="0.35">
      <c r="A151" s="56" t="s">
        <v>21</v>
      </c>
      <c r="B151" s="57" t="s">
        <v>64</v>
      </c>
      <c r="C151" s="57" t="s">
        <v>1026</v>
      </c>
      <c r="D151" s="55" t="s">
        <v>1027</v>
      </c>
      <c r="E151" s="58" t="s">
        <v>1052</v>
      </c>
      <c r="F151" s="58" t="s">
        <v>1053</v>
      </c>
      <c r="G151" s="55" t="s">
        <v>729</v>
      </c>
      <c r="H151" s="59" t="s">
        <v>747</v>
      </c>
    </row>
    <row r="152" spans="1:8" x14ac:dyDescent="0.35">
      <c r="A152" s="56" t="s">
        <v>21</v>
      </c>
      <c r="B152" s="57" t="s">
        <v>64</v>
      </c>
      <c r="C152" s="57" t="s">
        <v>1026</v>
      </c>
      <c r="D152" s="55" t="s">
        <v>1027</v>
      </c>
      <c r="E152" s="58" t="s">
        <v>1054</v>
      </c>
      <c r="F152" s="58" t="s">
        <v>1055</v>
      </c>
      <c r="G152" s="55" t="s">
        <v>737</v>
      </c>
      <c r="H152" s="59" t="s">
        <v>730</v>
      </c>
    </row>
    <row r="153" spans="1:8" x14ac:dyDescent="0.35">
      <c r="A153" s="56" t="s">
        <v>21</v>
      </c>
      <c r="B153" s="57" t="s">
        <v>64</v>
      </c>
      <c r="C153" s="57" t="s">
        <v>1026</v>
      </c>
      <c r="D153" s="55" t="s">
        <v>1027</v>
      </c>
      <c r="E153" s="58" t="s">
        <v>1056</v>
      </c>
      <c r="F153" s="58" t="s">
        <v>1057</v>
      </c>
      <c r="G153" s="55" t="s">
        <v>737</v>
      </c>
      <c r="H153" s="59" t="s">
        <v>730</v>
      </c>
    </row>
    <row r="154" spans="1:8" x14ac:dyDescent="0.35">
      <c r="A154" s="56" t="s">
        <v>21</v>
      </c>
      <c r="B154" s="57" t="s">
        <v>64</v>
      </c>
      <c r="C154" s="57" t="s">
        <v>1026</v>
      </c>
      <c r="D154" s="55" t="s">
        <v>1027</v>
      </c>
      <c r="E154" s="58" t="s">
        <v>1058</v>
      </c>
      <c r="F154" s="58" t="s">
        <v>1059</v>
      </c>
      <c r="G154" s="55" t="s">
        <v>737</v>
      </c>
      <c r="H154" s="59" t="s">
        <v>747</v>
      </c>
    </row>
    <row r="155" spans="1:8" x14ac:dyDescent="0.35">
      <c r="A155" s="56" t="s">
        <v>21</v>
      </c>
      <c r="B155" s="57" t="s">
        <v>64</v>
      </c>
      <c r="C155" s="57" t="s">
        <v>1026</v>
      </c>
      <c r="D155" s="55" t="s">
        <v>1027</v>
      </c>
      <c r="E155" s="58" t="s">
        <v>1060</v>
      </c>
      <c r="F155" s="58" t="s">
        <v>1061</v>
      </c>
      <c r="G155" s="55" t="s">
        <v>737</v>
      </c>
      <c r="H155" s="59" t="s">
        <v>730</v>
      </c>
    </row>
    <row r="156" spans="1:8" x14ac:dyDescent="0.35">
      <c r="A156" s="56" t="s">
        <v>21</v>
      </c>
      <c r="B156" s="57" t="s">
        <v>64</v>
      </c>
      <c r="C156" s="57" t="s">
        <v>1062</v>
      </c>
      <c r="D156" s="55" t="s">
        <v>1063</v>
      </c>
      <c r="E156" s="58" t="s">
        <v>1064</v>
      </c>
      <c r="F156" s="58" t="s">
        <v>1065</v>
      </c>
      <c r="G156" s="55" t="s">
        <v>729</v>
      </c>
      <c r="H156" s="59" t="s">
        <v>730</v>
      </c>
    </row>
    <row r="157" spans="1:8" x14ac:dyDescent="0.35">
      <c r="A157" s="56" t="s">
        <v>21</v>
      </c>
      <c r="B157" s="57" t="s">
        <v>64</v>
      </c>
      <c r="C157" s="57" t="s">
        <v>1062</v>
      </c>
      <c r="D157" s="55" t="s">
        <v>1063</v>
      </c>
      <c r="E157" s="58" t="s">
        <v>1066</v>
      </c>
      <c r="F157" s="58" t="s">
        <v>1067</v>
      </c>
      <c r="G157" s="55" t="s">
        <v>729</v>
      </c>
      <c r="H157" s="59" t="s">
        <v>744</v>
      </c>
    </row>
    <row r="158" spans="1:8" x14ac:dyDescent="0.35">
      <c r="A158" s="56" t="s">
        <v>21</v>
      </c>
      <c r="B158" s="57" t="s">
        <v>64</v>
      </c>
      <c r="C158" s="57" t="s">
        <v>1062</v>
      </c>
      <c r="D158" s="55" t="s">
        <v>1063</v>
      </c>
      <c r="E158" s="58" t="s">
        <v>1068</v>
      </c>
      <c r="F158" s="58" t="s">
        <v>1069</v>
      </c>
      <c r="G158" s="55" t="s">
        <v>729</v>
      </c>
      <c r="H158" s="59" t="s">
        <v>730</v>
      </c>
    </row>
    <row r="159" spans="1:8" x14ac:dyDescent="0.35">
      <c r="A159" s="56" t="s">
        <v>21</v>
      </c>
      <c r="B159" s="57" t="s">
        <v>64</v>
      </c>
      <c r="C159" s="57" t="s">
        <v>1062</v>
      </c>
      <c r="D159" s="55" t="s">
        <v>1063</v>
      </c>
      <c r="E159" s="58" t="s">
        <v>1070</v>
      </c>
      <c r="F159" s="58" t="s">
        <v>1071</v>
      </c>
      <c r="G159" s="55" t="s">
        <v>729</v>
      </c>
      <c r="H159" s="59" t="s">
        <v>730</v>
      </c>
    </row>
    <row r="160" spans="1:8" x14ac:dyDescent="0.35">
      <c r="A160" s="56" t="s">
        <v>21</v>
      </c>
      <c r="B160" s="57" t="s">
        <v>64</v>
      </c>
      <c r="C160" s="57" t="s">
        <v>1062</v>
      </c>
      <c r="D160" s="55" t="s">
        <v>1063</v>
      </c>
      <c r="E160" s="58" t="s">
        <v>1072</v>
      </c>
      <c r="F160" s="58" t="s">
        <v>1073</v>
      </c>
      <c r="G160" s="55" t="s">
        <v>729</v>
      </c>
      <c r="H160" s="59" t="s">
        <v>730</v>
      </c>
    </row>
    <row r="161" spans="1:8" x14ac:dyDescent="0.35">
      <c r="A161" s="56" t="s">
        <v>21</v>
      </c>
      <c r="B161" s="57" t="s">
        <v>64</v>
      </c>
      <c r="C161" s="57" t="s">
        <v>1062</v>
      </c>
      <c r="D161" s="55" t="s">
        <v>1063</v>
      </c>
      <c r="E161" s="58" t="s">
        <v>1074</v>
      </c>
      <c r="F161" s="58" t="s">
        <v>1075</v>
      </c>
      <c r="G161" s="55" t="s">
        <v>729</v>
      </c>
      <c r="H161" s="59" t="s">
        <v>730</v>
      </c>
    </row>
    <row r="162" spans="1:8" x14ac:dyDescent="0.35">
      <c r="A162" s="56" t="s">
        <v>21</v>
      </c>
      <c r="B162" s="57" t="s">
        <v>64</v>
      </c>
      <c r="C162" s="57" t="s">
        <v>1062</v>
      </c>
      <c r="D162" s="55" t="s">
        <v>1063</v>
      </c>
      <c r="E162" s="58" t="s">
        <v>1076</v>
      </c>
      <c r="F162" s="58" t="s">
        <v>1077</v>
      </c>
      <c r="G162" s="55" t="s">
        <v>729</v>
      </c>
      <c r="H162" s="59" t="s">
        <v>747</v>
      </c>
    </row>
    <row r="163" spans="1:8" x14ac:dyDescent="0.35">
      <c r="A163" s="56" t="s">
        <v>21</v>
      </c>
      <c r="B163" s="57" t="s">
        <v>64</v>
      </c>
      <c r="C163" s="57" t="s">
        <v>1062</v>
      </c>
      <c r="D163" s="55" t="s">
        <v>1063</v>
      </c>
      <c r="E163" s="58" t="s">
        <v>1078</v>
      </c>
      <c r="F163" s="58" t="s">
        <v>1079</v>
      </c>
      <c r="G163" s="55" t="s">
        <v>729</v>
      </c>
      <c r="H163" s="59" t="s">
        <v>747</v>
      </c>
    </row>
    <row r="164" spans="1:8" x14ac:dyDescent="0.35">
      <c r="A164" s="56" t="s">
        <v>21</v>
      </c>
      <c r="B164" s="57" t="s">
        <v>64</v>
      </c>
      <c r="C164" s="57" t="s">
        <v>1062</v>
      </c>
      <c r="D164" s="55" t="s">
        <v>1063</v>
      </c>
      <c r="E164" s="58" t="s">
        <v>1080</v>
      </c>
      <c r="F164" s="58" t="s">
        <v>1081</v>
      </c>
      <c r="G164" s="55" t="s">
        <v>729</v>
      </c>
      <c r="H164" s="59" t="s">
        <v>730</v>
      </c>
    </row>
    <row r="165" spans="1:8" x14ac:dyDescent="0.35">
      <c r="A165" s="56" t="s">
        <v>21</v>
      </c>
      <c r="B165" s="57" t="s">
        <v>64</v>
      </c>
      <c r="C165" s="57" t="s">
        <v>1062</v>
      </c>
      <c r="D165" s="55" t="s">
        <v>1063</v>
      </c>
      <c r="E165" s="58" t="s">
        <v>1082</v>
      </c>
      <c r="F165" s="58" t="s">
        <v>1083</v>
      </c>
      <c r="G165" s="55" t="s">
        <v>729</v>
      </c>
      <c r="H165" s="59" t="s">
        <v>730</v>
      </c>
    </row>
    <row r="166" spans="1:8" x14ac:dyDescent="0.35">
      <c r="A166" s="56" t="s">
        <v>21</v>
      </c>
      <c r="B166" s="57" t="s">
        <v>64</v>
      </c>
      <c r="C166" s="57" t="s">
        <v>1062</v>
      </c>
      <c r="D166" s="55" t="s">
        <v>1063</v>
      </c>
      <c r="E166" s="58" t="s">
        <v>1084</v>
      </c>
      <c r="F166" s="58" t="s">
        <v>1085</v>
      </c>
      <c r="G166" s="55" t="s">
        <v>729</v>
      </c>
      <c r="H166" s="59" t="s">
        <v>730</v>
      </c>
    </row>
    <row r="167" spans="1:8" x14ac:dyDescent="0.35">
      <c r="A167" s="56" t="s">
        <v>21</v>
      </c>
      <c r="B167" s="57" t="s">
        <v>64</v>
      </c>
      <c r="C167" s="57" t="s">
        <v>1062</v>
      </c>
      <c r="D167" s="55" t="s">
        <v>1063</v>
      </c>
      <c r="E167" s="58" t="s">
        <v>1086</v>
      </c>
      <c r="F167" s="58" t="s">
        <v>1087</v>
      </c>
      <c r="G167" s="55" t="s">
        <v>729</v>
      </c>
      <c r="H167" s="59" t="s">
        <v>730</v>
      </c>
    </row>
    <row r="168" spans="1:8" x14ac:dyDescent="0.35">
      <c r="A168" s="56" t="s">
        <v>21</v>
      </c>
      <c r="B168" s="57" t="s">
        <v>64</v>
      </c>
      <c r="C168" s="57" t="s">
        <v>1062</v>
      </c>
      <c r="D168" s="55" t="s">
        <v>1063</v>
      </c>
      <c r="E168" s="58" t="s">
        <v>1088</v>
      </c>
      <c r="F168" s="58" t="s">
        <v>1089</v>
      </c>
      <c r="G168" s="55" t="s">
        <v>737</v>
      </c>
      <c r="H168" s="59" t="s">
        <v>730</v>
      </c>
    </row>
    <row r="169" spans="1:8" x14ac:dyDescent="0.35">
      <c r="A169" s="56" t="s">
        <v>21</v>
      </c>
      <c r="B169" s="57" t="s">
        <v>64</v>
      </c>
      <c r="C169" s="57" t="s">
        <v>1062</v>
      </c>
      <c r="D169" s="55" t="s">
        <v>1063</v>
      </c>
      <c r="E169" s="58" t="s">
        <v>1090</v>
      </c>
      <c r="F169" s="58" t="s">
        <v>1091</v>
      </c>
      <c r="G169" s="55" t="s">
        <v>737</v>
      </c>
      <c r="H169" s="59" t="s">
        <v>730</v>
      </c>
    </row>
    <row r="170" spans="1:8" x14ac:dyDescent="0.35">
      <c r="A170" s="56" t="s">
        <v>21</v>
      </c>
      <c r="B170" s="57" t="s">
        <v>64</v>
      </c>
      <c r="C170" s="57" t="s">
        <v>1062</v>
      </c>
      <c r="D170" s="55" t="s">
        <v>1063</v>
      </c>
      <c r="E170" s="58" t="s">
        <v>1092</v>
      </c>
      <c r="F170" s="58" t="s">
        <v>1093</v>
      </c>
      <c r="G170" s="55" t="s">
        <v>737</v>
      </c>
      <c r="H170" s="59" t="s">
        <v>744</v>
      </c>
    </row>
    <row r="171" spans="1:8" x14ac:dyDescent="0.35">
      <c r="A171" s="56" t="s">
        <v>21</v>
      </c>
      <c r="B171" s="57" t="s">
        <v>64</v>
      </c>
      <c r="C171" s="57" t="s">
        <v>1062</v>
      </c>
      <c r="D171" s="55" t="s">
        <v>1063</v>
      </c>
      <c r="E171" s="58" t="s">
        <v>1094</v>
      </c>
      <c r="F171" s="58" t="s">
        <v>1095</v>
      </c>
      <c r="G171" s="55" t="s">
        <v>729</v>
      </c>
      <c r="H171" s="59" t="s">
        <v>730</v>
      </c>
    </row>
    <row r="172" spans="1:8" x14ac:dyDescent="0.35">
      <c r="A172" s="56" t="s">
        <v>21</v>
      </c>
      <c r="B172" s="57" t="s">
        <v>64</v>
      </c>
      <c r="C172" s="57" t="s">
        <v>1062</v>
      </c>
      <c r="D172" s="55" t="s">
        <v>1063</v>
      </c>
      <c r="E172" s="58" t="s">
        <v>1096</v>
      </c>
      <c r="F172" s="58" t="s">
        <v>1097</v>
      </c>
      <c r="G172" s="55" t="s">
        <v>737</v>
      </c>
      <c r="H172" s="59" t="s">
        <v>747</v>
      </c>
    </row>
    <row r="173" spans="1:8" x14ac:dyDescent="0.35">
      <c r="A173" s="56" t="s">
        <v>21</v>
      </c>
      <c r="B173" s="57" t="s">
        <v>64</v>
      </c>
      <c r="C173" s="57" t="s">
        <v>1062</v>
      </c>
      <c r="D173" s="55" t="s">
        <v>1063</v>
      </c>
      <c r="E173" s="58" t="s">
        <v>1098</v>
      </c>
      <c r="F173" s="58" t="s">
        <v>1099</v>
      </c>
      <c r="G173" s="55" t="s">
        <v>737</v>
      </c>
      <c r="H173" s="59" t="s">
        <v>730</v>
      </c>
    </row>
    <row r="174" spans="1:8" x14ac:dyDescent="0.35">
      <c r="A174" s="56" t="s">
        <v>21</v>
      </c>
      <c r="B174" s="57" t="s">
        <v>64</v>
      </c>
      <c r="C174" s="57" t="s">
        <v>1062</v>
      </c>
      <c r="D174" s="55" t="s">
        <v>1063</v>
      </c>
      <c r="E174" s="58" t="s">
        <v>1100</v>
      </c>
      <c r="F174" s="58" t="s">
        <v>1101</v>
      </c>
      <c r="G174" s="55" t="s">
        <v>737</v>
      </c>
      <c r="H174" s="59" t="s">
        <v>730</v>
      </c>
    </row>
    <row r="175" spans="1:8" x14ac:dyDescent="0.35">
      <c r="A175" s="56" t="s">
        <v>21</v>
      </c>
      <c r="B175" s="57" t="s">
        <v>64</v>
      </c>
      <c r="C175" s="57" t="s">
        <v>1062</v>
      </c>
      <c r="D175" s="55" t="s">
        <v>1063</v>
      </c>
      <c r="E175" s="58" t="s">
        <v>1102</v>
      </c>
      <c r="F175" s="58" t="s">
        <v>1103</v>
      </c>
      <c r="G175" s="55" t="s">
        <v>737</v>
      </c>
      <c r="H175" s="59" t="s">
        <v>730</v>
      </c>
    </row>
    <row r="176" spans="1:8" x14ac:dyDescent="0.35">
      <c r="A176" s="56" t="s">
        <v>21</v>
      </c>
      <c r="B176" s="57" t="s">
        <v>64</v>
      </c>
      <c r="C176" s="57" t="s">
        <v>1104</v>
      </c>
      <c r="D176" s="55" t="s">
        <v>1105</v>
      </c>
      <c r="E176" s="58" t="s">
        <v>1106</v>
      </c>
      <c r="F176" s="58" t="s">
        <v>1107</v>
      </c>
      <c r="G176" s="55" t="s">
        <v>729</v>
      </c>
      <c r="H176" s="59" t="s">
        <v>730</v>
      </c>
    </row>
    <row r="177" spans="1:8" x14ac:dyDescent="0.35">
      <c r="A177" s="56" t="s">
        <v>21</v>
      </c>
      <c r="B177" s="57" t="s">
        <v>64</v>
      </c>
      <c r="C177" s="57" t="s">
        <v>1104</v>
      </c>
      <c r="D177" s="55" t="s">
        <v>1105</v>
      </c>
      <c r="E177" s="58" t="s">
        <v>1108</v>
      </c>
      <c r="F177" s="58" t="s">
        <v>1109</v>
      </c>
      <c r="G177" s="55" t="s">
        <v>729</v>
      </c>
      <c r="H177" s="59" t="s">
        <v>747</v>
      </c>
    </row>
    <row r="178" spans="1:8" x14ac:dyDescent="0.35">
      <c r="A178" s="56" t="s">
        <v>21</v>
      </c>
      <c r="B178" s="57" t="s">
        <v>64</v>
      </c>
      <c r="C178" s="57" t="s">
        <v>1104</v>
      </c>
      <c r="D178" s="55" t="s">
        <v>1105</v>
      </c>
      <c r="E178" s="58" t="s">
        <v>1110</v>
      </c>
      <c r="F178" s="58" t="s">
        <v>1111</v>
      </c>
      <c r="G178" s="55" t="s">
        <v>729</v>
      </c>
      <c r="H178" s="59" t="s">
        <v>730</v>
      </c>
    </row>
    <row r="179" spans="1:8" x14ac:dyDescent="0.35">
      <c r="A179" s="56" t="s">
        <v>21</v>
      </c>
      <c r="B179" s="57" t="s">
        <v>64</v>
      </c>
      <c r="C179" s="57" t="s">
        <v>1104</v>
      </c>
      <c r="D179" s="55" t="s">
        <v>1105</v>
      </c>
      <c r="E179" s="58" t="s">
        <v>1112</v>
      </c>
      <c r="F179" s="58" t="s">
        <v>1113</v>
      </c>
      <c r="G179" s="55" t="s">
        <v>729</v>
      </c>
      <c r="H179" s="59" t="s">
        <v>730</v>
      </c>
    </row>
    <row r="180" spans="1:8" x14ac:dyDescent="0.35">
      <c r="A180" s="56" t="s">
        <v>21</v>
      </c>
      <c r="B180" s="57" t="s">
        <v>64</v>
      </c>
      <c r="C180" s="57" t="s">
        <v>1104</v>
      </c>
      <c r="D180" s="55" t="s">
        <v>1105</v>
      </c>
      <c r="E180" s="58" t="s">
        <v>1114</v>
      </c>
      <c r="F180" s="58" t="s">
        <v>1115</v>
      </c>
      <c r="G180" s="55" t="s">
        <v>729</v>
      </c>
      <c r="H180" s="59" t="s">
        <v>747</v>
      </c>
    </row>
    <row r="181" spans="1:8" x14ac:dyDescent="0.35">
      <c r="A181" s="56" t="s">
        <v>21</v>
      </c>
      <c r="B181" s="57" t="s">
        <v>64</v>
      </c>
      <c r="C181" s="57" t="s">
        <v>1104</v>
      </c>
      <c r="D181" s="55" t="s">
        <v>1105</v>
      </c>
      <c r="E181" s="58" t="s">
        <v>1116</v>
      </c>
      <c r="F181" s="58" t="s">
        <v>1117</v>
      </c>
      <c r="G181" s="55" t="s">
        <v>737</v>
      </c>
      <c r="H181" s="59" t="s">
        <v>730</v>
      </c>
    </row>
    <row r="182" spans="1:8" x14ac:dyDescent="0.35">
      <c r="A182" s="56" t="s">
        <v>21</v>
      </c>
      <c r="B182" s="57" t="s">
        <v>64</v>
      </c>
      <c r="C182" s="57" t="s">
        <v>1104</v>
      </c>
      <c r="D182" s="55" t="s">
        <v>1105</v>
      </c>
      <c r="E182" s="58" t="s">
        <v>1118</v>
      </c>
      <c r="F182" s="58" t="s">
        <v>1119</v>
      </c>
      <c r="G182" s="55" t="s">
        <v>729</v>
      </c>
      <c r="H182" s="59" t="s">
        <v>747</v>
      </c>
    </row>
    <row r="183" spans="1:8" x14ac:dyDescent="0.35">
      <c r="A183" s="56" t="s">
        <v>21</v>
      </c>
      <c r="B183" s="57" t="s">
        <v>64</v>
      </c>
      <c r="C183" s="57" t="s">
        <v>1104</v>
      </c>
      <c r="D183" s="55" t="s">
        <v>1105</v>
      </c>
      <c r="E183" s="58" t="s">
        <v>1120</v>
      </c>
      <c r="F183" s="58" t="s">
        <v>1121</v>
      </c>
      <c r="G183" s="55" t="s">
        <v>729</v>
      </c>
      <c r="H183" s="59" t="s">
        <v>730</v>
      </c>
    </row>
    <row r="184" spans="1:8" x14ac:dyDescent="0.35">
      <c r="A184" s="56" t="s">
        <v>21</v>
      </c>
      <c r="B184" s="57" t="s">
        <v>64</v>
      </c>
      <c r="C184" s="57" t="s">
        <v>1104</v>
      </c>
      <c r="D184" s="55" t="s">
        <v>1105</v>
      </c>
      <c r="E184" s="58" t="s">
        <v>1122</v>
      </c>
      <c r="F184" s="58" t="s">
        <v>1123</v>
      </c>
      <c r="G184" s="55" t="s">
        <v>729</v>
      </c>
      <c r="H184" s="59" t="s">
        <v>730</v>
      </c>
    </row>
    <row r="185" spans="1:8" x14ac:dyDescent="0.35">
      <c r="A185" s="56" t="s">
        <v>21</v>
      </c>
      <c r="B185" s="57" t="s">
        <v>64</v>
      </c>
      <c r="C185" s="57" t="s">
        <v>1104</v>
      </c>
      <c r="D185" s="55" t="s">
        <v>1105</v>
      </c>
      <c r="E185" s="58" t="s">
        <v>1124</v>
      </c>
      <c r="F185" s="58" t="s">
        <v>1125</v>
      </c>
      <c r="G185" s="55" t="s">
        <v>729</v>
      </c>
      <c r="H185" s="59" t="s">
        <v>747</v>
      </c>
    </row>
    <row r="186" spans="1:8" x14ac:dyDescent="0.35">
      <c r="A186" s="56" t="s">
        <v>21</v>
      </c>
      <c r="B186" s="57" t="s">
        <v>64</v>
      </c>
      <c r="C186" s="57" t="s">
        <v>1104</v>
      </c>
      <c r="D186" s="55" t="s">
        <v>1105</v>
      </c>
      <c r="E186" s="58" t="s">
        <v>1126</v>
      </c>
      <c r="F186" s="58" t="s">
        <v>1127</v>
      </c>
      <c r="G186" s="55" t="s">
        <v>737</v>
      </c>
      <c r="H186" s="59" t="s">
        <v>730</v>
      </c>
    </row>
    <row r="187" spans="1:8" x14ac:dyDescent="0.35">
      <c r="A187" s="56" t="s">
        <v>21</v>
      </c>
      <c r="B187" s="57" t="s">
        <v>64</v>
      </c>
      <c r="C187" s="57" t="s">
        <v>1104</v>
      </c>
      <c r="D187" s="55" t="s">
        <v>1105</v>
      </c>
      <c r="E187" s="58" t="s">
        <v>1128</v>
      </c>
      <c r="F187" s="58" t="s">
        <v>1129</v>
      </c>
      <c r="G187" s="55" t="s">
        <v>737</v>
      </c>
      <c r="H187" s="59" t="s">
        <v>730</v>
      </c>
    </row>
    <row r="188" spans="1:8" x14ac:dyDescent="0.35">
      <c r="A188" s="56" t="s">
        <v>21</v>
      </c>
      <c r="B188" s="57" t="s">
        <v>64</v>
      </c>
      <c r="C188" s="57" t="s">
        <v>1104</v>
      </c>
      <c r="D188" s="55" t="s">
        <v>1105</v>
      </c>
      <c r="E188" s="58" t="s">
        <v>1130</v>
      </c>
      <c r="F188" s="58" t="s">
        <v>1131</v>
      </c>
      <c r="G188" s="55" t="s">
        <v>737</v>
      </c>
      <c r="H188" s="59" t="s">
        <v>730</v>
      </c>
    </row>
    <row r="189" spans="1:8" x14ac:dyDescent="0.35">
      <c r="A189" s="56" t="s">
        <v>21</v>
      </c>
      <c r="B189" s="57" t="s">
        <v>64</v>
      </c>
      <c r="C189" s="57" t="s">
        <v>1104</v>
      </c>
      <c r="D189" s="55" t="s">
        <v>1105</v>
      </c>
      <c r="E189" s="58" t="s">
        <v>1132</v>
      </c>
      <c r="F189" s="58" t="s">
        <v>1133</v>
      </c>
      <c r="G189" s="55" t="s">
        <v>737</v>
      </c>
      <c r="H189" s="59" t="s">
        <v>730</v>
      </c>
    </row>
    <row r="190" spans="1:8" x14ac:dyDescent="0.35">
      <c r="A190" s="56" t="s">
        <v>21</v>
      </c>
      <c r="B190" s="57" t="s">
        <v>64</v>
      </c>
      <c r="C190" s="57" t="s">
        <v>1104</v>
      </c>
      <c r="D190" s="55" t="s">
        <v>1105</v>
      </c>
      <c r="E190" s="58" t="s">
        <v>1134</v>
      </c>
      <c r="F190" s="58" t="s">
        <v>1135</v>
      </c>
      <c r="G190" s="55" t="s">
        <v>729</v>
      </c>
      <c r="H190" s="59" t="s">
        <v>730</v>
      </c>
    </row>
    <row r="191" spans="1:8" x14ac:dyDescent="0.35">
      <c r="A191" s="56" t="s">
        <v>21</v>
      </c>
      <c r="B191" s="57" t="s">
        <v>64</v>
      </c>
      <c r="C191" s="57" t="s">
        <v>1104</v>
      </c>
      <c r="D191" s="55" t="s">
        <v>1105</v>
      </c>
      <c r="E191" s="58" t="s">
        <v>1136</v>
      </c>
      <c r="F191" s="58" t="s">
        <v>1137</v>
      </c>
      <c r="G191" s="55" t="s">
        <v>737</v>
      </c>
      <c r="H191" s="59" t="s">
        <v>730</v>
      </c>
    </row>
    <row r="192" spans="1:8" x14ac:dyDescent="0.35">
      <c r="A192" s="56" t="s">
        <v>21</v>
      </c>
      <c r="B192" s="57" t="s">
        <v>64</v>
      </c>
      <c r="C192" s="57" t="s">
        <v>1104</v>
      </c>
      <c r="D192" s="55" t="s">
        <v>1105</v>
      </c>
      <c r="E192" s="58" t="s">
        <v>1138</v>
      </c>
      <c r="F192" s="58" t="s">
        <v>1139</v>
      </c>
      <c r="G192" s="55" t="s">
        <v>737</v>
      </c>
      <c r="H192" s="59" t="s">
        <v>730</v>
      </c>
    </row>
    <row r="193" spans="1:8" x14ac:dyDescent="0.35">
      <c r="A193" s="56" t="s">
        <v>21</v>
      </c>
      <c r="B193" s="57" t="s">
        <v>64</v>
      </c>
      <c r="C193" s="57" t="s">
        <v>1104</v>
      </c>
      <c r="D193" s="55" t="s">
        <v>1105</v>
      </c>
      <c r="E193" s="58" t="s">
        <v>1140</v>
      </c>
      <c r="F193" s="58" t="s">
        <v>1141</v>
      </c>
      <c r="G193" s="55" t="s">
        <v>737</v>
      </c>
      <c r="H193" s="59" t="s">
        <v>730</v>
      </c>
    </row>
    <row r="194" spans="1:8" x14ac:dyDescent="0.35">
      <c r="A194" s="56" t="s">
        <v>21</v>
      </c>
      <c r="B194" s="57" t="s">
        <v>64</v>
      </c>
      <c r="C194" s="57" t="s">
        <v>1104</v>
      </c>
      <c r="D194" s="55" t="s">
        <v>1105</v>
      </c>
      <c r="E194" s="58" t="s">
        <v>1142</v>
      </c>
      <c r="F194" s="58" t="s">
        <v>1143</v>
      </c>
      <c r="G194" s="55" t="s">
        <v>737</v>
      </c>
      <c r="H194" s="59" t="s">
        <v>730</v>
      </c>
    </row>
    <row r="195" spans="1:8" x14ac:dyDescent="0.35">
      <c r="A195" s="56" t="s">
        <v>21</v>
      </c>
      <c r="B195" s="57" t="s">
        <v>64</v>
      </c>
      <c r="C195" s="57" t="s">
        <v>1104</v>
      </c>
      <c r="D195" s="55" t="s">
        <v>1105</v>
      </c>
      <c r="E195" s="58" t="s">
        <v>1144</v>
      </c>
      <c r="F195" s="58" t="s">
        <v>1145</v>
      </c>
      <c r="G195" s="55" t="s">
        <v>737</v>
      </c>
      <c r="H195" s="59" t="s">
        <v>730</v>
      </c>
    </row>
    <row r="196" spans="1:8" x14ac:dyDescent="0.35">
      <c r="A196" s="56" t="s">
        <v>21</v>
      </c>
      <c r="B196" s="57" t="s">
        <v>64</v>
      </c>
      <c r="C196" s="57" t="s">
        <v>1104</v>
      </c>
      <c r="D196" s="55" t="s">
        <v>1105</v>
      </c>
      <c r="E196" s="58" t="s">
        <v>1146</v>
      </c>
      <c r="F196" s="58" t="s">
        <v>1147</v>
      </c>
      <c r="G196" s="55" t="s">
        <v>729</v>
      </c>
      <c r="H196" s="59" t="s">
        <v>730</v>
      </c>
    </row>
    <row r="197" spans="1:8" x14ac:dyDescent="0.35">
      <c r="A197" s="56" t="s">
        <v>21</v>
      </c>
      <c r="B197" s="57" t="s">
        <v>64</v>
      </c>
      <c r="C197" s="57" t="s">
        <v>1148</v>
      </c>
      <c r="D197" s="55" t="s">
        <v>1149</v>
      </c>
      <c r="E197" s="58" t="s">
        <v>1150</v>
      </c>
      <c r="F197" s="58" t="s">
        <v>1151</v>
      </c>
      <c r="G197" s="55" t="s">
        <v>729</v>
      </c>
      <c r="H197" s="59" t="s">
        <v>744</v>
      </c>
    </row>
    <row r="198" spans="1:8" x14ac:dyDescent="0.35">
      <c r="A198" s="56" t="s">
        <v>21</v>
      </c>
      <c r="B198" s="57" t="s">
        <v>64</v>
      </c>
      <c r="C198" s="57" t="s">
        <v>1148</v>
      </c>
      <c r="D198" s="55" t="s">
        <v>1149</v>
      </c>
      <c r="E198" s="58" t="s">
        <v>1152</v>
      </c>
      <c r="F198" s="58" t="s">
        <v>1153</v>
      </c>
      <c r="G198" s="55" t="s">
        <v>729</v>
      </c>
      <c r="H198" s="59" t="s">
        <v>747</v>
      </c>
    </row>
    <row r="199" spans="1:8" x14ac:dyDescent="0.35">
      <c r="A199" s="56" t="s">
        <v>21</v>
      </c>
      <c r="B199" s="57" t="s">
        <v>64</v>
      </c>
      <c r="C199" s="57" t="s">
        <v>1148</v>
      </c>
      <c r="D199" s="55" t="s">
        <v>1149</v>
      </c>
      <c r="E199" s="58" t="s">
        <v>1154</v>
      </c>
      <c r="F199" s="58" t="s">
        <v>1155</v>
      </c>
      <c r="G199" s="55" t="s">
        <v>729</v>
      </c>
      <c r="H199" s="59" t="s">
        <v>747</v>
      </c>
    </row>
    <row r="200" spans="1:8" ht="15" x14ac:dyDescent="0.35">
      <c r="A200" s="55" t="s">
        <v>21</v>
      </c>
      <c r="B200" s="55" t="s">
        <v>64</v>
      </c>
      <c r="C200" s="55" t="s">
        <v>1148</v>
      </c>
      <c r="D200" s="55" t="s">
        <v>1149</v>
      </c>
      <c r="E200" s="55" t="s">
        <v>1156</v>
      </c>
      <c r="F200" s="55" t="s">
        <v>1157</v>
      </c>
      <c r="G200" s="55" t="s">
        <v>729</v>
      </c>
      <c r="H200" s="62" t="s">
        <v>730</v>
      </c>
    </row>
    <row r="201" spans="1:8" x14ac:dyDescent="0.35">
      <c r="A201" s="56" t="s">
        <v>21</v>
      </c>
      <c r="B201" s="57" t="s">
        <v>64</v>
      </c>
      <c r="C201" s="57" t="s">
        <v>1148</v>
      </c>
      <c r="D201" s="55" t="s">
        <v>1149</v>
      </c>
      <c r="E201" s="58" t="s">
        <v>1158</v>
      </c>
      <c r="F201" s="58" t="s">
        <v>1159</v>
      </c>
      <c r="G201" s="55" t="s">
        <v>729</v>
      </c>
      <c r="H201" s="59" t="s">
        <v>730</v>
      </c>
    </row>
    <row r="202" spans="1:8" x14ac:dyDescent="0.35">
      <c r="A202" s="56" t="s">
        <v>21</v>
      </c>
      <c r="B202" s="57" t="s">
        <v>64</v>
      </c>
      <c r="C202" s="57" t="s">
        <v>1148</v>
      </c>
      <c r="D202" s="55" t="s">
        <v>1149</v>
      </c>
      <c r="E202" s="58" t="s">
        <v>1160</v>
      </c>
      <c r="F202" s="58" t="s">
        <v>1161</v>
      </c>
      <c r="G202" s="55" t="s">
        <v>729</v>
      </c>
      <c r="H202" s="59" t="s">
        <v>747</v>
      </c>
    </row>
    <row r="203" spans="1:8" x14ac:dyDescent="0.35">
      <c r="A203" s="56" t="s">
        <v>21</v>
      </c>
      <c r="B203" s="57" t="s">
        <v>64</v>
      </c>
      <c r="C203" s="57" t="s">
        <v>1148</v>
      </c>
      <c r="D203" s="55" t="s">
        <v>1149</v>
      </c>
      <c r="E203" s="58" t="s">
        <v>1162</v>
      </c>
      <c r="F203" s="58" t="s">
        <v>1163</v>
      </c>
      <c r="G203" s="55" t="s">
        <v>729</v>
      </c>
      <c r="H203" s="59" t="s">
        <v>747</v>
      </c>
    </row>
    <row r="204" spans="1:8" x14ac:dyDescent="0.35">
      <c r="A204" s="56" t="s">
        <v>21</v>
      </c>
      <c r="B204" s="57" t="s">
        <v>64</v>
      </c>
      <c r="C204" s="57" t="s">
        <v>1148</v>
      </c>
      <c r="D204" s="55" t="s">
        <v>1149</v>
      </c>
      <c r="E204" s="58" t="s">
        <v>1164</v>
      </c>
      <c r="F204" s="58" t="s">
        <v>1165</v>
      </c>
      <c r="G204" s="55" t="s">
        <v>729</v>
      </c>
      <c r="H204" s="59" t="s">
        <v>730</v>
      </c>
    </row>
    <row r="205" spans="1:8" x14ac:dyDescent="0.35">
      <c r="A205" s="56" t="s">
        <v>21</v>
      </c>
      <c r="B205" s="57" t="s">
        <v>64</v>
      </c>
      <c r="C205" s="57" t="s">
        <v>1148</v>
      </c>
      <c r="D205" s="55" t="s">
        <v>1149</v>
      </c>
      <c r="E205" s="58" t="s">
        <v>1166</v>
      </c>
      <c r="F205" s="58" t="s">
        <v>1167</v>
      </c>
      <c r="G205" s="55" t="s">
        <v>729</v>
      </c>
      <c r="H205" s="59" t="s">
        <v>730</v>
      </c>
    </row>
    <row r="206" spans="1:8" x14ac:dyDescent="0.35">
      <c r="A206" s="56" t="s">
        <v>21</v>
      </c>
      <c r="B206" s="57" t="s">
        <v>64</v>
      </c>
      <c r="C206" s="57" t="s">
        <v>1148</v>
      </c>
      <c r="D206" s="55" t="s">
        <v>1149</v>
      </c>
      <c r="E206" s="58" t="s">
        <v>1168</v>
      </c>
      <c r="F206" s="58" t="s">
        <v>1169</v>
      </c>
      <c r="G206" s="55" t="s">
        <v>729</v>
      </c>
      <c r="H206" s="59" t="s">
        <v>747</v>
      </c>
    </row>
    <row r="207" spans="1:8" x14ac:dyDescent="0.35">
      <c r="A207" s="56" t="s">
        <v>21</v>
      </c>
      <c r="B207" s="57" t="s">
        <v>64</v>
      </c>
      <c r="C207" s="57" t="s">
        <v>1148</v>
      </c>
      <c r="D207" s="55" t="s">
        <v>1149</v>
      </c>
      <c r="E207" s="58" t="s">
        <v>1170</v>
      </c>
      <c r="F207" s="58" t="s">
        <v>1171</v>
      </c>
      <c r="G207" s="55" t="s">
        <v>729</v>
      </c>
      <c r="H207" s="59" t="s">
        <v>730</v>
      </c>
    </row>
    <row r="208" spans="1:8" x14ac:dyDescent="0.35">
      <c r="A208" s="56" t="s">
        <v>21</v>
      </c>
      <c r="B208" s="57" t="s">
        <v>64</v>
      </c>
      <c r="C208" s="57" t="s">
        <v>1148</v>
      </c>
      <c r="D208" s="55" t="s">
        <v>1149</v>
      </c>
      <c r="E208" s="58" t="s">
        <v>1172</v>
      </c>
      <c r="F208" s="58" t="s">
        <v>1173</v>
      </c>
      <c r="G208" s="55" t="s">
        <v>729</v>
      </c>
      <c r="H208" s="59" t="s">
        <v>730</v>
      </c>
    </row>
    <row r="209" spans="1:8" x14ac:dyDescent="0.35">
      <c r="A209" s="56" t="s">
        <v>21</v>
      </c>
      <c r="B209" s="57" t="s">
        <v>64</v>
      </c>
      <c r="C209" s="57" t="s">
        <v>1148</v>
      </c>
      <c r="D209" s="55" t="s">
        <v>1149</v>
      </c>
      <c r="E209" s="58" t="s">
        <v>1174</v>
      </c>
      <c r="F209" s="58" t="s">
        <v>1175</v>
      </c>
      <c r="G209" s="55" t="s">
        <v>729</v>
      </c>
      <c r="H209" s="59" t="s">
        <v>730</v>
      </c>
    </row>
    <row r="210" spans="1:8" x14ac:dyDescent="0.35">
      <c r="A210" s="56" t="s">
        <v>21</v>
      </c>
      <c r="B210" s="57" t="s">
        <v>64</v>
      </c>
      <c r="C210" s="57" t="s">
        <v>1148</v>
      </c>
      <c r="D210" s="55" t="s">
        <v>1149</v>
      </c>
      <c r="E210" s="58" t="s">
        <v>1176</v>
      </c>
      <c r="F210" s="58" t="s">
        <v>1177</v>
      </c>
      <c r="G210" s="55" t="s">
        <v>737</v>
      </c>
      <c r="H210" s="59" t="s">
        <v>730</v>
      </c>
    </row>
    <row r="211" spans="1:8" x14ac:dyDescent="0.35">
      <c r="A211" s="56" t="s">
        <v>21</v>
      </c>
      <c r="B211" s="57" t="s">
        <v>64</v>
      </c>
      <c r="C211" s="57" t="s">
        <v>1148</v>
      </c>
      <c r="D211" s="55" t="s">
        <v>1149</v>
      </c>
      <c r="E211" s="58" t="s">
        <v>1178</v>
      </c>
      <c r="F211" s="58" t="s">
        <v>1179</v>
      </c>
      <c r="G211" s="55" t="s">
        <v>737</v>
      </c>
      <c r="H211" s="59" t="s">
        <v>730</v>
      </c>
    </row>
    <row r="212" spans="1:8" x14ac:dyDescent="0.35">
      <c r="A212" s="56" t="s">
        <v>21</v>
      </c>
      <c r="B212" s="57" t="s">
        <v>64</v>
      </c>
      <c r="C212" s="57" t="s">
        <v>1148</v>
      </c>
      <c r="D212" s="55" t="s">
        <v>1149</v>
      </c>
      <c r="E212" s="58" t="s">
        <v>1180</v>
      </c>
      <c r="F212" s="58" t="s">
        <v>1181</v>
      </c>
      <c r="G212" s="55" t="s">
        <v>737</v>
      </c>
      <c r="H212" s="59" t="s">
        <v>747</v>
      </c>
    </row>
    <row r="213" spans="1:8" x14ac:dyDescent="0.35">
      <c r="A213" s="56" t="s">
        <v>21</v>
      </c>
      <c r="B213" s="57" t="s">
        <v>64</v>
      </c>
      <c r="C213" s="57" t="s">
        <v>1182</v>
      </c>
      <c r="D213" s="55" t="s">
        <v>1183</v>
      </c>
      <c r="E213" s="58" t="s">
        <v>1184</v>
      </c>
      <c r="F213" s="58" t="s">
        <v>1185</v>
      </c>
      <c r="G213" s="55" t="s">
        <v>729</v>
      </c>
      <c r="H213" s="59" t="s">
        <v>730</v>
      </c>
    </row>
    <row r="214" spans="1:8" x14ac:dyDescent="0.35">
      <c r="A214" s="56" t="s">
        <v>21</v>
      </c>
      <c r="B214" s="57" t="s">
        <v>64</v>
      </c>
      <c r="C214" s="57" t="s">
        <v>1182</v>
      </c>
      <c r="D214" s="55" t="s">
        <v>1183</v>
      </c>
      <c r="E214" s="58" t="s">
        <v>1186</v>
      </c>
      <c r="F214" s="58" t="s">
        <v>1187</v>
      </c>
      <c r="G214" s="55" t="s">
        <v>729</v>
      </c>
      <c r="H214" s="59" t="s">
        <v>744</v>
      </c>
    </row>
    <row r="215" spans="1:8" x14ac:dyDescent="0.35">
      <c r="A215" s="56" t="s">
        <v>21</v>
      </c>
      <c r="B215" s="57" t="s">
        <v>64</v>
      </c>
      <c r="C215" s="57" t="s">
        <v>1182</v>
      </c>
      <c r="D215" s="55" t="s">
        <v>1183</v>
      </c>
      <c r="E215" s="58" t="s">
        <v>1188</v>
      </c>
      <c r="F215" s="58" t="s">
        <v>1189</v>
      </c>
      <c r="G215" s="55" t="s">
        <v>729</v>
      </c>
      <c r="H215" s="59" t="s">
        <v>730</v>
      </c>
    </row>
    <row r="216" spans="1:8" x14ac:dyDescent="0.35">
      <c r="A216" s="56" t="s">
        <v>21</v>
      </c>
      <c r="B216" s="57" t="s">
        <v>64</v>
      </c>
      <c r="C216" s="57" t="s">
        <v>1182</v>
      </c>
      <c r="D216" s="55" t="s">
        <v>1183</v>
      </c>
      <c r="E216" s="58" t="s">
        <v>1190</v>
      </c>
      <c r="F216" s="58" t="s">
        <v>1191</v>
      </c>
      <c r="G216" s="55" t="s">
        <v>737</v>
      </c>
      <c r="H216" s="59" t="s">
        <v>747</v>
      </c>
    </row>
    <row r="217" spans="1:8" x14ac:dyDescent="0.35">
      <c r="A217" s="56" t="s">
        <v>21</v>
      </c>
      <c r="B217" s="57" t="s">
        <v>64</v>
      </c>
      <c r="C217" s="57" t="s">
        <v>1182</v>
      </c>
      <c r="D217" s="55" t="s">
        <v>1183</v>
      </c>
      <c r="E217" s="58" t="s">
        <v>1192</v>
      </c>
      <c r="F217" s="58" t="s">
        <v>1193</v>
      </c>
      <c r="G217" s="55" t="s">
        <v>729</v>
      </c>
      <c r="H217" s="59" t="s">
        <v>730</v>
      </c>
    </row>
    <row r="218" spans="1:8" x14ac:dyDescent="0.35">
      <c r="A218" s="56" t="s">
        <v>21</v>
      </c>
      <c r="B218" s="57" t="s">
        <v>64</v>
      </c>
      <c r="C218" s="57" t="s">
        <v>1182</v>
      </c>
      <c r="D218" s="55" t="s">
        <v>1183</v>
      </c>
      <c r="E218" s="58" t="s">
        <v>1194</v>
      </c>
      <c r="F218" s="58" t="s">
        <v>1195</v>
      </c>
      <c r="G218" s="55" t="s">
        <v>729</v>
      </c>
      <c r="H218" s="59" t="s">
        <v>730</v>
      </c>
    </row>
    <row r="219" spans="1:8" x14ac:dyDescent="0.35">
      <c r="A219" s="56" t="s">
        <v>21</v>
      </c>
      <c r="B219" s="57" t="s">
        <v>64</v>
      </c>
      <c r="C219" s="57" t="s">
        <v>1182</v>
      </c>
      <c r="D219" s="55" t="s">
        <v>1183</v>
      </c>
      <c r="E219" s="58" t="s">
        <v>1196</v>
      </c>
      <c r="F219" s="58" t="s">
        <v>1197</v>
      </c>
      <c r="G219" s="55" t="s">
        <v>729</v>
      </c>
      <c r="H219" s="59" t="s">
        <v>730</v>
      </c>
    </row>
    <row r="220" spans="1:8" x14ac:dyDescent="0.35">
      <c r="A220" s="56" t="s">
        <v>21</v>
      </c>
      <c r="B220" s="57" t="s">
        <v>64</v>
      </c>
      <c r="C220" s="57" t="s">
        <v>1182</v>
      </c>
      <c r="D220" s="55" t="s">
        <v>1183</v>
      </c>
      <c r="E220" s="58" t="s">
        <v>1198</v>
      </c>
      <c r="F220" s="58" t="s">
        <v>1199</v>
      </c>
      <c r="G220" s="55" t="s">
        <v>729</v>
      </c>
      <c r="H220" s="59" t="s">
        <v>747</v>
      </c>
    </row>
    <row r="221" spans="1:8" x14ac:dyDescent="0.35">
      <c r="A221" s="56" t="s">
        <v>21</v>
      </c>
      <c r="B221" s="57" t="s">
        <v>64</v>
      </c>
      <c r="C221" s="57" t="s">
        <v>1182</v>
      </c>
      <c r="D221" s="55" t="s">
        <v>1183</v>
      </c>
      <c r="E221" s="58" t="s">
        <v>1200</v>
      </c>
      <c r="F221" s="58" t="s">
        <v>1201</v>
      </c>
      <c r="G221" s="55" t="s">
        <v>729</v>
      </c>
      <c r="H221" s="59" t="s">
        <v>744</v>
      </c>
    </row>
    <row r="222" spans="1:8" x14ac:dyDescent="0.35">
      <c r="A222" s="56" t="s">
        <v>21</v>
      </c>
      <c r="B222" s="57" t="s">
        <v>64</v>
      </c>
      <c r="C222" s="57" t="s">
        <v>1182</v>
      </c>
      <c r="D222" s="55" t="s">
        <v>1183</v>
      </c>
      <c r="E222" s="58" t="s">
        <v>1202</v>
      </c>
      <c r="F222" s="58" t="s">
        <v>1203</v>
      </c>
      <c r="G222" s="55" t="s">
        <v>729</v>
      </c>
      <c r="H222" s="59" t="s">
        <v>730</v>
      </c>
    </row>
    <row r="223" spans="1:8" x14ac:dyDescent="0.35">
      <c r="A223" s="56" t="s">
        <v>21</v>
      </c>
      <c r="B223" s="57" t="s">
        <v>64</v>
      </c>
      <c r="C223" s="57" t="s">
        <v>1182</v>
      </c>
      <c r="D223" s="55" t="s">
        <v>1183</v>
      </c>
      <c r="E223" s="58" t="s">
        <v>1204</v>
      </c>
      <c r="F223" s="58" t="s">
        <v>1205</v>
      </c>
      <c r="G223" s="55" t="s">
        <v>737</v>
      </c>
      <c r="H223" s="59" t="s">
        <v>730</v>
      </c>
    </row>
    <row r="224" spans="1:8" x14ac:dyDescent="0.35">
      <c r="A224" s="56" t="s">
        <v>21</v>
      </c>
      <c r="B224" s="57" t="s">
        <v>64</v>
      </c>
      <c r="C224" s="57" t="s">
        <v>1182</v>
      </c>
      <c r="D224" s="55" t="s">
        <v>1183</v>
      </c>
      <c r="E224" s="58" t="s">
        <v>1206</v>
      </c>
      <c r="F224" s="58" t="s">
        <v>1207</v>
      </c>
      <c r="G224" s="55" t="s">
        <v>737</v>
      </c>
      <c r="H224" s="59" t="s">
        <v>730</v>
      </c>
    </row>
    <row r="225" spans="1:8" x14ac:dyDescent="0.35">
      <c r="A225" s="56" t="s">
        <v>21</v>
      </c>
      <c r="B225" s="57" t="s">
        <v>64</v>
      </c>
      <c r="C225" s="57" t="s">
        <v>1208</v>
      </c>
      <c r="D225" s="55" t="s">
        <v>1209</v>
      </c>
      <c r="E225" s="58" t="s">
        <v>1210</v>
      </c>
      <c r="F225" s="58" t="s">
        <v>1211</v>
      </c>
      <c r="G225" s="55" t="s">
        <v>729</v>
      </c>
      <c r="H225" s="59" t="s">
        <v>730</v>
      </c>
    </row>
    <row r="226" spans="1:8" x14ac:dyDescent="0.35">
      <c r="A226" s="56" t="s">
        <v>21</v>
      </c>
      <c r="B226" s="57" t="s">
        <v>64</v>
      </c>
      <c r="C226" s="57" t="s">
        <v>1208</v>
      </c>
      <c r="D226" s="55" t="s">
        <v>1209</v>
      </c>
      <c r="E226" s="58" t="s">
        <v>1212</v>
      </c>
      <c r="F226" s="58" t="s">
        <v>1213</v>
      </c>
      <c r="G226" s="55" t="s">
        <v>729</v>
      </c>
      <c r="H226" s="59" t="s">
        <v>747</v>
      </c>
    </row>
    <row r="227" spans="1:8" x14ac:dyDescent="0.35">
      <c r="A227" s="56" t="s">
        <v>21</v>
      </c>
      <c r="B227" s="57" t="s">
        <v>64</v>
      </c>
      <c r="C227" s="57" t="s">
        <v>1208</v>
      </c>
      <c r="D227" s="55" t="s">
        <v>1209</v>
      </c>
      <c r="E227" s="58" t="s">
        <v>1214</v>
      </c>
      <c r="F227" s="58" t="s">
        <v>1215</v>
      </c>
      <c r="G227" s="55" t="s">
        <v>729</v>
      </c>
      <c r="H227" s="59" t="s">
        <v>730</v>
      </c>
    </row>
    <row r="228" spans="1:8" x14ac:dyDescent="0.35">
      <c r="A228" s="56" t="s">
        <v>21</v>
      </c>
      <c r="B228" s="57" t="s">
        <v>64</v>
      </c>
      <c r="C228" s="57" t="s">
        <v>1208</v>
      </c>
      <c r="D228" s="55" t="s">
        <v>1209</v>
      </c>
      <c r="E228" s="58" t="s">
        <v>1216</v>
      </c>
      <c r="F228" s="58" t="s">
        <v>1217</v>
      </c>
      <c r="G228" s="55" t="s">
        <v>729</v>
      </c>
      <c r="H228" s="59" t="s">
        <v>744</v>
      </c>
    </row>
    <row r="229" spans="1:8" x14ac:dyDescent="0.35">
      <c r="A229" s="56" t="s">
        <v>21</v>
      </c>
      <c r="B229" s="57" t="s">
        <v>64</v>
      </c>
      <c r="C229" s="57" t="s">
        <v>1208</v>
      </c>
      <c r="D229" s="55" t="s">
        <v>1209</v>
      </c>
      <c r="E229" s="58" t="s">
        <v>1218</v>
      </c>
      <c r="F229" s="58" t="s">
        <v>1219</v>
      </c>
      <c r="G229" s="55" t="s">
        <v>729</v>
      </c>
      <c r="H229" s="59" t="s">
        <v>730</v>
      </c>
    </row>
    <row r="230" spans="1:8" x14ac:dyDescent="0.35">
      <c r="A230" s="56" t="s">
        <v>21</v>
      </c>
      <c r="B230" s="57" t="s">
        <v>64</v>
      </c>
      <c r="C230" s="57" t="s">
        <v>1208</v>
      </c>
      <c r="D230" s="55" t="s">
        <v>1209</v>
      </c>
      <c r="E230" s="58" t="s">
        <v>1220</v>
      </c>
      <c r="F230" s="58" t="s">
        <v>1221</v>
      </c>
      <c r="G230" s="55" t="s">
        <v>729</v>
      </c>
      <c r="H230" s="59" t="s">
        <v>730</v>
      </c>
    </row>
    <row r="231" spans="1:8" x14ac:dyDescent="0.35">
      <c r="A231" s="56" t="s">
        <v>21</v>
      </c>
      <c r="B231" s="57" t="s">
        <v>64</v>
      </c>
      <c r="C231" s="57" t="s">
        <v>1208</v>
      </c>
      <c r="D231" s="55" t="s">
        <v>1209</v>
      </c>
      <c r="E231" s="58" t="s">
        <v>1222</v>
      </c>
      <c r="F231" s="58" t="s">
        <v>1223</v>
      </c>
      <c r="G231" s="55" t="s">
        <v>729</v>
      </c>
      <c r="H231" s="59" t="s">
        <v>730</v>
      </c>
    </row>
    <row r="232" spans="1:8" x14ac:dyDescent="0.35">
      <c r="A232" s="56" t="s">
        <v>21</v>
      </c>
      <c r="B232" s="57" t="s">
        <v>64</v>
      </c>
      <c r="C232" s="57" t="s">
        <v>1208</v>
      </c>
      <c r="D232" s="55" t="s">
        <v>1209</v>
      </c>
      <c r="E232" s="58" t="s">
        <v>1224</v>
      </c>
      <c r="F232" s="58" t="s">
        <v>1225</v>
      </c>
      <c r="G232" s="55" t="s">
        <v>729</v>
      </c>
      <c r="H232" s="59" t="s">
        <v>730</v>
      </c>
    </row>
    <row r="233" spans="1:8" x14ac:dyDescent="0.35">
      <c r="A233" s="56" t="s">
        <v>21</v>
      </c>
      <c r="B233" s="57" t="s">
        <v>64</v>
      </c>
      <c r="C233" s="57" t="s">
        <v>1208</v>
      </c>
      <c r="D233" s="55" t="s">
        <v>1209</v>
      </c>
      <c r="E233" s="58" t="s">
        <v>1226</v>
      </c>
      <c r="F233" s="58" t="s">
        <v>1227</v>
      </c>
      <c r="G233" s="55" t="s">
        <v>729</v>
      </c>
      <c r="H233" s="59" t="s">
        <v>730</v>
      </c>
    </row>
    <row r="234" spans="1:8" x14ac:dyDescent="0.35">
      <c r="A234" s="56" t="s">
        <v>21</v>
      </c>
      <c r="B234" s="57" t="s">
        <v>64</v>
      </c>
      <c r="C234" s="57" t="s">
        <v>1208</v>
      </c>
      <c r="D234" s="55" t="s">
        <v>1209</v>
      </c>
      <c r="E234" s="58" t="s">
        <v>1228</v>
      </c>
      <c r="F234" s="58" t="s">
        <v>1229</v>
      </c>
      <c r="G234" s="55" t="s">
        <v>729</v>
      </c>
      <c r="H234" s="59" t="s">
        <v>730</v>
      </c>
    </row>
    <row r="235" spans="1:8" x14ac:dyDescent="0.35">
      <c r="A235" s="56" t="s">
        <v>21</v>
      </c>
      <c r="B235" s="57" t="s">
        <v>64</v>
      </c>
      <c r="C235" s="57" t="s">
        <v>1208</v>
      </c>
      <c r="D235" s="55" t="s">
        <v>1209</v>
      </c>
      <c r="E235" s="58" t="s">
        <v>1230</v>
      </c>
      <c r="F235" s="58" t="s">
        <v>1231</v>
      </c>
      <c r="G235" s="55" t="s">
        <v>729</v>
      </c>
      <c r="H235" s="59" t="s">
        <v>730</v>
      </c>
    </row>
    <row r="236" spans="1:8" x14ac:dyDescent="0.35">
      <c r="A236" s="56" t="s">
        <v>21</v>
      </c>
      <c r="B236" s="57" t="s">
        <v>64</v>
      </c>
      <c r="C236" s="57" t="s">
        <v>1208</v>
      </c>
      <c r="D236" s="55" t="s">
        <v>1209</v>
      </c>
      <c r="E236" s="58" t="s">
        <v>1232</v>
      </c>
      <c r="F236" s="58" t="s">
        <v>1233</v>
      </c>
      <c r="G236" s="55" t="s">
        <v>729</v>
      </c>
      <c r="H236" s="59" t="s">
        <v>730</v>
      </c>
    </row>
    <row r="237" spans="1:8" x14ac:dyDescent="0.35">
      <c r="A237" s="56" t="s">
        <v>21</v>
      </c>
      <c r="B237" s="57" t="s">
        <v>64</v>
      </c>
      <c r="C237" s="57" t="s">
        <v>1208</v>
      </c>
      <c r="D237" s="55" t="s">
        <v>1209</v>
      </c>
      <c r="E237" s="58" t="s">
        <v>1234</v>
      </c>
      <c r="F237" s="58" t="s">
        <v>1235</v>
      </c>
      <c r="G237" s="55" t="s">
        <v>737</v>
      </c>
      <c r="H237" s="59" t="s">
        <v>730</v>
      </c>
    </row>
    <row r="238" spans="1:8" x14ac:dyDescent="0.35">
      <c r="A238" s="56" t="s">
        <v>21</v>
      </c>
      <c r="B238" s="57" t="s">
        <v>64</v>
      </c>
      <c r="C238" s="57" t="s">
        <v>1208</v>
      </c>
      <c r="D238" s="55" t="s">
        <v>1209</v>
      </c>
      <c r="E238" s="58" t="s">
        <v>1236</v>
      </c>
      <c r="F238" s="58" t="s">
        <v>1237</v>
      </c>
      <c r="G238" s="55" t="s">
        <v>729</v>
      </c>
      <c r="H238" s="59" t="s">
        <v>730</v>
      </c>
    </row>
    <row r="239" spans="1:8" x14ac:dyDescent="0.35">
      <c r="A239" s="56" t="s">
        <v>21</v>
      </c>
      <c r="B239" s="57" t="s">
        <v>64</v>
      </c>
      <c r="C239" s="57" t="s">
        <v>1208</v>
      </c>
      <c r="D239" s="55" t="s">
        <v>1209</v>
      </c>
      <c r="E239" s="58" t="s">
        <v>1238</v>
      </c>
      <c r="F239" s="58" t="s">
        <v>1239</v>
      </c>
      <c r="G239" s="55" t="s">
        <v>729</v>
      </c>
      <c r="H239" s="59" t="s">
        <v>730</v>
      </c>
    </row>
    <row r="240" spans="1:8" x14ac:dyDescent="0.35">
      <c r="A240" s="56" t="s">
        <v>21</v>
      </c>
      <c r="B240" s="57" t="s">
        <v>64</v>
      </c>
      <c r="C240" s="57" t="s">
        <v>1208</v>
      </c>
      <c r="D240" s="55" t="s">
        <v>1209</v>
      </c>
      <c r="E240" s="58" t="s">
        <v>1240</v>
      </c>
      <c r="F240" s="58" t="s">
        <v>1241</v>
      </c>
      <c r="G240" s="55" t="s">
        <v>729</v>
      </c>
      <c r="H240" s="59" t="s">
        <v>730</v>
      </c>
    </row>
    <row r="241" spans="1:8" x14ac:dyDescent="0.35">
      <c r="A241" s="56" t="s">
        <v>21</v>
      </c>
      <c r="B241" s="57" t="s">
        <v>64</v>
      </c>
      <c r="C241" s="57" t="s">
        <v>1208</v>
      </c>
      <c r="D241" s="55" t="s">
        <v>1209</v>
      </c>
      <c r="E241" s="58" t="s">
        <v>1242</v>
      </c>
      <c r="F241" s="58" t="s">
        <v>1243</v>
      </c>
      <c r="G241" s="55" t="s">
        <v>729</v>
      </c>
      <c r="H241" s="59" t="s">
        <v>730</v>
      </c>
    </row>
    <row r="242" spans="1:8" x14ac:dyDescent="0.35">
      <c r="A242" s="56" t="s">
        <v>21</v>
      </c>
      <c r="B242" s="57" t="s">
        <v>64</v>
      </c>
      <c r="C242" s="57" t="s">
        <v>1208</v>
      </c>
      <c r="D242" s="55" t="s">
        <v>1209</v>
      </c>
      <c r="E242" s="58" t="s">
        <v>1244</v>
      </c>
      <c r="F242" s="58" t="s">
        <v>1245</v>
      </c>
      <c r="G242" s="55" t="s">
        <v>729</v>
      </c>
      <c r="H242" s="59" t="s">
        <v>747</v>
      </c>
    </row>
    <row r="243" spans="1:8" x14ac:dyDescent="0.35">
      <c r="A243" s="56" t="s">
        <v>21</v>
      </c>
      <c r="B243" s="57" t="s">
        <v>64</v>
      </c>
      <c r="C243" s="57" t="s">
        <v>1246</v>
      </c>
      <c r="D243" s="55" t="s">
        <v>1247</v>
      </c>
      <c r="E243" s="58" t="s">
        <v>1248</v>
      </c>
      <c r="F243" s="58" t="s">
        <v>1249</v>
      </c>
      <c r="G243" s="55" t="s">
        <v>737</v>
      </c>
      <c r="H243" s="59" t="s">
        <v>730</v>
      </c>
    </row>
    <row r="244" spans="1:8" x14ac:dyDescent="0.35">
      <c r="A244" s="56" t="s">
        <v>21</v>
      </c>
      <c r="B244" s="57" t="s">
        <v>64</v>
      </c>
      <c r="C244" s="57" t="s">
        <v>1246</v>
      </c>
      <c r="D244" s="55" t="s">
        <v>1247</v>
      </c>
      <c r="E244" s="58" t="s">
        <v>1250</v>
      </c>
      <c r="F244" s="58" t="s">
        <v>1251</v>
      </c>
      <c r="G244" s="55" t="s">
        <v>729</v>
      </c>
      <c r="H244" s="59" t="s">
        <v>730</v>
      </c>
    </row>
    <row r="245" spans="1:8" x14ac:dyDescent="0.35">
      <c r="A245" s="56" t="s">
        <v>21</v>
      </c>
      <c r="B245" s="57" t="s">
        <v>64</v>
      </c>
      <c r="C245" s="57" t="s">
        <v>1246</v>
      </c>
      <c r="D245" s="55" t="s">
        <v>1247</v>
      </c>
      <c r="E245" s="58" t="s">
        <v>1252</v>
      </c>
      <c r="F245" s="58" t="s">
        <v>1253</v>
      </c>
      <c r="H245" s="59" t="s">
        <v>730</v>
      </c>
    </row>
    <row r="246" spans="1:8" x14ac:dyDescent="0.35">
      <c r="A246" s="56" t="s">
        <v>21</v>
      </c>
      <c r="B246" s="57" t="s">
        <v>64</v>
      </c>
      <c r="C246" s="57" t="s">
        <v>1246</v>
      </c>
      <c r="D246" s="55" t="s">
        <v>1247</v>
      </c>
      <c r="E246" s="58" t="s">
        <v>1254</v>
      </c>
      <c r="F246" s="58" t="s">
        <v>1255</v>
      </c>
      <c r="G246" s="55" t="s">
        <v>729</v>
      </c>
      <c r="H246" s="59" t="s">
        <v>747</v>
      </c>
    </row>
    <row r="247" spans="1:8" x14ac:dyDescent="0.35">
      <c r="A247" s="56" t="s">
        <v>21</v>
      </c>
      <c r="B247" s="57" t="s">
        <v>64</v>
      </c>
      <c r="C247" s="57" t="s">
        <v>1246</v>
      </c>
      <c r="D247" s="55" t="s">
        <v>1247</v>
      </c>
      <c r="E247" s="58" t="s">
        <v>1256</v>
      </c>
      <c r="F247" s="58" t="s">
        <v>1257</v>
      </c>
      <c r="G247" s="55" t="s">
        <v>729</v>
      </c>
      <c r="H247" s="59" t="s">
        <v>744</v>
      </c>
    </row>
    <row r="248" spans="1:8" x14ac:dyDescent="0.35">
      <c r="A248" s="56" t="s">
        <v>21</v>
      </c>
      <c r="B248" s="57" t="s">
        <v>64</v>
      </c>
      <c r="C248" s="57" t="s">
        <v>1246</v>
      </c>
      <c r="D248" s="55" t="s">
        <v>1247</v>
      </c>
      <c r="E248" s="58" t="s">
        <v>1258</v>
      </c>
      <c r="F248" s="58" t="s">
        <v>1259</v>
      </c>
      <c r="G248" s="55" t="s">
        <v>729</v>
      </c>
      <c r="H248" s="59" t="s">
        <v>747</v>
      </c>
    </row>
    <row r="249" spans="1:8" x14ac:dyDescent="0.35">
      <c r="A249" s="56" t="s">
        <v>21</v>
      </c>
      <c r="B249" s="57" t="s">
        <v>64</v>
      </c>
      <c r="C249" s="57" t="s">
        <v>1246</v>
      </c>
      <c r="D249" s="55" t="s">
        <v>1247</v>
      </c>
      <c r="E249" s="58" t="s">
        <v>1260</v>
      </c>
      <c r="F249" s="58" t="s">
        <v>1261</v>
      </c>
      <c r="G249" s="55" t="s">
        <v>729</v>
      </c>
      <c r="H249" s="59" t="s">
        <v>747</v>
      </c>
    </row>
    <row r="250" spans="1:8" x14ac:dyDescent="0.35">
      <c r="A250" s="56" t="s">
        <v>21</v>
      </c>
      <c r="B250" s="57" t="s">
        <v>64</v>
      </c>
      <c r="C250" s="57" t="s">
        <v>1246</v>
      </c>
      <c r="D250" s="55" t="s">
        <v>1247</v>
      </c>
      <c r="E250" s="58" t="s">
        <v>1262</v>
      </c>
      <c r="F250" s="58" t="s">
        <v>1263</v>
      </c>
      <c r="G250" s="55" t="s">
        <v>737</v>
      </c>
      <c r="H250" s="59" t="s">
        <v>747</v>
      </c>
    </row>
    <row r="251" spans="1:8" x14ac:dyDescent="0.35">
      <c r="A251" s="56" t="s">
        <v>21</v>
      </c>
      <c r="B251" s="57" t="s">
        <v>64</v>
      </c>
      <c r="C251" s="57" t="s">
        <v>1246</v>
      </c>
      <c r="D251" s="55" t="s">
        <v>1247</v>
      </c>
      <c r="E251" s="58" t="s">
        <v>1264</v>
      </c>
      <c r="F251" s="58" t="s">
        <v>1265</v>
      </c>
      <c r="G251" s="55" t="s">
        <v>729</v>
      </c>
      <c r="H251" s="59" t="s">
        <v>747</v>
      </c>
    </row>
    <row r="252" spans="1:8" x14ac:dyDescent="0.35">
      <c r="A252" s="56" t="s">
        <v>21</v>
      </c>
      <c r="B252" s="57" t="s">
        <v>64</v>
      </c>
      <c r="C252" s="57" t="s">
        <v>1246</v>
      </c>
      <c r="D252" s="55" t="s">
        <v>1247</v>
      </c>
      <c r="E252" s="58" t="s">
        <v>1266</v>
      </c>
      <c r="F252" s="58" t="s">
        <v>1267</v>
      </c>
      <c r="G252" s="55" t="s">
        <v>729</v>
      </c>
      <c r="H252" s="59" t="s">
        <v>730</v>
      </c>
    </row>
    <row r="253" spans="1:8" x14ac:dyDescent="0.35">
      <c r="A253" s="56" t="s">
        <v>21</v>
      </c>
      <c r="B253" s="57" t="s">
        <v>64</v>
      </c>
      <c r="C253" s="57" t="s">
        <v>1246</v>
      </c>
      <c r="D253" s="55" t="s">
        <v>1247</v>
      </c>
      <c r="E253" s="58" t="s">
        <v>1268</v>
      </c>
      <c r="F253" s="58" t="s">
        <v>1269</v>
      </c>
      <c r="G253" s="55" t="s">
        <v>729</v>
      </c>
      <c r="H253" s="59" t="s">
        <v>747</v>
      </c>
    </row>
    <row r="254" spans="1:8" x14ac:dyDescent="0.35">
      <c r="A254" s="56" t="s">
        <v>21</v>
      </c>
      <c r="B254" s="57" t="s">
        <v>64</v>
      </c>
      <c r="C254" s="57" t="s">
        <v>1246</v>
      </c>
      <c r="D254" s="55" t="s">
        <v>1247</v>
      </c>
      <c r="E254" s="58" t="s">
        <v>1270</v>
      </c>
      <c r="F254" s="58" t="s">
        <v>1271</v>
      </c>
      <c r="G254" s="55" t="s">
        <v>729</v>
      </c>
      <c r="H254" s="59" t="s">
        <v>730</v>
      </c>
    </row>
    <row r="255" spans="1:8" x14ac:dyDescent="0.35">
      <c r="A255" s="56" t="s">
        <v>21</v>
      </c>
      <c r="B255" s="57" t="s">
        <v>64</v>
      </c>
      <c r="C255" s="57" t="s">
        <v>1246</v>
      </c>
      <c r="D255" s="55" t="s">
        <v>1247</v>
      </c>
      <c r="E255" s="58" t="s">
        <v>1272</v>
      </c>
      <c r="F255" s="58" t="s">
        <v>1273</v>
      </c>
      <c r="G255" s="55" t="s">
        <v>729</v>
      </c>
      <c r="H255" s="59" t="s">
        <v>730</v>
      </c>
    </row>
    <row r="256" spans="1:8" x14ac:dyDescent="0.35">
      <c r="A256" s="56" t="s">
        <v>21</v>
      </c>
      <c r="B256" s="57" t="s">
        <v>64</v>
      </c>
      <c r="C256" s="57" t="s">
        <v>1246</v>
      </c>
      <c r="D256" s="55" t="s">
        <v>1247</v>
      </c>
      <c r="E256" s="58" t="s">
        <v>1274</v>
      </c>
      <c r="F256" s="58" t="s">
        <v>1275</v>
      </c>
      <c r="G256" s="55" t="s">
        <v>729</v>
      </c>
      <c r="H256" s="59" t="s">
        <v>730</v>
      </c>
    </row>
    <row r="257" spans="1:8" x14ac:dyDescent="0.35">
      <c r="A257" s="56" t="s">
        <v>21</v>
      </c>
      <c r="B257" s="57" t="s">
        <v>64</v>
      </c>
      <c r="C257" s="57" t="s">
        <v>1246</v>
      </c>
      <c r="D257" s="55" t="s">
        <v>1247</v>
      </c>
      <c r="E257" s="58" t="s">
        <v>1276</v>
      </c>
      <c r="F257" s="58" t="s">
        <v>1277</v>
      </c>
      <c r="G257" s="55" t="s">
        <v>737</v>
      </c>
      <c r="H257" s="59" t="s">
        <v>730</v>
      </c>
    </row>
    <row r="258" spans="1:8" x14ac:dyDescent="0.35">
      <c r="A258" s="56" t="s">
        <v>21</v>
      </c>
      <c r="B258" s="57" t="s">
        <v>68</v>
      </c>
      <c r="C258" s="57" t="s">
        <v>1278</v>
      </c>
      <c r="D258" s="55" t="s">
        <v>1279</v>
      </c>
      <c r="E258" s="58" t="s">
        <v>1280</v>
      </c>
      <c r="F258" s="58" t="s">
        <v>1281</v>
      </c>
      <c r="G258" s="55" t="s">
        <v>729</v>
      </c>
      <c r="H258" s="59" t="s">
        <v>730</v>
      </c>
    </row>
    <row r="259" spans="1:8" x14ac:dyDescent="0.35">
      <c r="A259" s="56" t="s">
        <v>21</v>
      </c>
      <c r="B259" s="57" t="s">
        <v>68</v>
      </c>
      <c r="C259" s="57" t="s">
        <v>1278</v>
      </c>
      <c r="D259" s="55" t="s">
        <v>1279</v>
      </c>
      <c r="E259" s="58" t="s">
        <v>1282</v>
      </c>
      <c r="F259" s="58" t="s">
        <v>1283</v>
      </c>
      <c r="G259" s="55" t="s">
        <v>729</v>
      </c>
      <c r="H259" s="59" t="s">
        <v>730</v>
      </c>
    </row>
    <row r="260" spans="1:8" x14ac:dyDescent="0.35">
      <c r="A260" s="56" t="s">
        <v>21</v>
      </c>
      <c r="B260" s="57" t="s">
        <v>68</v>
      </c>
      <c r="C260" s="57" t="s">
        <v>1278</v>
      </c>
      <c r="D260" s="55" t="s">
        <v>1279</v>
      </c>
      <c r="E260" s="58" t="s">
        <v>1284</v>
      </c>
      <c r="F260" s="58" t="s">
        <v>1285</v>
      </c>
      <c r="G260" s="55" t="s">
        <v>729</v>
      </c>
      <c r="H260" s="59" t="s">
        <v>730</v>
      </c>
    </row>
    <row r="261" spans="1:8" x14ac:dyDescent="0.35">
      <c r="A261" s="56" t="s">
        <v>21</v>
      </c>
      <c r="B261" s="57" t="s">
        <v>68</v>
      </c>
      <c r="C261" s="57" t="s">
        <v>1278</v>
      </c>
      <c r="D261" s="55" t="s">
        <v>1279</v>
      </c>
      <c r="E261" s="58" t="s">
        <v>1286</v>
      </c>
      <c r="F261" s="58" t="s">
        <v>1287</v>
      </c>
      <c r="G261" s="55" t="s">
        <v>729</v>
      </c>
      <c r="H261" s="59" t="s">
        <v>744</v>
      </c>
    </row>
    <row r="262" spans="1:8" x14ac:dyDescent="0.35">
      <c r="A262" s="56" t="s">
        <v>21</v>
      </c>
      <c r="B262" s="57" t="s">
        <v>68</v>
      </c>
      <c r="C262" s="57" t="s">
        <v>1278</v>
      </c>
      <c r="D262" s="55" t="s">
        <v>1279</v>
      </c>
      <c r="E262" s="58" t="s">
        <v>1288</v>
      </c>
      <c r="F262" s="58" t="s">
        <v>1289</v>
      </c>
      <c r="G262" s="55" t="s">
        <v>737</v>
      </c>
      <c r="H262" s="59" t="s">
        <v>730</v>
      </c>
    </row>
    <row r="263" spans="1:8" x14ac:dyDescent="0.35">
      <c r="A263" s="56" t="s">
        <v>21</v>
      </c>
      <c r="B263" s="57" t="s">
        <v>68</v>
      </c>
      <c r="C263" s="57" t="s">
        <v>1278</v>
      </c>
      <c r="D263" s="55" t="s">
        <v>1279</v>
      </c>
      <c r="E263" s="58" t="s">
        <v>1290</v>
      </c>
      <c r="F263" s="58" t="s">
        <v>1291</v>
      </c>
      <c r="G263" s="55" t="s">
        <v>729</v>
      </c>
      <c r="H263" s="59" t="s">
        <v>730</v>
      </c>
    </row>
    <row r="264" spans="1:8" x14ac:dyDescent="0.35">
      <c r="A264" s="56" t="s">
        <v>21</v>
      </c>
      <c r="B264" s="57" t="s">
        <v>68</v>
      </c>
      <c r="C264" s="57" t="s">
        <v>1292</v>
      </c>
      <c r="D264" s="55" t="s">
        <v>1293</v>
      </c>
      <c r="E264" s="58" t="s">
        <v>1294</v>
      </c>
      <c r="F264" s="58" t="s">
        <v>1295</v>
      </c>
      <c r="G264" s="55" t="s">
        <v>729</v>
      </c>
      <c r="H264" s="59" t="s">
        <v>730</v>
      </c>
    </row>
    <row r="265" spans="1:8" x14ac:dyDescent="0.35">
      <c r="A265" s="56" t="s">
        <v>21</v>
      </c>
      <c r="B265" s="57" t="s">
        <v>68</v>
      </c>
      <c r="C265" s="57" t="s">
        <v>1292</v>
      </c>
      <c r="D265" s="55" t="s">
        <v>1293</v>
      </c>
      <c r="E265" s="58" t="s">
        <v>1296</v>
      </c>
      <c r="F265" s="58" t="s">
        <v>1297</v>
      </c>
      <c r="G265" s="55" t="s">
        <v>729</v>
      </c>
      <c r="H265" s="59" t="s">
        <v>744</v>
      </c>
    </row>
    <row r="266" spans="1:8" x14ac:dyDescent="0.35">
      <c r="A266" s="56" t="s">
        <v>21</v>
      </c>
      <c r="B266" s="57" t="s">
        <v>68</v>
      </c>
      <c r="C266" s="57" t="s">
        <v>1292</v>
      </c>
      <c r="D266" s="55" t="s">
        <v>1293</v>
      </c>
      <c r="E266" s="58" t="s">
        <v>1298</v>
      </c>
      <c r="F266" s="58" t="s">
        <v>1299</v>
      </c>
      <c r="G266" s="55" t="s">
        <v>729</v>
      </c>
      <c r="H266" s="59" t="s">
        <v>730</v>
      </c>
    </row>
    <row r="267" spans="1:8" x14ac:dyDescent="0.35">
      <c r="A267" s="56" t="s">
        <v>21</v>
      </c>
      <c r="B267" s="57" t="s">
        <v>68</v>
      </c>
      <c r="C267" s="57" t="s">
        <v>1292</v>
      </c>
      <c r="D267" s="55" t="s">
        <v>1293</v>
      </c>
      <c r="E267" s="58" t="s">
        <v>1300</v>
      </c>
      <c r="F267" s="58" t="s">
        <v>1301</v>
      </c>
      <c r="G267" s="55" t="s">
        <v>729</v>
      </c>
      <c r="H267" s="59" t="s">
        <v>730</v>
      </c>
    </row>
    <row r="268" spans="1:8" x14ac:dyDescent="0.35">
      <c r="A268" s="56" t="s">
        <v>21</v>
      </c>
      <c r="B268" s="57" t="s">
        <v>68</v>
      </c>
      <c r="C268" s="57" t="s">
        <v>1292</v>
      </c>
      <c r="D268" s="55" t="s">
        <v>1293</v>
      </c>
      <c r="E268" s="58" t="s">
        <v>1302</v>
      </c>
      <c r="F268" s="58" t="s">
        <v>1303</v>
      </c>
      <c r="G268" s="55" t="s">
        <v>729</v>
      </c>
      <c r="H268" s="59" t="s">
        <v>747</v>
      </c>
    </row>
    <row r="269" spans="1:8" x14ac:dyDescent="0.35">
      <c r="A269" s="56" t="s">
        <v>21</v>
      </c>
      <c r="B269" s="57" t="s">
        <v>68</v>
      </c>
      <c r="C269" s="57" t="s">
        <v>1292</v>
      </c>
      <c r="D269" s="55" t="s">
        <v>1293</v>
      </c>
      <c r="E269" s="58" t="s">
        <v>1304</v>
      </c>
      <c r="F269" s="58" t="s">
        <v>1305</v>
      </c>
      <c r="G269" s="55" t="s">
        <v>729</v>
      </c>
      <c r="H269" s="59" t="s">
        <v>730</v>
      </c>
    </row>
    <row r="270" spans="1:8" x14ac:dyDescent="0.35">
      <c r="A270" s="56" t="s">
        <v>21</v>
      </c>
      <c r="B270" s="57" t="s">
        <v>68</v>
      </c>
      <c r="C270" s="57" t="s">
        <v>1292</v>
      </c>
      <c r="D270" s="55" t="s">
        <v>1293</v>
      </c>
      <c r="E270" s="58" t="s">
        <v>1306</v>
      </c>
      <c r="F270" s="58" t="s">
        <v>1307</v>
      </c>
      <c r="G270" s="55" t="s">
        <v>729</v>
      </c>
      <c r="H270" s="59" t="s">
        <v>730</v>
      </c>
    </row>
    <row r="271" spans="1:8" x14ac:dyDescent="0.35">
      <c r="A271" s="56" t="s">
        <v>21</v>
      </c>
      <c r="B271" s="57" t="s">
        <v>68</v>
      </c>
      <c r="C271" s="57" t="s">
        <v>1292</v>
      </c>
      <c r="D271" s="55" t="s">
        <v>1293</v>
      </c>
      <c r="E271" s="58" t="s">
        <v>1308</v>
      </c>
      <c r="F271" s="58" t="s">
        <v>1309</v>
      </c>
      <c r="G271" s="55" t="s">
        <v>729</v>
      </c>
      <c r="H271" s="59" t="s">
        <v>730</v>
      </c>
    </row>
    <row r="272" spans="1:8" x14ac:dyDescent="0.35">
      <c r="A272" s="56" t="s">
        <v>21</v>
      </c>
      <c r="B272" s="57" t="s">
        <v>68</v>
      </c>
      <c r="C272" s="57" t="s">
        <v>1292</v>
      </c>
      <c r="D272" s="55" t="s">
        <v>1293</v>
      </c>
      <c r="E272" s="58" t="s">
        <v>1310</v>
      </c>
      <c r="F272" s="58" t="s">
        <v>1311</v>
      </c>
      <c r="G272" s="55" t="s">
        <v>729</v>
      </c>
      <c r="H272" s="59" t="s">
        <v>730</v>
      </c>
    </row>
    <row r="273" spans="1:8" x14ac:dyDescent="0.35">
      <c r="A273" s="56" t="s">
        <v>21</v>
      </c>
      <c r="B273" s="57" t="s">
        <v>68</v>
      </c>
      <c r="C273" s="57" t="s">
        <v>1292</v>
      </c>
      <c r="D273" s="55" t="s">
        <v>1293</v>
      </c>
      <c r="E273" s="58" t="s">
        <v>1312</v>
      </c>
      <c r="F273" s="58" t="s">
        <v>1313</v>
      </c>
      <c r="G273" s="55" t="s">
        <v>729</v>
      </c>
      <c r="H273" s="59" t="s">
        <v>730</v>
      </c>
    </row>
    <row r="274" spans="1:8" x14ac:dyDescent="0.35">
      <c r="A274" s="56" t="s">
        <v>21</v>
      </c>
      <c r="B274" s="57" t="s">
        <v>68</v>
      </c>
      <c r="C274" s="57" t="s">
        <v>1292</v>
      </c>
      <c r="D274" s="55" t="s">
        <v>1293</v>
      </c>
      <c r="E274" s="58" t="s">
        <v>1314</v>
      </c>
      <c r="F274" s="58" t="s">
        <v>1315</v>
      </c>
      <c r="G274" s="55" t="s">
        <v>729</v>
      </c>
      <c r="H274" s="59" t="s">
        <v>730</v>
      </c>
    </row>
    <row r="275" spans="1:8" x14ac:dyDescent="0.35">
      <c r="A275" s="56" t="s">
        <v>21</v>
      </c>
      <c r="B275" s="57" t="s">
        <v>68</v>
      </c>
      <c r="C275" s="57" t="s">
        <v>1292</v>
      </c>
      <c r="D275" s="55" t="s">
        <v>1293</v>
      </c>
      <c r="E275" s="58" t="s">
        <v>1316</v>
      </c>
      <c r="F275" s="58" t="s">
        <v>1317</v>
      </c>
      <c r="G275" s="55" t="s">
        <v>737</v>
      </c>
      <c r="H275" s="59" t="s">
        <v>730</v>
      </c>
    </row>
    <row r="276" spans="1:8" x14ac:dyDescent="0.35">
      <c r="A276" s="56" t="s">
        <v>21</v>
      </c>
      <c r="B276" s="57" t="s">
        <v>68</v>
      </c>
      <c r="C276" s="57" t="s">
        <v>1292</v>
      </c>
      <c r="D276" s="55" t="s">
        <v>1293</v>
      </c>
      <c r="E276" s="58" t="s">
        <v>1318</v>
      </c>
      <c r="F276" s="58" t="s">
        <v>1319</v>
      </c>
      <c r="G276" s="55" t="s">
        <v>737</v>
      </c>
      <c r="H276" s="59" t="s">
        <v>730</v>
      </c>
    </row>
    <row r="277" spans="1:8" x14ac:dyDescent="0.35">
      <c r="A277" s="56" t="s">
        <v>21</v>
      </c>
      <c r="B277" s="57" t="s">
        <v>68</v>
      </c>
      <c r="C277" s="57" t="s">
        <v>1292</v>
      </c>
      <c r="D277" s="55" t="s">
        <v>1293</v>
      </c>
      <c r="E277" s="58" t="s">
        <v>1320</v>
      </c>
      <c r="F277" s="58" t="s">
        <v>1321</v>
      </c>
      <c r="G277" s="55" t="s">
        <v>737</v>
      </c>
      <c r="H277" s="59" t="s">
        <v>730</v>
      </c>
    </row>
    <row r="278" spans="1:8" x14ac:dyDescent="0.35">
      <c r="A278" s="56" t="s">
        <v>21</v>
      </c>
      <c r="B278" s="57" t="s">
        <v>68</v>
      </c>
      <c r="C278" s="57" t="s">
        <v>1292</v>
      </c>
      <c r="D278" s="55" t="s">
        <v>1293</v>
      </c>
      <c r="E278" s="58" t="s">
        <v>1322</v>
      </c>
      <c r="F278" s="58" t="s">
        <v>1323</v>
      </c>
      <c r="G278" s="55" t="s">
        <v>737</v>
      </c>
      <c r="H278" s="59" t="s">
        <v>730</v>
      </c>
    </row>
    <row r="279" spans="1:8" x14ac:dyDescent="0.35">
      <c r="A279" s="56" t="s">
        <v>21</v>
      </c>
      <c r="B279" s="57" t="s">
        <v>68</v>
      </c>
      <c r="C279" s="57" t="s">
        <v>1292</v>
      </c>
      <c r="D279" s="55" t="s">
        <v>1293</v>
      </c>
      <c r="E279" s="58" t="s">
        <v>1324</v>
      </c>
      <c r="F279" s="58" t="s">
        <v>1325</v>
      </c>
      <c r="G279" s="55" t="s">
        <v>737</v>
      </c>
      <c r="H279" s="59" t="s">
        <v>730</v>
      </c>
    </row>
    <row r="280" spans="1:8" x14ac:dyDescent="0.35">
      <c r="A280" s="56" t="s">
        <v>21</v>
      </c>
      <c r="B280" s="57" t="s">
        <v>68</v>
      </c>
      <c r="C280" s="57" t="s">
        <v>1292</v>
      </c>
      <c r="D280" s="55" t="s">
        <v>1293</v>
      </c>
      <c r="E280" s="58" t="s">
        <v>1326</v>
      </c>
      <c r="F280" s="58" t="s">
        <v>1327</v>
      </c>
      <c r="G280" s="55" t="s">
        <v>737</v>
      </c>
      <c r="H280" s="59" t="s">
        <v>730</v>
      </c>
    </row>
    <row r="281" spans="1:8" x14ac:dyDescent="0.35">
      <c r="A281" s="56" t="s">
        <v>21</v>
      </c>
      <c r="B281" s="57" t="s">
        <v>68</v>
      </c>
      <c r="C281" s="57" t="s">
        <v>1292</v>
      </c>
      <c r="D281" s="55" t="s">
        <v>1293</v>
      </c>
      <c r="E281" s="58" t="s">
        <v>1328</v>
      </c>
      <c r="F281" s="58" t="s">
        <v>1329</v>
      </c>
      <c r="G281" s="55" t="s">
        <v>737</v>
      </c>
      <c r="H281" s="59" t="s">
        <v>730</v>
      </c>
    </row>
    <row r="282" spans="1:8" x14ac:dyDescent="0.35">
      <c r="A282" s="56" t="s">
        <v>21</v>
      </c>
      <c r="B282" s="57" t="s">
        <v>68</v>
      </c>
      <c r="C282" s="57" t="s">
        <v>1292</v>
      </c>
      <c r="D282" s="55" t="s">
        <v>1293</v>
      </c>
      <c r="E282" s="58" t="s">
        <v>1330</v>
      </c>
      <c r="F282" s="58" t="s">
        <v>1331</v>
      </c>
      <c r="G282" s="55" t="s">
        <v>737</v>
      </c>
      <c r="H282" s="59" t="s">
        <v>730</v>
      </c>
    </row>
    <row r="283" spans="1:8" x14ac:dyDescent="0.35">
      <c r="A283" s="56" t="s">
        <v>21</v>
      </c>
      <c r="B283" s="57" t="s">
        <v>68</v>
      </c>
      <c r="C283" s="57" t="s">
        <v>1332</v>
      </c>
      <c r="D283" s="55" t="s">
        <v>1333</v>
      </c>
      <c r="E283" s="58" t="s">
        <v>1334</v>
      </c>
      <c r="F283" s="58" t="s">
        <v>1335</v>
      </c>
      <c r="G283" s="55" t="s">
        <v>737</v>
      </c>
      <c r="H283" s="59" t="s">
        <v>730</v>
      </c>
    </row>
    <row r="284" spans="1:8" x14ac:dyDescent="0.35">
      <c r="A284" s="56" t="s">
        <v>21</v>
      </c>
      <c r="B284" s="57" t="s">
        <v>68</v>
      </c>
      <c r="C284" s="57" t="s">
        <v>1332</v>
      </c>
      <c r="D284" s="55" t="s">
        <v>1333</v>
      </c>
      <c r="E284" s="58" t="s">
        <v>1336</v>
      </c>
      <c r="F284" s="58" t="s">
        <v>1337</v>
      </c>
      <c r="G284" s="55" t="s">
        <v>729</v>
      </c>
      <c r="H284" s="59" t="s">
        <v>730</v>
      </c>
    </row>
    <row r="285" spans="1:8" x14ac:dyDescent="0.35">
      <c r="A285" s="56" t="s">
        <v>21</v>
      </c>
      <c r="B285" s="57" t="s">
        <v>68</v>
      </c>
      <c r="C285" s="57" t="s">
        <v>1332</v>
      </c>
      <c r="D285" s="55" t="s">
        <v>1333</v>
      </c>
      <c r="E285" s="58" t="s">
        <v>1338</v>
      </c>
      <c r="F285" s="58" t="s">
        <v>1339</v>
      </c>
      <c r="G285" s="55" t="s">
        <v>729</v>
      </c>
      <c r="H285" s="59" t="s">
        <v>747</v>
      </c>
    </row>
    <row r="286" spans="1:8" x14ac:dyDescent="0.35">
      <c r="A286" s="56" t="s">
        <v>21</v>
      </c>
      <c r="B286" s="57" t="s">
        <v>68</v>
      </c>
      <c r="C286" s="57" t="s">
        <v>1332</v>
      </c>
      <c r="D286" s="55" t="s">
        <v>1333</v>
      </c>
      <c r="E286" s="58" t="s">
        <v>1340</v>
      </c>
      <c r="F286" s="58" t="s">
        <v>1341</v>
      </c>
      <c r="G286" s="55" t="s">
        <v>729</v>
      </c>
      <c r="H286" s="59" t="s">
        <v>747</v>
      </c>
    </row>
    <row r="287" spans="1:8" x14ac:dyDescent="0.35">
      <c r="A287" s="56" t="s">
        <v>21</v>
      </c>
      <c r="B287" s="57" t="s">
        <v>68</v>
      </c>
      <c r="C287" s="57" t="s">
        <v>1332</v>
      </c>
      <c r="D287" s="55" t="s">
        <v>1333</v>
      </c>
      <c r="E287" s="58" t="s">
        <v>1342</v>
      </c>
      <c r="F287" s="58" t="s">
        <v>1343</v>
      </c>
      <c r="G287" s="55" t="s">
        <v>729</v>
      </c>
      <c r="H287" s="59" t="s">
        <v>744</v>
      </c>
    </row>
    <row r="288" spans="1:8" x14ac:dyDescent="0.35">
      <c r="A288" s="56" t="s">
        <v>21</v>
      </c>
      <c r="B288" s="57" t="s">
        <v>68</v>
      </c>
      <c r="C288" s="57" t="s">
        <v>1332</v>
      </c>
      <c r="D288" s="55" t="s">
        <v>1333</v>
      </c>
      <c r="E288" s="58" t="s">
        <v>1344</v>
      </c>
      <c r="F288" s="58" t="s">
        <v>1345</v>
      </c>
      <c r="G288" s="55" t="s">
        <v>737</v>
      </c>
      <c r="H288" s="59" t="s">
        <v>730</v>
      </c>
    </row>
    <row r="289" spans="1:8" x14ac:dyDescent="0.35">
      <c r="A289" s="56" t="s">
        <v>21</v>
      </c>
      <c r="B289" s="57" t="s">
        <v>68</v>
      </c>
      <c r="C289" s="57" t="s">
        <v>1332</v>
      </c>
      <c r="D289" s="55" t="s">
        <v>1333</v>
      </c>
      <c r="E289" s="58" t="s">
        <v>1346</v>
      </c>
      <c r="F289" s="58" t="s">
        <v>1347</v>
      </c>
      <c r="G289" s="55" t="s">
        <v>737</v>
      </c>
      <c r="H289" s="59" t="s">
        <v>730</v>
      </c>
    </row>
    <row r="290" spans="1:8" x14ac:dyDescent="0.35">
      <c r="A290" s="56" t="s">
        <v>21</v>
      </c>
      <c r="B290" s="57" t="s">
        <v>68</v>
      </c>
      <c r="C290" s="57" t="s">
        <v>1332</v>
      </c>
      <c r="D290" s="55" t="s">
        <v>1333</v>
      </c>
      <c r="E290" s="58" t="s">
        <v>1348</v>
      </c>
      <c r="F290" s="58" t="s">
        <v>1349</v>
      </c>
      <c r="G290" s="55" t="s">
        <v>729</v>
      </c>
      <c r="H290" s="59" t="s">
        <v>730</v>
      </c>
    </row>
    <row r="291" spans="1:8" x14ac:dyDescent="0.35">
      <c r="A291" s="56" t="s">
        <v>21</v>
      </c>
      <c r="B291" s="57" t="s">
        <v>68</v>
      </c>
      <c r="C291" s="57" t="s">
        <v>1332</v>
      </c>
      <c r="D291" s="55" t="s">
        <v>1333</v>
      </c>
      <c r="E291" s="58" t="s">
        <v>1350</v>
      </c>
      <c r="F291" s="58" t="s">
        <v>1351</v>
      </c>
      <c r="G291" s="55" t="s">
        <v>737</v>
      </c>
      <c r="H291" s="59" t="s">
        <v>747</v>
      </c>
    </row>
    <row r="292" spans="1:8" x14ac:dyDescent="0.35">
      <c r="A292" s="56" t="s">
        <v>21</v>
      </c>
      <c r="B292" s="57" t="s">
        <v>68</v>
      </c>
      <c r="C292" s="57" t="s">
        <v>1332</v>
      </c>
      <c r="D292" s="55" t="s">
        <v>1333</v>
      </c>
      <c r="E292" s="58" t="s">
        <v>1352</v>
      </c>
      <c r="F292" s="58" t="s">
        <v>1353</v>
      </c>
      <c r="G292" s="55" t="s">
        <v>737</v>
      </c>
      <c r="H292" s="59" t="s">
        <v>730</v>
      </c>
    </row>
    <row r="293" spans="1:8" x14ac:dyDescent="0.35">
      <c r="A293" s="56" t="s">
        <v>21</v>
      </c>
      <c r="B293" s="57" t="s">
        <v>68</v>
      </c>
      <c r="C293" s="57" t="s">
        <v>1332</v>
      </c>
      <c r="D293" s="55" t="s">
        <v>1333</v>
      </c>
      <c r="E293" s="58" t="s">
        <v>1354</v>
      </c>
      <c r="F293" s="58" t="s">
        <v>1355</v>
      </c>
      <c r="G293" s="55" t="s">
        <v>729</v>
      </c>
      <c r="H293" s="59" t="s">
        <v>730</v>
      </c>
    </row>
    <row r="294" spans="1:8" x14ac:dyDescent="0.35">
      <c r="A294" s="56" t="s">
        <v>21</v>
      </c>
      <c r="B294" s="57" t="s">
        <v>68</v>
      </c>
      <c r="C294" s="57" t="s">
        <v>1332</v>
      </c>
      <c r="D294" s="55" t="s">
        <v>1333</v>
      </c>
      <c r="E294" s="58" t="s">
        <v>1356</v>
      </c>
      <c r="F294" s="58" t="s">
        <v>1357</v>
      </c>
      <c r="G294" s="55" t="s">
        <v>737</v>
      </c>
      <c r="H294" s="59" t="s">
        <v>730</v>
      </c>
    </row>
    <row r="295" spans="1:8" x14ac:dyDescent="0.35">
      <c r="A295" s="56" t="s">
        <v>21</v>
      </c>
      <c r="B295" s="57" t="s">
        <v>68</v>
      </c>
      <c r="C295" s="57" t="s">
        <v>1332</v>
      </c>
      <c r="D295" s="55" t="s">
        <v>1333</v>
      </c>
      <c r="E295" s="58" t="s">
        <v>1358</v>
      </c>
      <c r="F295" s="58" t="s">
        <v>1359</v>
      </c>
      <c r="G295" s="55" t="s">
        <v>737</v>
      </c>
      <c r="H295" s="59" t="s">
        <v>747</v>
      </c>
    </row>
    <row r="296" spans="1:8" x14ac:dyDescent="0.35">
      <c r="A296" s="56" t="s">
        <v>21</v>
      </c>
      <c r="B296" s="57" t="s">
        <v>68</v>
      </c>
      <c r="C296" s="57" t="s">
        <v>1332</v>
      </c>
      <c r="D296" s="55" t="s">
        <v>1333</v>
      </c>
      <c r="E296" s="58" t="s">
        <v>1360</v>
      </c>
      <c r="F296" s="58" t="s">
        <v>1361</v>
      </c>
      <c r="G296" s="55" t="s">
        <v>737</v>
      </c>
      <c r="H296" s="59" t="s">
        <v>730</v>
      </c>
    </row>
    <row r="297" spans="1:8" x14ac:dyDescent="0.35">
      <c r="A297" s="56" t="s">
        <v>21</v>
      </c>
      <c r="B297" s="57" t="s">
        <v>68</v>
      </c>
      <c r="C297" s="57" t="s">
        <v>1362</v>
      </c>
      <c r="D297" s="55" t="s">
        <v>1363</v>
      </c>
      <c r="E297" s="58" t="s">
        <v>1364</v>
      </c>
      <c r="F297" s="58" t="s">
        <v>1365</v>
      </c>
      <c r="G297" s="55" t="s">
        <v>729</v>
      </c>
      <c r="H297" s="59" t="s">
        <v>730</v>
      </c>
    </row>
    <row r="298" spans="1:8" x14ac:dyDescent="0.35">
      <c r="A298" s="56" t="s">
        <v>21</v>
      </c>
      <c r="B298" s="57" t="s">
        <v>68</v>
      </c>
      <c r="C298" s="57" t="s">
        <v>1362</v>
      </c>
      <c r="D298" s="55" t="s">
        <v>1363</v>
      </c>
      <c r="E298" s="58" t="s">
        <v>1366</v>
      </c>
      <c r="F298" s="58" t="s">
        <v>1367</v>
      </c>
      <c r="G298" s="55" t="s">
        <v>729</v>
      </c>
      <c r="H298" s="59" t="s">
        <v>730</v>
      </c>
    </row>
    <row r="299" spans="1:8" x14ac:dyDescent="0.35">
      <c r="A299" s="56" t="s">
        <v>21</v>
      </c>
      <c r="B299" s="57" t="s">
        <v>68</v>
      </c>
      <c r="C299" s="57" t="s">
        <v>1362</v>
      </c>
      <c r="D299" s="55" t="s">
        <v>1363</v>
      </c>
      <c r="E299" s="58" t="s">
        <v>1368</v>
      </c>
      <c r="F299" s="58" t="s">
        <v>1369</v>
      </c>
      <c r="G299" s="55" t="s">
        <v>729</v>
      </c>
      <c r="H299" s="59" t="s">
        <v>747</v>
      </c>
    </row>
    <row r="300" spans="1:8" x14ac:dyDescent="0.35">
      <c r="A300" s="56" t="s">
        <v>21</v>
      </c>
      <c r="B300" s="57" t="s">
        <v>68</v>
      </c>
      <c r="C300" s="57" t="s">
        <v>1362</v>
      </c>
      <c r="D300" s="55" t="s">
        <v>1363</v>
      </c>
      <c r="E300" s="58" t="s">
        <v>1370</v>
      </c>
      <c r="F300" s="58" t="s">
        <v>1371</v>
      </c>
      <c r="G300" s="55" t="s">
        <v>729</v>
      </c>
      <c r="H300" s="59" t="s">
        <v>730</v>
      </c>
    </row>
    <row r="301" spans="1:8" x14ac:dyDescent="0.35">
      <c r="A301" s="56" t="s">
        <v>21</v>
      </c>
      <c r="B301" s="57" t="s">
        <v>68</v>
      </c>
      <c r="C301" s="57" t="s">
        <v>1362</v>
      </c>
      <c r="D301" s="55" t="s">
        <v>1363</v>
      </c>
      <c r="E301" s="58" t="s">
        <v>1372</v>
      </c>
      <c r="F301" s="58" t="s">
        <v>1373</v>
      </c>
      <c r="G301" s="55" t="s">
        <v>729</v>
      </c>
      <c r="H301" s="59" t="s">
        <v>730</v>
      </c>
    </row>
    <row r="302" spans="1:8" x14ac:dyDescent="0.35">
      <c r="A302" s="56" t="s">
        <v>21</v>
      </c>
      <c r="B302" s="57" t="s">
        <v>68</v>
      </c>
      <c r="C302" s="57" t="s">
        <v>1362</v>
      </c>
      <c r="D302" s="55" t="s">
        <v>1363</v>
      </c>
      <c r="E302" s="58" t="s">
        <v>1374</v>
      </c>
      <c r="F302" s="58" t="s">
        <v>1375</v>
      </c>
      <c r="G302" s="55" t="s">
        <v>729</v>
      </c>
      <c r="H302" s="59" t="s">
        <v>747</v>
      </c>
    </row>
    <row r="303" spans="1:8" x14ac:dyDescent="0.35">
      <c r="A303" s="56" t="s">
        <v>21</v>
      </c>
      <c r="B303" s="57" t="s">
        <v>68</v>
      </c>
      <c r="C303" s="57" t="s">
        <v>1362</v>
      </c>
      <c r="D303" s="55" t="s">
        <v>1363</v>
      </c>
      <c r="E303" s="63" t="s">
        <v>1376</v>
      </c>
      <c r="F303" s="58" t="s">
        <v>1377</v>
      </c>
      <c r="G303" s="55" t="s">
        <v>729</v>
      </c>
      <c r="H303" s="59" t="s">
        <v>730</v>
      </c>
    </row>
    <row r="304" spans="1:8" x14ac:dyDescent="0.35">
      <c r="A304" s="56" t="s">
        <v>21</v>
      </c>
      <c r="B304" s="57" t="s">
        <v>68</v>
      </c>
      <c r="C304" s="57" t="s">
        <v>1362</v>
      </c>
      <c r="D304" s="55" t="s">
        <v>1363</v>
      </c>
      <c r="E304" s="58" t="s">
        <v>1378</v>
      </c>
      <c r="F304" s="58" t="s">
        <v>1379</v>
      </c>
      <c r="G304" s="55" t="s">
        <v>737</v>
      </c>
      <c r="H304" s="59" t="s">
        <v>730</v>
      </c>
    </row>
    <row r="305" spans="1:8" x14ac:dyDescent="0.35">
      <c r="A305" s="56" t="s">
        <v>21</v>
      </c>
      <c r="B305" s="57" t="s">
        <v>68</v>
      </c>
      <c r="C305" s="57" t="s">
        <v>1362</v>
      </c>
      <c r="D305" s="55" t="s">
        <v>1363</v>
      </c>
      <c r="E305" s="58" t="s">
        <v>1380</v>
      </c>
      <c r="F305" s="58" t="s">
        <v>1381</v>
      </c>
      <c r="G305" s="55" t="s">
        <v>737</v>
      </c>
      <c r="H305" s="59" t="s">
        <v>730</v>
      </c>
    </row>
    <row r="306" spans="1:8" x14ac:dyDescent="0.35">
      <c r="A306" s="56" t="s">
        <v>21</v>
      </c>
      <c r="B306" s="57" t="s">
        <v>68</v>
      </c>
      <c r="C306" s="57" t="s">
        <v>1362</v>
      </c>
      <c r="D306" s="55" t="s">
        <v>1363</v>
      </c>
      <c r="E306" s="58" t="s">
        <v>1382</v>
      </c>
      <c r="F306" s="58" t="s">
        <v>1383</v>
      </c>
      <c r="G306" s="55" t="s">
        <v>729</v>
      </c>
      <c r="H306" s="59" t="s">
        <v>730</v>
      </c>
    </row>
    <row r="307" spans="1:8" x14ac:dyDescent="0.35">
      <c r="A307" s="56" t="s">
        <v>21</v>
      </c>
      <c r="B307" s="57" t="s">
        <v>68</v>
      </c>
      <c r="C307" s="57" t="s">
        <v>1362</v>
      </c>
      <c r="D307" s="55" t="s">
        <v>1363</v>
      </c>
      <c r="E307" s="58" t="s">
        <v>1384</v>
      </c>
      <c r="F307" s="58" t="s">
        <v>1385</v>
      </c>
      <c r="G307" s="55" t="s">
        <v>729</v>
      </c>
      <c r="H307" s="59" t="s">
        <v>747</v>
      </c>
    </row>
    <row r="308" spans="1:8" x14ac:dyDescent="0.35">
      <c r="A308" s="56" t="s">
        <v>21</v>
      </c>
      <c r="B308" s="57" t="s">
        <v>68</v>
      </c>
      <c r="C308" s="57" t="s">
        <v>1362</v>
      </c>
      <c r="D308" s="55" t="s">
        <v>1363</v>
      </c>
      <c r="E308" s="58" t="s">
        <v>1386</v>
      </c>
      <c r="F308" s="58" t="s">
        <v>1387</v>
      </c>
      <c r="G308" s="55" t="s">
        <v>737</v>
      </c>
      <c r="H308" s="59" t="s">
        <v>730</v>
      </c>
    </row>
    <row r="309" spans="1:8" x14ac:dyDescent="0.35">
      <c r="A309" s="56" t="s">
        <v>21</v>
      </c>
      <c r="B309" s="57" t="s">
        <v>68</v>
      </c>
      <c r="C309" s="57" t="s">
        <v>1362</v>
      </c>
      <c r="D309" s="55" t="s">
        <v>1363</v>
      </c>
      <c r="E309" s="58" t="s">
        <v>1388</v>
      </c>
      <c r="F309" s="58" t="s">
        <v>1389</v>
      </c>
      <c r="G309" s="55" t="s">
        <v>737</v>
      </c>
      <c r="H309" s="59" t="s">
        <v>730</v>
      </c>
    </row>
    <row r="310" spans="1:8" x14ac:dyDescent="0.35">
      <c r="A310" s="56" t="s">
        <v>21</v>
      </c>
      <c r="B310" s="57" t="s">
        <v>68</v>
      </c>
      <c r="C310" s="57" t="s">
        <v>1362</v>
      </c>
      <c r="D310" s="55" t="s">
        <v>1363</v>
      </c>
      <c r="E310" s="58" t="s">
        <v>1390</v>
      </c>
      <c r="F310" s="58" t="s">
        <v>1391</v>
      </c>
      <c r="G310" s="55" t="s">
        <v>737</v>
      </c>
      <c r="H310" s="59" t="s">
        <v>730</v>
      </c>
    </row>
    <row r="311" spans="1:8" x14ac:dyDescent="0.35">
      <c r="A311" s="56" t="s">
        <v>21</v>
      </c>
      <c r="B311" s="57" t="s">
        <v>68</v>
      </c>
      <c r="C311" s="57" t="s">
        <v>1392</v>
      </c>
      <c r="D311" s="55" t="s">
        <v>1393</v>
      </c>
      <c r="E311" s="58" t="s">
        <v>1394</v>
      </c>
      <c r="F311" s="58" t="s">
        <v>1395</v>
      </c>
      <c r="G311" s="55" t="s">
        <v>729</v>
      </c>
      <c r="H311" s="59" t="s">
        <v>744</v>
      </c>
    </row>
    <row r="312" spans="1:8" x14ac:dyDescent="0.35">
      <c r="A312" s="56" t="s">
        <v>21</v>
      </c>
      <c r="B312" s="57" t="s">
        <v>68</v>
      </c>
      <c r="C312" s="57" t="s">
        <v>1392</v>
      </c>
      <c r="D312" s="55" t="s">
        <v>1393</v>
      </c>
      <c r="E312" s="58" t="s">
        <v>1396</v>
      </c>
      <c r="F312" s="58" t="s">
        <v>1397</v>
      </c>
      <c r="G312" s="55" t="s">
        <v>729</v>
      </c>
      <c r="H312" s="59" t="s">
        <v>730</v>
      </c>
    </row>
    <row r="313" spans="1:8" x14ac:dyDescent="0.35">
      <c r="A313" s="56" t="s">
        <v>21</v>
      </c>
      <c r="B313" s="57" t="s">
        <v>68</v>
      </c>
      <c r="C313" s="57" t="s">
        <v>1392</v>
      </c>
      <c r="D313" s="55" t="s">
        <v>1393</v>
      </c>
      <c r="E313" s="58" t="s">
        <v>1398</v>
      </c>
      <c r="F313" s="58" t="s">
        <v>1399</v>
      </c>
      <c r="G313" s="55" t="s">
        <v>729</v>
      </c>
      <c r="H313" s="59" t="s">
        <v>744</v>
      </c>
    </row>
    <row r="314" spans="1:8" x14ac:dyDescent="0.35">
      <c r="A314" s="56" t="s">
        <v>21</v>
      </c>
      <c r="B314" s="57" t="s">
        <v>68</v>
      </c>
      <c r="C314" s="57" t="s">
        <v>1392</v>
      </c>
      <c r="D314" s="55" t="s">
        <v>1393</v>
      </c>
      <c r="E314" s="58" t="s">
        <v>1400</v>
      </c>
      <c r="F314" s="58" t="s">
        <v>1401</v>
      </c>
      <c r="G314" s="55" t="s">
        <v>729</v>
      </c>
      <c r="H314" s="59" t="s">
        <v>747</v>
      </c>
    </row>
    <row r="315" spans="1:8" x14ac:dyDescent="0.35">
      <c r="A315" s="56" t="s">
        <v>21</v>
      </c>
      <c r="B315" s="57" t="s">
        <v>68</v>
      </c>
      <c r="C315" s="57" t="s">
        <v>1392</v>
      </c>
      <c r="D315" s="55" t="s">
        <v>1393</v>
      </c>
      <c r="E315" s="58" t="s">
        <v>1402</v>
      </c>
      <c r="F315" s="58" t="s">
        <v>1403</v>
      </c>
      <c r="G315" s="55" t="s">
        <v>737</v>
      </c>
      <c r="H315" s="59" t="s">
        <v>730</v>
      </c>
    </row>
    <row r="316" spans="1:8" x14ac:dyDescent="0.35">
      <c r="A316" s="56" t="s">
        <v>21</v>
      </c>
      <c r="B316" s="57" t="s">
        <v>68</v>
      </c>
      <c r="C316" s="57" t="s">
        <v>1392</v>
      </c>
      <c r="D316" s="55" t="s">
        <v>1393</v>
      </c>
      <c r="E316" s="58" t="s">
        <v>1404</v>
      </c>
      <c r="F316" s="58" t="s">
        <v>1405</v>
      </c>
      <c r="G316" s="55" t="s">
        <v>729</v>
      </c>
      <c r="H316" s="59" t="s">
        <v>730</v>
      </c>
    </row>
    <row r="317" spans="1:8" x14ac:dyDescent="0.35">
      <c r="A317" s="56" t="s">
        <v>21</v>
      </c>
      <c r="B317" s="57" t="s">
        <v>68</v>
      </c>
      <c r="C317" s="57" t="s">
        <v>1392</v>
      </c>
      <c r="D317" s="55" t="s">
        <v>1393</v>
      </c>
      <c r="E317" s="58" t="s">
        <v>1406</v>
      </c>
      <c r="F317" s="58" t="s">
        <v>1407</v>
      </c>
      <c r="G317" s="55" t="s">
        <v>737</v>
      </c>
      <c r="H317" s="59" t="s">
        <v>730</v>
      </c>
    </row>
    <row r="318" spans="1:8" x14ac:dyDescent="0.35">
      <c r="A318" s="56" t="s">
        <v>21</v>
      </c>
      <c r="B318" s="57" t="s">
        <v>68</v>
      </c>
      <c r="C318" s="57" t="s">
        <v>1392</v>
      </c>
      <c r="D318" s="55" t="s">
        <v>1393</v>
      </c>
      <c r="E318" s="58" t="s">
        <v>1408</v>
      </c>
      <c r="F318" s="58" t="s">
        <v>1409</v>
      </c>
      <c r="G318" s="55" t="s">
        <v>729</v>
      </c>
      <c r="H318" s="59" t="s">
        <v>744</v>
      </c>
    </row>
    <row r="319" spans="1:8" x14ac:dyDescent="0.35">
      <c r="A319" s="56" t="s">
        <v>21</v>
      </c>
      <c r="B319" s="57" t="s">
        <v>68</v>
      </c>
      <c r="C319" s="57" t="s">
        <v>1392</v>
      </c>
      <c r="D319" s="55" t="s">
        <v>1393</v>
      </c>
      <c r="E319" s="58" t="s">
        <v>1410</v>
      </c>
      <c r="F319" s="58" t="s">
        <v>1411</v>
      </c>
      <c r="G319" s="55" t="s">
        <v>737</v>
      </c>
      <c r="H319" s="59" t="s">
        <v>730</v>
      </c>
    </row>
    <row r="320" spans="1:8" x14ac:dyDescent="0.35">
      <c r="A320" s="56" t="s">
        <v>21</v>
      </c>
      <c r="B320" s="57" t="s">
        <v>68</v>
      </c>
      <c r="C320" s="57" t="s">
        <v>1412</v>
      </c>
      <c r="D320" s="55" t="s">
        <v>1413</v>
      </c>
      <c r="E320" s="58" t="s">
        <v>1414</v>
      </c>
      <c r="F320" s="58" t="s">
        <v>1415</v>
      </c>
      <c r="G320" s="55" t="s">
        <v>729</v>
      </c>
      <c r="H320" s="59" t="s">
        <v>747</v>
      </c>
    </row>
    <row r="321" spans="1:8" x14ac:dyDescent="0.35">
      <c r="A321" s="56" t="s">
        <v>21</v>
      </c>
      <c r="B321" s="57" t="s">
        <v>68</v>
      </c>
      <c r="C321" s="57" t="s">
        <v>1412</v>
      </c>
      <c r="D321" s="55" t="s">
        <v>1413</v>
      </c>
      <c r="E321" s="58" t="s">
        <v>1416</v>
      </c>
      <c r="F321" s="58" t="s">
        <v>1417</v>
      </c>
      <c r="G321" s="55" t="s">
        <v>729</v>
      </c>
      <c r="H321" s="59" t="s">
        <v>730</v>
      </c>
    </row>
    <row r="322" spans="1:8" x14ac:dyDescent="0.35">
      <c r="A322" s="56" t="s">
        <v>21</v>
      </c>
      <c r="B322" s="57" t="s">
        <v>68</v>
      </c>
      <c r="C322" s="57" t="s">
        <v>1412</v>
      </c>
      <c r="D322" s="55" t="s">
        <v>1413</v>
      </c>
      <c r="E322" s="58" t="s">
        <v>1418</v>
      </c>
      <c r="F322" s="58" t="s">
        <v>1419</v>
      </c>
      <c r="G322" s="55" t="s">
        <v>729</v>
      </c>
      <c r="H322" s="59" t="s">
        <v>730</v>
      </c>
    </row>
    <row r="323" spans="1:8" x14ac:dyDescent="0.35">
      <c r="A323" s="56" t="s">
        <v>21</v>
      </c>
      <c r="B323" s="57" t="s">
        <v>68</v>
      </c>
      <c r="C323" s="57" t="s">
        <v>1412</v>
      </c>
      <c r="D323" s="55" t="s">
        <v>1413</v>
      </c>
      <c r="E323" s="58" t="s">
        <v>1420</v>
      </c>
      <c r="F323" s="58" t="s">
        <v>1421</v>
      </c>
      <c r="G323" s="55" t="s">
        <v>729</v>
      </c>
      <c r="H323" s="59" t="s">
        <v>744</v>
      </c>
    </row>
    <row r="324" spans="1:8" x14ac:dyDescent="0.35">
      <c r="A324" s="56" t="s">
        <v>21</v>
      </c>
      <c r="B324" s="57" t="s">
        <v>68</v>
      </c>
      <c r="C324" s="57" t="s">
        <v>1412</v>
      </c>
      <c r="D324" s="55" t="s">
        <v>1413</v>
      </c>
      <c r="E324" s="58" t="s">
        <v>1422</v>
      </c>
      <c r="F324" s="58" t="s">
        <v>1423</v>
      </c>
      <c r="G324" s="55" t="s">
        <v>729</v>
      </c>
      <c r="H324" s="59" t="s">
        <v>744</v>
      </c>
    </row>
    <row r="325" spans="1:8" x14ac:dyDescent="0.35">
      <c r="A325" s="56" t="s">
        <v>21</v>
      </c>
      <c r="B325" s="57" t="s">
        <v>68</v>
      </c>
      <c r="C325" s="57" t="s">
        <v>1412</v>
      </c>
      <c r="D325" s="55" t="s">
        <v>1413</v>
      </c>
      <c r="E325" s="58" t="s">
        <v>1424</v>
      </c>
      <c r="F325" s="58" t="s">
        <v>1425</v>
      </c>
      <c r="G325" s="55" t="s">
        <v>729</v>
      </c>
      <c r="H325" s="59" t="s">
        <v>730</v>
      </c>
    </row>
    <row r="326" spans="1:8" x14ac:dyDescent="0.35">
      <c r="A326" s="56" t="s">
        <v>21</v>
      </c>
      <c r="B326" s="57" t="s">
        <v>68</v>
      </c>
      <c r="C326" s="57" t="s">
        <v>1412</v>
      </c>
      <c r="D326" s="55" t="s">
        <v>1413</v>
      </c>
      <c r="E326" s="58" t="s">
        <v>1426</v>
      </c>
      <c r="F326" s="58" t="s">
        <v>1427</v>
      </c>
      <c r="G326" s="55" t="s">
        <v>729</v>
      </c>
      <c r="H326" s="59" t="s">
        <v>730</v>
      </c>
    </row>
    <row r="327" spans="1:8" x14ac:dyDescent="0.35">
      <c r="A327" s="56" t="s">
        <v>21</v>
      </c>
      <c r="B327" s="57" t="s">
        <v>68</v>
      </c>
      <c r="C327" s="57" t="s">
        <v>1412</v>
      </c>
      <c r="D327" s="55" t="s">
        <v>1413</v>
      </c>
      <c r="E327" s="58" t="s">
        <v>1428</v>
      </c>
      <c r="F327" s="58" t="s">
        <v>1429</v>
      </c>
      <c r="G327" s="55" t="s">
        <v>729</v>
      </c>
      <c r="H327" s="59" t="s">
        <v>730</v>
      </c>
    </row>
    <row r="328" spans="1:8" x14ac:dyDescent="0.35">
      <c r="A328" s="56" t="s">
        <v>21</v>
      </c>
      <c r="B328" s="57" t="s">
        <v>68</v>
      </c>
      <c r="C328" s="57" t="s">
        <v>1412</v>
      </c>
      <c r="D328" s="55" t="s">
        <v>1413</v>
      </c>
      <c r="E328" s="58" t="s">
        <v>1430</v>
      </c>
      <c r="F328" s="58" t="s">
        <v>1431</v>
      </c>
      <c r="G328" s="55" t="s">
        <v>729</v>
      </c>
      <c r="H328" s="59" t="s">
        <v>747</v>
      </c>
    </row>
    <row r="329" spans="1:8" x14ac:dyDescent="0.35">
      <c r="A329" s="56" t="s">
        <v>21</v>
      </c>
      <c r="B329" s="57" t="s">
        <v>68</v>
      </c>
      <c r="C329" s="57" t="s">
        <v>1412</v>
      </c>
      <c r="D329" s="55" t="s">
        <v>1413</v>
      </c>
      <c r="E329" s="58" t="s">
        <v>1432</v>
      </c>
      <c r="F329" s="58" t="s">
        <v>1433</v>
      </c>
      <c r="G329" s="55" t="s">
        <v>729</v>
      </c>
      <c r="H329" s="59" t="s">
        <v>730</v>
      </c>
    </row>
    <row r="330" spans="1:8" x14ac:dyDescent="0.35">
      <c r="A330" s="56" t="s">
        <v>21</v>
      </c>
      <c r="B330" s="57" t="s">
        <v>68</v>
      </c>
      <c r="C330" s="57" t="s">
        <v>1412</v>
      </c>
      <c r="D330" s="55" t="s">
        <v>1413</v>
      </c>
      <c r="E330" s="58" t="s">
        <v>1434</v>
      </c>
      <c r="F330" s="58" t="s">
        <v>1435</v>
      </c>
      <c r="G330" s="55" t="s">
        <v>729</v>
      </c>
      <c r="H330" s="59" t="s">
        <v>730</v>
      </c>
    </row>
    <row r="331" spans="1:8" x14ac:dyDescent="0.35">
      <c r="A331" s="56" t="s">
        <v>21</v>
      </c>
      <c r="B331" s="57" t="s">
        <v>68</v>
      </c>
      <c r="C331" s="57" t="s">
        <v>1412</v>
      </c>
      <c r="D331" s="55" t="s">
        <v>1413</v>
      </c>
      <c r="E331" s="58" t="s">
        <v>1436</v>
      </c>
      <c r="F331" s="58" t="s">
        <v>1437</v>
      </c>
      <c r="G331" s="55" t="s">
        <v>737</v>
      </c>
      <c r="H331" s="59" t="s">
        <v>730</v>
      </c>
    </row>
    <row r="332" spans="1:8" x14ac:dyDescent="0.35">
      <c r="A332" s="56" t="s">
        <v>21</v>
      </c>
      <c r="B332" s="57" t="s">
        <v>68</v>
      </c>
      <c r="C332" s="57" t="s">
        <v>1412</v>
      </c>
      <c r="D332" s="55" t="s">
        <v>1413</v>
      </c>
      <c r="E332" s="58" t="s">
        <v>1438</v>
      </c>
      <c r="F332" s="58" t="s">
        <v>1439</v>
      </c>
      <c r="G332" s="55" t="s">
        <v>729</v>
      </c>
      <c r="H332" s="59" t="s">
        <v>730</v>
      </c>
    </row>
    <row r="333" spans="1:8" x14ac:dyDescent="0.35">
      <c r="A333" s="56" t="s">
        <v>21</v>
      </c>
      <c r="B333" s="57" t="s">
        <v>68</v>
      </c>
      <c r="C333" s="57" t="s">
        <v>1412</v>
      </c>
      <c r="D333" s="55" t="s">
        <v>1413</v>
      </c>
      <c r="E333" s="58" t="s">
        <v>1440</v>
      </c>
      <c r="F333" s="58" t="s">
        <v>1441</v>
      </c>
      <c r="G333" s="55" t="s">
        <v>729</v>
      </c>
      <c r="H333" s="59" t="s">
        <v>730</v>
      </c>
    </row>
    <row r="334" spans="1:8" x14ac:dyDescent="0.35">
      <c r="A334" s="56" t="s">
        <v>21</v>
      </c>
      <c r="B334" s="57" t="s">
        <v>68</v>
      </c>
      <c r="C334" s="57" t="s">
        <v>1412</v>
      </c>
      <c r="D334" s="55" t="s">
        <v>1413</v>
      </c>
      <c r="E334" s="58" t="s">
        <v>1442</v>
      </c>
      <c r="F334" s="58" t="s">
        <v>1443</v>
      </c>
      <c r="G334" s="55" t="s">
        <v>737</v>
      </c>
      <c r="H334" s="59" t="s">
        <v>730</v>
      </c>
    </row>
    <row r="335" spans="1:8" x14ac:dyDescent="0.35">
      <c r="A335" s="56" t="s">
        <v>21</v>
      </c>
      <c r="B335" s="57" t="s">
        <v>68</v>
      </c>
      <c r="C335" s="57" t="s">
        <v>1412</v>
      </c>
      <c r="D335" s="55" t="s">
        <v>1413</v>
      </c>
      <c r="E335" s="58" t="s">
        <v>1444</v>
      </c>
      <c r="F335" s="58" t="s">
        <v>1445</v>
      </c>
      <c r="G335" s="55" t="s">
        <v>729</v>
      </c>
      <c r="H335" s="59" t="s">
        <v>730</v>
      </c>
    </row>
    <row r="336" spans="1:8" x14ac:dyDescent="0.35">
      <c r="A336" s="56" t="s">
        <v>21</v>
      </c>
      <c r="B336" s="57" t="s">
        <v>68</v>
      </c>
      <c r="C336" s="57" t="s">
        <v>1412</v>
      </c>
      <c r="D336" s="55" t="s">
        <v>1413</v>
      </c>
      <c r="E336" s="58" t="s">
        <v>1446</v>
      </c>
      <c r="F336" s="58" t="s">
        <v>1447</v>
      </c>
      <c r="G336" s="55" t="s">
        <v>737</v>
      </c>
      <c r="H336" s="59" t="s">
        <v>747</v>
      </c>
    </row>
    <row r="337" spans="1:8" x14ac:dyDescent="0.35">
      <c r="A337" s="56" t="s">
        <v>21</v>
      </c>
      <c r="B337" s="57" t="s">
        <v>68</v>
      </c>
      <c r="C337" s="57" t="s">
        <v>1412</v>
      </c>
      <c r="D337" s="55" t="s">
        <v>1413</v>
      </c>
      <c r="E337" s="58" t="s">
        <v>1448</v>
      </c>
      <c r="F337" s="58" t="s">
        <v>1449</v>
      </c>
      <c r="G337" s="55" t="s">
        <v>737</v>
      </c>
      <c r="H337" s="59" t="s">
        <v>730</v>
      </c>
    </row>
    <row r="338" spans="1:8" x14ac:dyDescent="0.35">
      <c r="A338" s="56" t="s">
        <v>21</v>
      </c>
      <c r="B338" s="57" t="s">
        <v>68</v>
      </c>
      <c r="C338" s="57" t="s">
        <v>1450</v>
      </c>
      <c r="D338" s="55" t="s">
        <v>1451</v>
      </c>
      <c r="E338" s="58" t="s">
        <v>1452</v>
      </c>
      <c r="F338" s="58" t="s">
        <v>1453</v>
      </c>
      <c r="G338" s="55" t="s">
        <v>729</v>
      </c>
      <c r="H338" s="59" t="s">
        <v>747</v>
      </c>
    </row>
    <row r="339" spans="1:8" x14ac:dyDescent="0.35">
      <c r="A339" s="56" t="s">
        <v>21</v>
      </c>
      <c r="B339" s="57" t="s">
        <v>68</v>
      </c>
      <c r="C339" s="57" t="s">
        <v>1450</v>
      </c>
      <c r="D339" s="55" t="s">
        <v>1451</v>
      </c>
      <c r="E339" s="58" t="s">
        <v>1454</v>
      </c>
      <c r="F339" s="58" t="s">
        <v>1455</v>
      </c>
      <c r="G339" s="55" t="s">
        <v>729</v>
      </c>
      <c r="H339" s="59" t="s">
        <v>747</v>
      </c>
    </row>
    <row r="340" spans="1:8" x14ac:dyDescent="0.35">
      <c r="A340" s="56" t="s">
        <v>21</v>
      </c>
      <c r="B340" s="57" t="s">
        <v>68</v>
      </c>
      <c r="C340" s="57" t="s">
        <v>1450</v>
      </c>
      <c r="D340" s="55" t="s">
        <v>1451</v>
      </c>
      <c r="E340" s="58" t="s">
        <v>1456</v>
      </c>
      <c r="F340" s="58" t="s">
        <v>1457</v>
      </c>
      <c r="G340" s="55" t="s">
        <v>729</v>
      </c>
      <c r="H340" s="59" t="s">
        <v>747</v>
      </c>
    </row>
    <row r="341" spans="1:8" x14ac:dyDescent="0.35">
      <c r="A341" s="56" t="s">
        <v>21</v>
      </c>
      <c r="B341" s="57" t="s">
        <v>68</v>
      </c>
      <c r="C341" s="57" t="s">
        <v>1450</v>
      </c>
      <c r="D341" s="55" t="s">
        <v>1451</v>
      </c>
      <c r="E341" s="58" t="s">
        <v>1458</v>
      </c>
      <c r="F341" s="58" t="s">
        <v>1459</v>
      </c>
      <c r="G341" s="55" t="s">
        <v>729</v>
      </c>
      <c r="H341" s="59" t="s">
        <v>730</v>
      </c>
    </row>
    <row r="342" spans="1:8" x14ac:dyDescent="0.35">
      <c r="A342" s="56" t="s">
        <v>21</v>
      </c>
      <c r="B342" s="57" t="s">
        <v>68</v>
      </c>
      <c r="C342" s="57" t="s">
        <v>1450</v>
      </c>
      <c r="D342" s="55" t="s">
        <v>1451</v>
      </c>
      <c r="E342" s="58" t="s">
        <v>1460</v>
      </c>
      <c r="F342" s="58" t="s">
        <v>1461</v>
      </c>
      <c r="G342" s="55" t="s">
        <v>737</v>
      </c>
      <c r="H342" s="59" t="s">
        <v>730</v>
      </c>
    </row>
    <row r="343" spans="1:8" x14ac:dyDescent="0.35">
      <c r="A343" s="56" t="s">
        <v>21</v>
      </c>
      <c r="B343" s="57" t="s">
        <v>68</v>
      </c>
      <c r="C343" s="57" t="s">
        <v>1450</v>
      </c>
      <c r="D343" s="55" t="s">
        <v>1451</v>
      </c>
      <c r="E343" s="58" t="s">
        <v>1462</v>
      </c>
      <c r="F343" s="58" t="s">
        <v>1463</v>
      </c>
      <c r="G343" s="55" t="s">
        <v>729</v>
      </c>
      <c r="H343" s="59" t="s">
        <v>747</v>
      </c>
    </row>
    <row r="344" spans="1:8" x14ac:dyDescent="0.35">
      <c r="A344" s="56" t="s">
        <v>21</v>
      </c>
      <c r="B344" s="57" t="s">
        <v>68</v>
      </c>
      <c r="C344" s="57" t="s">
        <v>1450</v>
      </c>
      <c r="D344" s="55" t="s">
        <v>1451</v>
      </c>
      <c r="E344" s="58" t="s">
        <v>1464</v>
      </c>
      <c r="F344" s="58" t="s">
        <v>1465</v>
      </c>
      <c r="G344" s="55" t="s">
        <v>729</v>
      </c>
      <c r="H344" s="59" t="s">
        <v>730</v>
      </c>
    </row>
    <row r="345" spans="1:8" x14ac:dyDescent="0.35">
      <c r="A345" s="56" t="s">
        <v>21</v>
      </c>
      <c r="B345" s="57" t="s">
        <v>68</v>
      </c>
      <c r="C345" s="57" t="s">
        <v>1450</v>
      </c>
      <c r="D345" s="55" t="s">
        <v>1451</v>
      </c>
      <c r="E345" s="58" t="s">
        <v>1466</v>
      </c>
      <c r="F345" s="58" t="s">
        <v>1467</v>
      </c>
      <c r="G345" s="55" t="s">
        <v>729</v>
      </c>
      <c r="H345" s="59" t="s">
        <v>730</v>
      </c>
    </row>
    <row r="346" spans="1:8" x14ac:dyDescent="0.35">
      <c r="A346" s="56" t="s">
        <v>21</v>
      </c>
      <c r="B346" s="57" t="s">
        <v>68</v>
      </c>
      <c r="C346" s="57" t="s">
        <v>1450</v>
      </c>
      <c r="D346" s="55" t="s">
        <v>1451</v>
      </c>
      <c r="E346" s="58" t="s">
        <v>1468</v>
      </c>
      <c r="F346" s="58" t="s">
        <v>1469</v>
      </c>
      <c r="G346" s="55" t="s">
        <v>737</v>
      </c>
      <c r="H346" s="59" t="s">
        <v>730</v>
      </c>
    </row>
    <row r="347" spans="1:8" x14ac:dyDescent="0.35">
      <c r="A347" s="56" t="s">
        <v>21</v>
      </c>
      <c r="B347" s="57" t="s">
        <v>68</v>
      </c>
      <c r="C347" s="57" t="s">
        <v>1470</v>
      </c>
      <c r="D347" s="55" t="s">
        <v>1471</v>
      </c>
      <c r="E347" s="58" t="s">
        <v>1472</v>
      </c>
      <c r="F347" s="58" t="s">
        <v>1473</v>
      </c>
      <c r="G347" s="55" t="s">
        <v>729</v>
      </c>
      <c r="H347" s="59" t="s">
        <v>744</v>
      </c>
    </row>
    <row r="348" spans="1:8" x14ac:dyDescent="0.35">
      <c r="A348" s="56" t="s">
        <v>21</v>
      </c>
      <c r="B348" s="57" t="s">
        <v>68</v>
      </c>
      <c r="C348" s="57" t="s">
        <v>1470</v>
      </c>
      <c r="D348" s="55" t="s">
        <v>1471</v>
      </c>
      <c r="E348" s="58" t="s">
        <v>1474</v>
      </c>
      <c r="F348" s="58" t="s">
        <v>1475</v>
      </c>
      <c r="G348" s="55" t="s">
        <v>729</v>
      </c>
      <c r="H348" s="59" t="s">
        <v>730</v>
      </c>
    </row>
    <row r="349" spans="1:8" x14ac:dyDescent="0.35">
      <c r="A349" s="56" t="s">
        <v>21</v>
      </c>
      <c r="B349" s="57" t="s">
        <v>68</v>
      </c>
      <c r="C349" s="57" t="s">
        <v>1470</v>
      </c>
      <c r="D349" s="55" t="s">
        <v>1471</v>
      </c>
      <c r="E349" s="58" t="s">
        <v>1476</v>
      </c>
      <c r="F349" s="58" t="s">
        <v>1477</v>
      </c>
      <c r="G349" s="55" t="s">
        <v>737</v>
      </c>
      <c r="H349" s="59" t="s">
        <v>730</v>
      </c>
    </row>
    <row r="350" spans="1:8" x14ac:dyDescent="0.35">
      <c r="A350" s="56" t="s">
        <v>21</v>
      </c>
      <c r="B350" s="57" t="s">
        <v>68</v>
      </c>
      <c r="C350" s="57" t="s">
        <v>1470</v>
      </c>
      <c r="D350" s="55" t="s">
        <v>1471</v>
      </c>
      <c r="E350" s="58" t="s">
        <v>1478</v>
      </c>
      <c r="F350" s="58" t="s">
        <v>1479</v>
      </c>
      <c r="G350" s="55" t="s">
        <v>729</v>
      </c>
      <c r="H350" s="59" t="s">
        <v>730</v>
      </c>
    </row>
    <row r="351" spans="1:8" x14ac:dyDescent="0.35">
      <c r="A351" s="56" t="s">
        <v>21</v>
      </c>
      <c r="B351" s="57" t="s">
        <v>68</v>
      </c>
      <c r="C351" s="57" t="s">
        <v>1470</v>
      </c>
      <c r="D351" s="55" t="s">
        <v>1471</v>
      </c>
      <c r="E351" s="58" t="s">
        <v>1480</v>
      </c>
      <c r="F351" s="58" t="s">
        <v>1481</v>
      </c>
      <c r="G351" s="55" t="s">
        <v>729</v>
      </c>
      <c r="H351" s="59" t="s">
        <v>730</v>
      </c>
    </row>
    <row r="352" spans="1:8" x14ac:dyDescent="0.35">
      <c r="A352" s="56" t="s">
        <v>21</v>
      </c>
      <c r="B352" s="57" t="s">
        <v>68</v>
      </c>
      <c r="C352" s="57" t="s">
        <v>1470</v>
      </c>
      <c r="D352" s="55" t="s">
        <v>1471</v>
      </c>
      <c r="E352" s="58" t="s">
        <v>1482</v>
      </c>
      <c r="F352" s="58" t="s">
        <v>1483</v>
      </c>
      <c r="G352" s="55" t="s">
        <v>729</v>
      </c>
      <c r="H352" s="59" t="s">
        <v>747</v>
      </c>
    </row>
    <row r="353" spans="1:8" x14ac:dyDescent="0.35">
      <c r="A353" s="56" t="s">
        <v>21</v>
      </c>
      <c r="B353" s="57" t="s">
        <v>68</v>
      </c>
      <c r="C353" s="57" t="s">
        <v>1470</v>
      </c>
      <c r="D353" s="55" t="s">
        <v>1471</v>
      </c>
      <c r="E353" s="58" t="s">
        <v>1484</v>
      </c>
      <c r="F353" s="58" t="s">
        <v>1485</v>
      </c>
      <c r="G353" s="55" t="s">
        <v>729</v>
      </c>
      <c r="H353" s="59" t="s">
        <v>747</v>
      </c>
    </row>
    <row r="354" spans="1:8" x14ac:dyDescent="0.35">
      <c r="A354" s="56" t="s">
        <v>21</v>
      </c>
      <c r="B354" s="57" t="s">
        <v>68</v>
      </c>
      <c r="C354" s="57" t="s">
        <v>1470</v>
      </c>
      <c r="D354" s="55" t="s">
        <v>1471</v>
      </c>
      <c r="E354" s="58" t="s">
        <v>1486</v>
      </c>
      <c r="F354" s="58" t="s">
        <v>1487</v>
      </c>
      <c r="G354" s="55" t="s">
        <v>737</v>
      </c>
      <c r="H354" s="59" t="s">
        <v>730</v>
      </c>
    </row>
    <row r="355" spans="1:8" x14ac:dyDescent="0.35">
      <c r="A355" s="56" t="s">
        <v>21</v>
      </c>
      <c r="B355" s="57" t="s">
        <v>68</v>
      </c>
      <c r="C355" s="57" t="s">
        <v>1470</v>
      </c>
      <c r="D355" s="55" t="s">
        <v>1471</v>
      </c>
      <c r="E355" s="58" t="s">
        <v>1488</v>
      </c>
      <c r="F355" s="58" t="s">
        <v>1489</v>
      </c>
      <c r="G355" s="55" t="s">
        <v>729</v>
      </c>
      <c r="H355" s="59" t="s">
        <v>747</v>
      </c>
    </row>
    <row r="356" spans="1:8" x14ac:dyDescent="0.35">
      <c r="A356" s="56" t="s">
        <v>21</v>
      </c>
      <c r="B356" s="57" t="s">
        <v>68</v>
      </c>
      <c r="C356" s="57" t="s">
        <v>1470</v>
      </c>
      <c r="D356" s="55" t="s">
        <v>1471</v>
      </c>
      <c r="E356" s="58" t="s">
        <v>1490</v>
      </c>
      <c r="F356" s="58" t="s">
        <v>1491</v>
      </c>
      <c r="G356" s="55" t="s">
        <v>737</v>
      </c>
      <c r="H356" s="59" t="s">
        <v>730</v>
      </c>
    </row>
    <row r="357" spans="1:8" x14ac:dyDescent="0.35">
      <c r="A357" s="56" t="s">
        <v>21</v>
      </c>
      <c r="B357" s="57" t="s">
        <v>68</v>
      </c>
      <c r="C357" s="57" t="s">
        <v>1470</v>
      </c>
      <c r="D357" s="55" t="s">
        <v>1471</v>
      </c>
      <c r="E357" s="58" t="s">
        <v>1492</v>
      </c>
      <c r="F357" s="58" t="s">
        <v>1493</v>
      </c>
      <c r="G357" s="55" t="s">
        <v>729</v>
      </c>
      <c r="H357" s="59" t="s">
        <v>730</v>
      </c>
    </row>
    <row r="358" spans="1:8" x14ac:dyDescent="0.35">
      <c r="A358" s="56" t="s">
        <v>21</v>
      </c>
      <c r="B358" s="57" t="s">
        <v>68</v>
      </c>
      <c r="C358" s="57" t="s">
        <v>1470</v>
      </c>
      <c r="D358" s="55" t="s">
        <v>1471</v>
      </c>
      <c r="E358" s="58" t="s">
        <v>1494</v>
      </c>
      <c r="F358" s="58" t="s">
        <v>1495</v>
      </c>
      <c r="G358" s="55" t="s">
        <v>737</v>
      </c>
      <c r="H358" s="59" t="s">
        <v>730</v>
      </c>
    </row>
    <row r="359" spans="1:8" x14ac:dyDescent="0.35">
      <c r="A359" s="56" t="s">
        <v>21</v>
      </c>
      <c r="B359" s="57" t="s">
        <v>68</v>
      </c>
      <c r="C359" s="57" t="s">
        <v>1470</v>
      </c>
      <c r="D359" s="55" t="s">
        <v>1471</v>
      </c>
      <c r="E359" s="58" t="s">
        <v>1496</v>
      </c>
      <c r="F359" s="58" t="s">
        <v>1497</v>
      </c>
      <c r="G359" s="55" t="s">
        <v>737</v>
      </c>
      <c r="H359" s="59" t="s">
        <v>730</v>
      </c>
    </row>
    <row r="360" spans="1:8" x14ac:dyDescent="0.35">
      <c r="A360" s="56" t="s">
        <v>21</v>
      </c>
      <c r="B360" s="57" t="s">
        <v>59</v>
      </c>
      <c r="C360" s="57" t="s">
        <v>1498</v>
      </c>
      <c r="D360" s="55" t="s">
        <v>1499</v>
      </c>
      <c r="E360" s="58" t="s">
        <v>1500</v>
      </c>
      <c r="F360" s="58" t="s">
        <v>1501</v>
      </c>
      <c r="G360" s="55" t="s">
        <v>729</v>
      </c>
      <c r="H360" s="59" t="s">
        <v>747</v>
      </c>
    </row>
    <row r="361" spans="1:8" x14ac:dyDescent="0.35">
      <c r="A361" s="56" t="s">
        <v>21</v>
      </c>
      <c r="B361" s="57" t="s">
        <v>59</v>
      </c>
      <c r="C361" s="57" t="s">
        <v>1498</v>
      </c>
      <c r="D361" s="55" t="s">
        <v>1499</v>
      </c>
      <c r="E361" s="58" t="s">
        <v>1502</v>
      </c>
      <c r="F361" s="58" t="s">
        <v>1503</v>
      </c>
      <c r="G361" s="55" t="s">
        <v>729</v>
      </c>
      <c r="H361" s="59" t="s">
        <v>747</v>
      </c>
    </row>
    <row r="362" spans="1:8" x14ac:dyDescent="0.35">
      <c r="A362" s="56" t="s">
        <v>21</v>
      </c>
      <c r="B362" s="57" t="s">
        <v>59</v>
      </c>
      <c r="C362" s="57" t="s">
        <v>1498</v>
      </c>
      <c r="D362" s="55" t="s">
        <v>1499</v>
      </c>
      <c r="E362" s="58" t="s">
        <v>1504</v>
      </c>
      <c r="F362" s="58" t="s">
        <v>1505</v>
      </c>
      <c r="G362" s="55" t="s">
        <v>737</v>
      </c>
      <c r="H362" s="59" t="s">
        <v>747</v>
      </c>
    </row>
    <row r="363" spans="1:8" x14ac:dyDescent="0.35">
      <c r="A363" s="56" t="s">
        <v>21</v>
      </c>
      <c r="B363" s="57" t="s">
        <v>59</v>
      </c>
      <c r="C363" s="57" t="s">
        <v>1498</v>
      </c>
      <c r="D363" s="55" t="s">
        <v>1499</v>
      </c>
      <c r="E363" s="58" t="s">
        <v>1506</v>
      </c>
      <c r="F363" s="58" t="s">
        <v>1507</v>
      </c>
      <c r="G363" s="55" t="s">
        <v>729</v>
      </c>
      <c r="H363" s="59" t="s">
        <v>747</v>
      </c>
    </row>
    <row r="364" spans="1:8" x14ac:dyDescent="0.35">
      <c r="A364" s="56" t="s">
        <v>21</v>
      </c>
      <c r="B364" s="57" t="s">
        <v>59</v>
      </c>
      <c r="C364" s="57" t="s">
        <v>1498</v>
      </c>
      <c r="D364" s="55" t="s">
        <v>1499</v>
      </c>
      <c r="E364" s="58" t="s">
        <v>1508</v>
      </c>
      <c r="F364" s="58" t="s">
        <v>1509</v>
      </c>
      <c r="G364" s="55" t="s">
        <v>729</v>
      </c>
      <c r="H364" s="59" t="s">
        <v>747</v>
      </c>
    </row>
    <row r="365" spans="1:8" x14ac:dyDescent="0.35">
      <c r="A365" s="56" t="s">
        <v>21</v>
      </c>
      <c r="B365" s="57" t="s">
        <v>59</v>
      </c>
      <c r="C365" s="57" t="s">
        <v>1498</v>
      </c>
      <c r="D365" s="55" t="s">
        <v>1499</v>
      </c>
      <c r="E365" s="58" t="s">
        <v>1510</v>
      </c>
      <c r="F365" s="58" t="s">
        <v>1511</v>
      </c>
      <c r="G365" s="55" t="s">
        <v>729</v>
      </c>
      <c r="H365" s="59" t="s">
        <v>730</v>
      </c>
    </row>
    <row r="366" spans="1:8" x14ac:dyDescent="0.35">
      <c r="A366" s="56" t="s">
        <v>21</v>
      </c>
      <c r="B366" s="57" t="s">
        <v>59</v>
      </c>
      <c r="C366" s="57" t="s">
        <v>1498</v>
      </c>
      <c r="D366" s="55" t="s">
        <v>1499</v>
      </c>
      <c r="E366" s="58" t="s">
        <v>1512</v>
      </c>
      <c r="F366" s="58" t="s">
        <v>1513</v>
      </c>
      <c r="G366" s="55" t="s">
        <v>737</v>
      </c>
      <c r="H366" s="59" t="s">
        <v>747</v>
      </c>
    </row>
    <row r="367" spans="1:8" x14ac:dyDescent="0.35">
      <c r="A367" s="56" t="s">
        <v>21</v>
      </c>
      <c r="B367" s="57" t="s">
        <v>59</v>
      </c>
      <c r="C367" s="57" t="s">
        <v>1498</v>
      </c>
      <c r="D367" s="55" t="s">
        <v>1499</v>
      </c>
      <c r="E367" s="58" t="s">
        <v>1514</v>
      </c>
      <c r="F367" s="58" t="s">
        <v>1515</v>
      </c>
      <c r="G367" s="55" t="s">
        <v>737</v>
      </c>
      <c r="H367" s="59" t="s">
        <v>730</v>
      </c>
    </row>
    <row r="368" spans="1:8" x14ac:dyDescent="0.35">
      <c r="A368" s="56" t="s">
        <v>21</v>
      </c>
      <c r="B368" s="57" t="s">
        <v>59</v>
      </c>
      <c r="C368" s="57" t="s">
        <v>1498</v>
      </c>
      <c r="D368" s="55" t="s">
        <v>1499</v>
      </c>
      <c r="E368" s="58" t="s">
        <v>1516</v>
      </c>
      <c r="F368" s="58" t="s">
        <v>1517</v>
      </c>
      <c r="G368" s="55" t="s">
        <v>737</v>
      </c>
      <c r="H368" s="59" t="s">
        <v>730</v>
      </c>
    </row>
    <row r="369" spans="1:8" x14ac:dyDescent="0.35">
      <c r="A369" s="56" t="s">
        <v>21</v>
      </c>
      <c r="B369" s="57" t="s">
        <v>59</v>
      </c>
      <c r="C369" s="57" t="s">
        <v>1518</v>
      </c>
      <c r="D369" s="55" t="s">
        <v>1519</v>
      </c>
      <c r="E369" s="58" t="s">
        <v>1520</v>
      </c>
      <c r="F369" s="58" t="s">
        <v>1521</v>
      </c>
      <c r="G369" s="55" t="s">
        <v>737</v>
      </c>
      <c r="H369" s="59" t="s">
        <v>730</v>
      </c>
    </row>
    <row r="370" spans="1:8" x14ac:dyDescent="0.35">
      <c r="A370" s="56" t="s">
        <v>21</v>
      </c>
      <c r="B370" s="57" t="s">
        <v>59</v>
      </c>
      <c r="C370" s="57" t="s">
        <v>1518</v>
      </c>
      <c r="D370" s="55" t="s">
        <v>1519</v>
      </c>
      <c r="E370" s="58" t="s">
        <v>1522</v>
      </c>
      <c r="F370" s="58" t="s">
        <v>1523</v>
      </c>
      <c r="G370" s="55" t="s">
        <v>729</v>
      </c>
      <c r="H370" s="59" t="s">
        <v>730</v>
      </c>
    </row>
    <row r="371" spans="1:8" x14ac:dyDescent="0.35">
      <c r="A371" s="56" t="s">
        <v>21</v>
      </c>
      <c r="B371" s="57" t="s">
        <v>59</v>
      </c>
      <c r="C371" s="57" t="s">
        <v>1518</v>
      </c>
      <c r="D371" s="55" t="s">
        <v>1519</v>
      </c>
      <c r="E371" s="58" t="s">
        <v>1524</v>
      </c>
      <c r="F371" s="58" t="s">
        <v>1525</v>
      </c>
      <c r="G371" s="55" t="s">
        <v>729</v>
      </c>
      <c r="H371" s="59" t="s">
        <v>730</v>
      </c>
    </row>
    <row r="372" spans="1:8" x14ac:dyDescent="0.35">
      <c r="A372" s="56" t="s">
        <v>21</v>
      </c>
      <c r="B372" s="57" t="s">
        <v>59</v>
      </c>
      <c r="C372" s="57" t="s">
        <v>1518</v>
      </c>
      <c r="D372" s="55" t="s">
        <v>1519</v>
      </c>
      <c r="E372" s="58" t="s">
        <v>1526</v>
      </c>
      <c r="F372" s="58" t="s">
        <v>1527</v>
      </c>
      <c r="G372" s="55" t="s">
        <v>729</v>
      </c>
      <c r="H372" s="59" t="s">
        <v>730</v>
      </c>
    </row>
    <row r="373" spans="1:8" x14ac:dyDescent="0.35">
      <c r="A373" s="56" t="s">
        <v>21</v>
      </c>
      <c r="B373" s="57" t="s">
        <v>59</v>
      </c>
      <c r="C373" s="57" t="s">
        <v>1518</v>
      </c>
      <c r="D373" s="55" t="s">
        <v>1519</v>
      </c>
      <c r="E373" s="58" t="s">
        <v>1528</v>
      </c>
      <c r="F373" s="58" t="s">
        <v>1529</v>
      </c>
      <c r="G373" s="55" t="s">
        <v>729</v>
      </c>
      <c r="H373" s="59" t="s">
        <v>730</v>
      </c>
    </row>
    <row r="374" spans="1:8" x14ac:dyDescent="0.35">
      <c r="A374" s="56" t="s">
        <v>21</v>
      </c>
      <c r="B374" s="57" t="s">
        <v>59</v>
      </c>
      <c r="C374" s="57" t="s">
        <v>1518</v>
      </c>
      <c r="D374" s="55" t="s">
        <v>1519</v>
      </c>
      <c r="E374" s="58" t="s">
        <v>1530</v>
      </c>
      <c r="F374" s="58" t="s">
        <v>1531</v>
      </c>
      <c r="G374" s="55" t="s">
        <v>729</v>
      </c>
      <c r="H374" s="59" t="s">
        <v>747</v>
      </c>
    </row>
    <row r="375" spans="1:8" x14ac:dyDescent="0.35">
      <c r="A375" s="56" t="s">
        <v>21</v>
      </c>
      <c r="B375" s="57" t="s">
        <v>59</v>
      </c>
      <c r="C375" s="57" t="s">
        <v>1518</v>
      </c>
      <c r="D375" s="55" t="s">
        <v>1519</v>
      </c>
      <c r="E375" s="58" t="s">
        <v>1532</v>
      </c>
      <c r="F375" s="58" t="s">
        <v>1533</v>
      </c>
      <c r="G375" s="55" t="s">
        <v>737</v>
      </c>
      <c r="H375" s="59" t="s">
        <v>747</v>
      </c>
    </row>
    <row r="376" spans="1:8" x14ac:dyDescent="0.35">
      <c r="A376" s="56" t="s">
        <v>21</v>
      </c>
      <c r="B376" s="57" t="s">
        <v>59</v>
      </c>
      <c r="C376" s="57" t="s">
        <v>1518</v>
      </c>
      <c r="D376" s="55" t="s">
        <v>1519</v>
      </c>
      <c r="E376" s="58" t="s">
        <v>1534</v>
      </c>
      <c r="F376" s="58" t="s">
        <v>1535</v>
      </c>
      <c r="G376" s="55" t="s">
        <v>729</v>
      </c>
      <c r="H376" s="59" t="s">
        <v>730</v>
      </c>
    </row>
    <row r="377" spans="1:8" x14ac:dyDescent="0.35">
      <c r="A377" s="56" t="s">
        <v>21</v>
      </c>
      <c r="B377" s="57" t="s">
        <v>59</v>
      </c>
      <c r="C377" s="57" t="s">
        <v>1518</v>
      </c>
      <c r="D377" s="55" t="s">
        <v>1519</v>
      </c>
      <c r="E377" s="58" t="s">
        <v>1536</v>
      </c>
      <c r="F377" s="58" t="s">
        <v>1537</v>
      </c>
      <c r="G377" s="55" t="s">
        <v>729</v>
      </c>
      <c r="H377" s="59" t="s">
        <v>730</v>
      </c>
    </row>
    <row r="378" spans="1:8" x14ac:dyDescent="0.35">
      <c r="A378" s="56" t="s">
        <v>21</v>
      </c>
      <c r="B378" s="57" t="s">
        <v>59</v>
      </c>
      <c r="C378" s="57" t="s">
        <v>1518</v>
      </c>
      <c r="D378" s="55" t="s">
        <v>1519</v>
      </c>
      <c r="E378" s="58" t="s">
        <v>1538</v>
      </c>
      <c r="F378" s="58" t="s">
        <v>1539</v>
      </c>
      <c r="G378" s="55" t="s">
        <v>729</v>
      </c>
      <c r="H378" s="59" t="s">
        <v>747</v>
      </c>
    </row>
    <row r="379" spans="1:8" x14ac:dyDescent="0.35">
      <c r="A379" s="56" t="s">
        <v>21</v>
      </c>
      <c r="B379" s="57" t="s">
        <v>59</v>
      </c>
      <c r="C379" s="57" t="s">
        <v>1518</v>
      </c>
      <c r="D379" s="55" t="s">
        <v>1519</v>
      </c>
      <c r="E379" s="58" t="s">
        <v>1540</v>
      </c>
      <c r="F379" s="58" t="s">
        <v>1541</v>
      </c>
      <c r="G379" s="55" t="s">
        <v>737</v>
      </c>
      <c r="H379" s="59" t="s">
        <v>730</v>
      </c>
    </row>
    <row r="380" spans="1:8" x14ac:dyDescent="0.35">
      <c r="A380" s="56" t="s">
        <v>21</v>
      </c>
      <c r="B380" s="57" t="s">
        <v>59</v>
      </c>
      <c r="C380" s="57" t="s">
        <v>1518</v>
      </c>
      <c r="D380" s="55" t="s">
        <v>1519</v>
      </c>
      <c r="E380" s="58" t="s">
        <v>1542</v>
      </c>
      <c r="F380" s="58" t="s">
        <v>1543</v>
      </c>
      <c r="G380" s="55" t="s">
        <v>737</v>
      </c>
      <c r="H380" s="59" t="s">
        <v>730</v>
      </c>
    </row>
    <row r="381" spans="1:8" x14ac:dyDescent="0.35">
      <c r="A381" s="56" t="s">
        <v>21</v>
      </c>
      <c r="B381" s="57" t="s">
        <v>59</v>
      </c>
      <c r="C381" s="57" t="s">
        <v>1518</v>
      </c>
      <c r="D381" s="55" t="s">
        <v>1519</v>
      </c>
      <c r="E381" s="58" t="s">
        <v>1544</v>
      </c>
      <c r="F381" s="58" t="s">
        <v>1545</v>
      </c>
      <c r="G381" s="55" t="s">
        <v>737</v>
      </c>
      <c r="H381" s="59" t="s">
        <v>730</v>
      </c>
    </row>
    <row r="382" spans="1:8" x14ac:dyDescent="0.35">
      <c r="A382" s="56" t="s">
        <v>21</v>
      </c>
      <c r="B382" s="57" t="s">
        <v>59</v>
      </c>
      <c r="C382" s="57" t="s">
        <v>1518</v>
      </c>
      <c r="D382" s="55" t="s">
        <v>1519</v>
      </c>
      <c r="E382" s="58" t="s">
        <v>1546</v>
      </c>
      <c r="F382" s="58" t="s">
        <v>1547</v>
      </c>
      <c r="G382" s="55" t="s">
        <v>737</v>
      </c>
      <c r="H382" s="59" t="s">
        <v>747</v>
      </c>
    </row>
    <row r="383" spans="1:8" x14ac:dyDescent="0.35">
      <c r="A383" s="56" t="s">
        <v>21</v>
      </c>
      <c r="B383" s="57" t="s">
        <v>59</v>
      </c>
      <c r="C383" s="57" t="s">
        <v>1548</v>
      </c>
      <c r="D383" s="55" t="s">
        <v>1549</v>
      </c>
      <c r="E383" s="58" t="s">
        <v>1550</v>
      </c>
      <c r="F383" s="58" t="s">
        <v>1551</v>
      </c>
      <c r="G383" s="55" t="s">
        <v>729</v>
      </c>
      <c r="H383" s="59" t="s">
        <v>730</v>
      </c>
    </row>
    <row r="384" spans="1:8" x14ac:dyDescent="0.35">
      <c r="A384" s="56" t="s">
        <v>21</v>
      </c>
      <c r="B384" s="57" t="s">
        <v>59</v>
      </c>
      <c r="C384" s="57" t="s">
        <v>1548</v>
      </c>
      <c r="D384" s="55" t="s">
        <v>1549</v>
      </c>
      <c r="E384" s="58" t="s">
        <v>1552</v>
      </c>
      <c r="F384" s="58" t="s">
        <v>1553</v>
      </c>
      <c r="G384" s="55" t="s">
        <v>729</v>
      </c>
      <c r="H384" s="59" t="s">
        <v>730</v>
      </c>
    </row>
    <row r="385" spans="1:8" x14ac:dyDescent="0.35">
      <c r="A385" s="56" t="s">
        <v>21</v>
      </c>
      <c r="B385" s="57" t="s">
        <v>59</v>
      </c>
      <c r="C385" s="57" t="s">
        <v>1548</v>
      </c>
      <c r="D385" s="55" t="s">
        <v>1549</v>
      </c>
      <c r="E385" s="58" t="s">
        <v>1554</v>
      </c>
      <c r="F385" s="58" t="s">
        <v>1555</v>
      </c>
      <c r="G385" s="55" t="s">
        <v>729</v>
      </c>
      <c r="H385" s="59" t="s">
        <v>747</v>
      </c>
    </row>
    <row r="386" spans="1:8" x14ac:dyDescent="0.35">
      <c r="A386" s="56" t="s">
        <v>21</v>
      </c>
      <c r="B386" s="57" t="s">
        <v>59</v>
      </c>
      <c r="C386" s="57" t="s">
        <v>1548</v>
      </c>
      <c r="D386" s="55" t="s">
        <v>1549</v>
      </c>
      <c r="E386" s="58" t="s">
        <v>1556</v>
      </c>
      <c r="F386" s="58" t="s">
        <v>1557</v>
      </c>
      <c r="G386" s="55" t="s">
        <v>729</v>
      </c>
      <c r="H386" s="59" t="s">
        <v>730</v>
      </c>
    </row>
    <row r="387" spans="1:8" x14ac:dyDescent="0.35">
      <c r="A387" s="56" t="s">
        <v>21</v>
      </c>
      <c r="B387" s="57" t="s">
        <v>59</v>
      </c>
      <c r="C387" s="57" t="s">
        <v>1548</v>
      </c>
      <c r="D387" s="55" t="s">
        <v>1549</v>
      </c>
      <c r="E387" s="58" t="s">
        <v>1558</v>
      </c>
      <c r="F387" s="58" t="s">
        <v>1559</v>
      </c>
      <c r="G387" s="55" t="s">
        <v>729</v>
      </c>
      <c r="H387" s="59" t="s">
        <v>730</v>
      </c>
    </row>
    <row r="388" spans="1:8" x14ac:dyDescent="0.35">
      <c r="A388" s="56" t="s">
        <v>21</v>
      </c>
      <c r="B388" s="57" t="s">
        <v>59</v>
      </c>
      <c r="C388" s="57" t="s">
        <v>1548</v>
      </c>
      <c r="D388" s="55" t="s">
        <v>1549</v>
      </c>
      <c r="E388" s="58" t="s">
        <v>1560</v>
      </c>
      <c r="F388" s="58" t="s">
        <v>1561</v>
      </c>
      <c r="G388" s="55" t="s">
        <v>729</v>
      </c>
      <c r="H388" s="59" t="s">
        <v>730</v>
      </c>
    </row>
    <row r="389" spans="1:8" x14ac:dyDescent="0.35">
      <c r="A389" s="56" t="s">
        <v>21</v>
      </c>
      <c r="B389" s="57" t="s">
        <v>59</v>
      </c>
      <c r="C389" s="57" t="s">
        <v>1548</v>
      </c>
      <c r="D389" s="55" t="s">
        <v>1549</v>
      </c>
      <c r="E389" s="58" t="s">
        <v>1562</v>
      </c>
      <c r="F389" s="58" t="s">
        <v>1563</v>
      </c>
      <c r="G389" s="55" t="s">
        <v>729</v>
      </c>
      <c r="H389" s="59" t="s">
        <v>744</v>
      </c>
    </row>
    <row r="390" spans="1:8" x14ac:dyDescent="0.35">
      <c r="A390" s="56" t="s">
        <v>21</v>
      </c>
      <c r="B390" s="57" t="s">
        <v>59</v>
      </c>
      <c r="C390" s="57" t="s">
        <v>1548</v>
      </c>
      <c r="D390" s="55" t="s">
        <v>1549</v>
      </c>
      <c r="E390" s="58" t="s">
        <v>1564</v>
      </c>
      <c r="F390" s="58" t="s">
        <v>1565</v>
      </c>
      <c r="G390" s="55" t="s">
        <v>737</v>
      </c>
      <c r="H390" s="59" t="s">
        <v>730</v>
      </c>
    </row>
    <row r="391" spans="1:8" x14ac:dyDescent="0.35">
      <c r="A391" s="56" t="s">
        <v>21</v>
      </c>
      <c r="B391" s="57" t="s">
        <v>59</v>
      </c>
      <c r="C391" s="57" t="s">
        <v>1548</v>
      </c>
      <c r="D391" s="55" t="s">
        <v>1549</v>
      </c>
      <c r="E391" s="58" t="s">
        <v>1566</v>
      </c>
      <c r="F391" s="58" t="s">
        <v>1567</v>
      </c>
      <c r="G391" s="55" t="s">
        <v>729</v>
      </c>
      <c r="H391" s="59" t="s">
        <v>730</v>
      </c>
    </row>
    <row r="392" spans="1:8" x14ac:dyDescent="0.35">
      <c r="A392" s="56" t="s">
        <v>21</v>
      </c>
      <c r="B392" s="57" t="s">
        <v>59</v>
      </c>
      <c r="C392" s="57" t="s">
        <v>1548</v>
      </c>
      <c r="D392" s="55" t="s">
        <v>1549</v>
      </c>
      <c r="E392" s="58" t="s">
        <v>1568</v>
      </c>
      <c r="F392" s="58" t="s">
        <v>1569</v>
      </c>
      <c r="G392" s="55" t="s">
        <v>729</v>
      </c>
      <c r="H392" s="59" t="s">
        <v>730</v>
      </c>
    </row>
    <row r="393" spans="1:8" x14ac:dyDescent="0.35">
      <c r="A393" s="56" t="s">
        <v>21</v>
      </c>
      <c r="B393" s="57" t="s">
        <v>59</v>
      </c>
      <c r="C393" s="57" t="s">
        <v>1548</v>
      </c>
      <c r="D393" s="55" t="s">
        <v>1549</v>
      </c>
      <c r="E393" s="58" t="s">
        <v>1570</v>
      </c>
      <c r="F393" s="58" t="s">
        <v>1571</v>
      </c>
      <c r="G393" s="55" t="s">
        <v>729</v>
      </c>
      <c r="H393" s="59" t="s">
        <v>730</v>
      </c>
    </row>
    <row r="394" spans="1:8" x14ac:dyDescent="0.35">
      <c r="A394" s="56" t="s">
        <v>21</v>
      </c>
      <c r="B394" s="57" t="s">
        <v>59</v>
      </c>
      <c r="C394" s="57" t="s">
        <v>1548</v>
      </c>
      <c r="D394" s="55" t="s">
        <v>1549</v>
      </c>
      <c r="E394" s="58" t="s">
        <v>1572</v>
      </c>
      <c r="F394" s="58" t="s">
        <v>1573</v>
      </c>
      <c r="G394" s="55" t="s">
        <v>737</v>
      </c>
      <c r="H394" s="59" t="s">
        <v>730</v>
      </c>
    </row>
    <row r="395" spans="1:8" x14ac:dyDescent="0.35">
      <c r="A395" s="56" t="s">
        <v>21</v>
      </c>
      <c r="B395" s="57" t="s">
        <v>59</v>
      </c>
      <c r="C395" s="57" t="s">
        <v>1548</v>
      </c>
      <c r="D395" s="55" t="s">
        <v>1549</v>
      </c>
      <c r="E395" s="58" t="s">
        <v>1574</v>
      </c>
      <c r="F395" s="58" t="s">
        <v>1575</v>
      </c>
      <c r="G395" s="55" t="s">
        <v>729</v>
      </c>
      <c r="H395" s="59" t="s">
        <v>730</v>
      </c>
    </row>
    <row r="396" spans="1:8" x14ac:dyDescent="0.35">
      <c r="A396" s="56" t="s">
        <v>21</v>
      </c>
      <c r="B396" s="57" t="s">
        <v>59</v>
      </c>
      <c r="C396" s="57" t="s">
        <v>1548</v>
      </c>
      <c r="D396" s="55" t="s">
        <v>1549</v>
      </c>
      <c r="E396" s="58" t="s">
        <v>1576</v>
      </c>
      <c r="F396" s="58" t="s">
        <v>1577</v>
      </c>
      <c r="G396" s="55" t="s">
        <v>737</v>
      </c>
      <c r="H396" s="59" t="s">
        <v>730</v>
      </c>
    </row>
    <row r="397" spans="1:8" x14ac:dyDescent="0.35">
      <c r="A397" s="56" t="s">
        <v>21</v>
      </c>
      <c r="B397" s="57" t="s">
        <v>59</v>
      </c>
      <c r="C397" s="57" t="s">
        <v>1548</v>
      </c>
      <c r="D397" s="55" t="s">
        <v>1549</v>
      </c>
      <c r="E397" s="58" t="s">
        <v>1578</v>
      </c>
      <c r="F397" s="58" t="s">
        <v>1579</v>
      </c>
      <c r="G397" s="55" t="s">
        <v>729</v>
      </c>
      <c r="H397" s="59" t="s">
        <v>744</v>
      </c>
    </row>
    <row r="398" spans="1:8" x14ac:dyDescent="0.35">
      <c r="A398" s="56" t="s">
        <v>21</v>
      </c>
      <c r="B398" s="57" t="s">
        <v>59</v>
      </c>
      <c r="C398" s="57" t="s">
        <v>1548</v>
      </c>
      <c r="D398" s="55" t="s">
        <v>1549</v>
      </c>
      <c r="E398" s="58" t="s">
        <v>1580</v>
      </c>
      <c r="F398" s="58" t="s">
        <v>1581</v>
      </c>
      <c r="G398" s="55" t="s">
        <v>729</v>
      </c>
      <c r="H398" s="59" t="s">
        <v>730</v>
      </c>
    </row>
    <row r="399" spans="1:8" x14ac:dyDescent="0.35">
      <c r="A399" s="56" t="s">
        <v>21</v>
      </c>
      <c r="B399" s="57" t="s">
        <v>59</v>
      </c>
      <c r="C399" s="57" t="s">
        <v>1548</v>
      </c>
      <c r="D399" s="55" t="s">
        <v>1549</v>
      </c>
      <c r="E399" s="58" t="s">
        <v>1582</v>
      </c>
      <c r="F399" s="58" t="s">
        <v>1583</v>
      </c>
      <c r="G399" s="55" t="s">
        <v>729</v>
      </c>
      <c r="H399" s="59" t="s">
        <v>730</v>
      </c>
    </row>
    <row r="400" spans="1:8" x14ac:dyDescent="0.35">
      <c r="A400" s="56" t="s">
        <v>21</v>
      </c>
      <c r="B400" s="57" t="s">
        <v>59</v>
      </c>
      <c r="C400" s="57" t="s">
        <v>1548</v>
      </c>
      <c r="D400" s="55" t="s">
        <v>1549</v>
      </c>
      <c r="E400" s="58" t="s">
        <v>1584</v>
      </c>
      <c r="F400" s="58" t="s">
        <v>1585</v>
      </c>
      <c r="G400" s="55" t="s">
        <v>737</v>
      </c>
      <c r="H400" s="59" t="s">
        <v>730</v>
      </c>
    </row>
    <row r="401" spans="1:8" x14ac:dyDescent="0.35">
      <c r="A401" s="56" t="s">
        <v>21</v>
      </c>
      <c r="B401" s="57" t="s">
        <v>59</v>
      </c>
      <c r="C401" s="57" t="s">
        <v>1586</v>
      </c>
      <c r="D401" s="55" t="s">
        <v>1587</v>
      </c>
      <c r="E401" s="58" t="s">
        <v>1588</v>
      </c>
      <c r="F401" s="58" t="s">
        <v>1589</v>
      </c>
      <c r="G401" s="55" t="s">
        <v>737</v>
      </c>
      <c r="H401" s="59" t="s">
        <v>730</v>
      </c>
    </row>
    <row r="402" spans="1:8" x14ac:dyDescent="0.35">
      <c r="A402" s="56" t="s">
        <v>21</v>
      </c>
      <c r="B402" s="57" t="s">
        <v>59</v>
      </c>
      <c r="C402" s="57" t="s">
        <v>1586</v>
      </c>
      <c r="D402" s="55" t="s">
        <v>1587</v>
      </c>
      <c r="E402" s="58" t="s">
        <v>1590</v>
      </c>
      <c r="F402" s="58" t="s">
        <v>1591</v>
      </c>
      <c r="G402" s="55" t="s">
        <v>729</v>
      </c>
      <c r="H402" s="59" t="s">
        <v>730</v>
      </c>
    </row>
    <row r="403" spans="1:8" x14ac:dyDescent="0.35">
      <c r="A403" s="56" t="s">
        <v>21</v>
      </c>
      <c r="B403" s="57" t="s">
        <v>59</v>
      </c>
      <c r="C403" s="57" t="s">
        <v>1586</v>
      </c>
      <c r="D403" s="55" t="s">
        <v>1587</v>
      </c>
      <c r="E403" s="58" t="s">
        <v>1592</v>
      </c>
      <c r="F403" s="58" t="s">
        <v>1593</v>
      </c>
      <c r="G403" s="55" t="s">
        <v>729</v>
      </c>
      <c r="H403" s="59" t="s">
        <v>730</v>
      </c>
    </row>
    <row r="404" spans="1:8" x14ac:dyDescent="0.35">
      <c r="A404" s="56" t="s">
        <v>21</v>
      </c>
      <c r="B404" s="57" t="s">
        <v>59</v>
      </c>
      <c r="C404" s="57" t="s">
        <v>1586</v>
      </c>
      <c r="D404" s="55" t="s">
        <v>1587</v>
      </c>
      <c r="E404" s="58" t="s">
        <v>1594</v>
      </c>
      <c r="F404" s="58" t="s">
        <v>1595</v>
      </c>
      <c r="G404" s="55" t="s">
        <v>729</v>
      </c>
      <c r="H404" s="59" t="s">
        <v>747</v>
      </c>
    </row>
    <row r="405" spans="1:8" x14ac:dyDescent="0.35">
      <c r="A405" s="56" t="s">
        <v>21</v>
      </c>
      <c r="B405" s="57" t="s">
        <v>59</v>
      </c>
      <c r="C405" s="57" t="s">
        <v>1586</v>
      </c>
      <c r="D405" s="55" t="s">
        <v>1587</v>
      </c>
      <c r="E405" s="58" t="s">
        <v>1596</v>
      </c>
      <c r="F405" s="58" t="s">
        <v>1597</v>
      </c>
      <c r="G405" s="55" t="s">
        <v>729</v>
      </c>
      <c r="H405" s="59" t="s">
        <v>744</v>
      </c>
    </row>
    <row r="406" spans="1:8" x14ac:dyDescent="0.35">
      <c r="A406" s="56" t="s">
        <v>21</v>
      </c>
      <c r="B406" s="57" t="s">
        <v>59</v>
      </c>
      <c r="C406" s="57" t="s">
        <v>1586</v>
      </c>
      <c r="D406" s="55" t="s">
        <v>1587</v>
      </c>
      <c r="E406" s="58" t="s">
        <v>1598</v>
      </c>
      <c r="F406" s="58" t="s">
        <v>1599</v>
      </c>
      <c r="G406" s="55" t="s">
        <v>729</v>
      </c>
      <c r="H406" s="59" t="s">
        <v>744</v>
      </c>
    </row>
    <row r="407" spans="1:8" x14ac:dyDescent="0.35">
      <c r="A407" s="56" t="s">
        <v>21</v>
      </c>
      <c r="B407" s="57" t="s">
        <v>59</v>
      </c>
      <c r="C407" s="57" t="s">
        <v>1586</v>
      </c>
      <c r="D407" s="55" t="s">
        <v>1587</v>
      </c>
      <c r="E407" s="58" t="s">
        <v>1600</v>
      </c>
      <c r="F407" s="58" t="s">
        <v>1601</v>
      </c>
      <c r="G407" s="55" t="s">
        <v>737</v>
      </c>
      <c r="H407" s="59" t="s">
        <v>730</v>
      </c>
    </row>
    <row r="408" spans="1:8" x14ac:dyDescent="0.35">
      <c r="A408" s="56" t="s">
        <v>21</v>
      </c>
      <c r="B408" s="57" t="s">
        <v>59</v>
      </c>
      <c r="C408" s="57" t="s">
        <v>1586</v>
      </c>
      <c r="D408" s="55" t="s">
        <v>1587</v>
      </c>
      <c r="E408" s="58" t="s">
        <v>1602</v>
      </c>
      <c r="F408" s="58" t="s">
        <v>1603</v>
      </c>
      <c r="G408" s="55" t="s">
        <v>737</v>
      </c>
      <c r="H408" s="59" t="s">
        <v>730</v>
      </c>
    </row>
    <row r="409" spans="1:8" x14ac:dyDescent="0.35">
      <c r="A409" s="56" t="s">
        <v>21</v>
      </c>
      <c r="B409" s="57" t="s">
        <v>59</v>
      </c>
      <c r="C409" s="57" t="s">
        <v>1586</v>
      </c>
      <c r="D409" s="55" t="s">
        <v>1587</v>
      </c>
      <c r="E409" s="58" t="s">
        <v>1604</v>
      </c>
      <c r="F409" s="58" t="s">
        <v>1605</v>
      </c>
      <c r="G409" s="55" t="s">
        <v>729</v>
      </c>
      <c r="H409" s="59" t="s">
        <v>747</v>
      </c>
    </row>
    <row r="410" spans="1:8" x14ac:dyDescent="0.35">
      <c r="A410" s="56" t="s">
        <v>21</v>
      </c>
      <c r="B410" s="57" t="s">
        <v>59</v>
      </c>
      <c r="C410" s="57" t="s">
        <v>1586</v>
      </c>
      <c r="D410" s="55" t="s">
        <v>1587</v>
      </c>
      <c r="E410" s="58" t="s">
        <v>1606</v>
      </c>
      <c r="F410" s="58" t="s">
        <v>1607</v>
      </c>
      <c r="G410" s="55" t="s">
        <v>737</v>
      </c>
      <c r="H410" s="59" t="s">
        <v>730</v>
      </c>
    </row>
    <row r="411" spans="1:8" x14ac:dyDescent="0.35">
      <c r="A411" s="56" t="s">
        <v>21</v>
      </c>
      <c r="B411" s="57" t="s">
        <v>59</v>
      </c>
      <c r="C411" s="57" t="s">
        <v>1608</v>
      </c>
      <c r="D411" s="55" t="s">
        <v>1609</v>
      </c>
      <c r="E411" s="58" t="s">
        <v>1610</v>
      </c>
      <c r="F411" s="58" t="s">
        <v>1611</v>
      </c>
      <c r="G411" s="55" t="s">
        <v>729</v>
      </c>
      <c r="H411" s="59" t="s">
        <v>747</v>
      </c>
    </row>
    <row r="412" spans="1:8" x14ac:dyDescent="0.35">
      <c r="A412" s="56" t="s">
        <v>21</v>
      </c>
      <c r="B412" s="57" t="s">
        <v>59</v>
      </c>
      <c r="C412" s="57" t="s">
        <v>1608</v>
      </c>
      <c r="D412" s="55" t="s">
        <v>1609</v>
      </c>
      <c r="E412" s="58" t="s">
        <v>1612</v>
      </c>
      <c r="F412" s="58" t="s">
        <v>1613</v>
      </c>
      <c r="G412" s="55" t="s">
        <v>729</v>
      </c>
      <c r="H412" s="59" t="s">
        <v>747</v>
      </c>
    </row>
    <row r="413" spans="1:8" x14ac:dyDescent="0.35">
      <c r="A413" s="56" t="s">
        <v>21</v>
      </c>
      <c r="B413" s="57" t="s">
        <v>59</v>
      </c>
      <c r="C413" s="57" t="s">
        <v>1608</v>
      </c>
      <c r="D413" s="55" t="s">
        <v>1609</v>
      </c>
      <c r="E413" s="58" t="s">
        <v>1614</v>
      </c>
      <c r="F413" s="58" t="s">
        <v>1615</v>
      </c>
      <c r="G413" s="55" t="s">
        <v>737</v>
      </c>
      <c r="H413" s="59" t="s">
        <v>730</v>
      </c>
    </row>
    <row r="414" spans="1:8" x14ac:dyDescent="0.35">
      <c r="A414" s="56" t="s">
        <v>21</v>
      </c>
      <c r="B414" s="57" t="s">
        <v>59</v>
      </c>
      <c r="C414" s="57" t="s">
        <v>1608</v>
      </c>
      <c r="D414" s="55" t="s">
        <v>1609</v>
      </c>
      <c r="E414" s="58" t="s">
        <v>1616</v>
      </c>
      <c r="F414" s="58" t="s">
        <v>1617</v>
      </c>
      <c r="G414" s="55" t="s">
        <v>729</v>
      </c>
      <c r="H414" s="59" t="s">
        <v>730</v>
      </c>
    </row>
    <row r="415" spans="1:8" x14ac:dyDescent="0.35">
      <c r="A415" s="56" t="s">
        <v>21</v>
      </c>
      <c r="B415" s="57" t="s">
        <v>59</v>
      </c>
      <c r="C415" s="57" t="s">
        <v>1608</v>
      </c>
      <c r="D415" s="55" t="s">
        <v>1609</v>
      </c>
      <c r="E415" s="58" t="s">
        <v>1618</v>
      </c>
      <c r="F415" s="58" t="s">
        <v>1619</v>
      </c>
      <c r="G415" s="55" t="s">
        <v>729</v>
      </c>
      <c r="H415" s="59" t="s">
        <v>730</v>
      </c>
    </row>
    <row r="416" spans="1:8" x14ac:dyDescent="0.35">
      <c r="A416" s="56" t="s">
        <v>21</v>
      </c>
      <c r="B416" s="57" t="s">
        <v>59</v>
      </c>
      <c r="C416" s="57" t="s">
        <v>1608</v>
      </c>
      <c r="D416" s="55" t="s">
        <v>1609</v>
      </c>
      <c r="E416" s="58" t="s">
        <v>1620</v>
      </c>
      <c r="F416" s="58" t="s">
        <v>1621</v>
      </c>
      <c r="G416" s="55" t="s">
        <v>737</v>
      </c>
      <c r="H416" s="59" t="s">
        <v>730</v>
      </c>
    </row>
    <row r="417" spans="1:8" x14ac:dyDescent="0.35">
      <c r="A417" s="56" t="s">
        <v>21</v>
      </c>
      <c r="B417" s="57" t="s">
        <v>59</v>
      </c>
      <c r="C417" s="57" t="s">
        <v>1608</v>
      </c>
      <c r="D417" s="55" t="s">
        <v>1609</v>
      </c>
      <c r="E417" s="58" t="s">
        <v>1622</v>
      </c>
      <c r="F417" s="58" t="s">
        <v>1623</v>
      </c>
      <c r="G417" s="55" t="s">
        <v>737</v>
      </c>
      <c r="H417" s="59" t="s">
        <v>747</v>
      </c>
    </row>
    <row r="418" spans="1:8" x14ac:dyDescent="0.35">
      <c r="A418" s="56" t="s">
        <v>21</v>
      </c>
      <c r="B418" s="57" t="s">
        <v>59</v>
      </c>
      <c r="C418" s="57" t="s">
        <v>1608</v>
      </c>
      <c r="D418" s="55" t="s">
        <v>1609</v>
      </c>
      <c r="E418" s="58" t="s">
        <v>1624</v>
      </c>
      <c r="F418" s="58" t="s">
        <v>1625</v>
      </c>
      <c r="G418" s="55" t="s">
        <v>729</v>
      </c>
      <c r="H418" s="59" t="s">
        <v>747</v>
      </c>
    </row>
    <row r="419" spans="1:8" x14ac:dyDescent="0.35">
      <c r="A419" s="56" t="s">
        <v>21</v>
      </c>
      <c r="B419" s="57" t="s">
        <v>59</v>
      </c>
      <c r="C419" s="57" t="s">
        <v>1608</v>
      </c>
      <c r="D419" s="55" t="s">
        <v>1609</v>
      </c>
      <c r="E419" s="58" t="s">
        <v>1626</v>
      </c>
      <c r="F419" s="58" t="s">
        <v>1627</v>
      </c>
      <c r="G419" s="55" t="s">
        <v>729</v>
      </c>
      <c r="H419" s="59" t="s">
        <v>730</v>
      </c>
    </row>
    <row r="420" spans="1:8" x14ac:dyDescent="0.35">
      <c r="A420" s="56" t="s">
        <v>21</v>
      </c>
      <c r="B420" s="57" t="s">
        <v>59</v>
      </c>
      <c r="C420" s="57" t="s">
        <v>1608</v>
      </c>
      <c r="D420" s="55" t="s">
        <v>1609</v>
      </c>
      <c r="E420" s="58" t="s">
        <v>1628</v>
      </c>
      <c r="F420" s="58" t="s">
        <v>1629</v>
      </c>
      <c r="G420" s="55" t="s">
        <v>737</v>
      </c>
      <c r="H420" s="59" t="s">
        <v>730</v>
      </c>
    </row>
    <row r="421" spans="1:8" x14ac:dyDescent="0.35">
      <c r="A421" s="56" t="s">
        <v>21</v>
      </c>
      <c r="B421" s="57" t="s">
        <v>59</v>
      </c>
      <c r="C421" s="57" t="s">
        <v>1608</v>
      </c>
      <c r="D421" s="55" t="s">
        <v>1609</v>
      </c>
      <c r="E421" s="58" t="s">
        <v>1630</v>
      </c>
      <c r="F421" s="58" t="s">
        <v>1631</v>
      </c>
      <c r="G421" s="55" t="s">
        <v>729</v>
      </c>
      <c r="H421" s="59" t="s">
        <v>730</v>
      </c>
    </row>
    <row r="422" spans="1:8" x14ac:dyDescent="0.35">
      <c r="A422" s="56" t="s">
        <v>21</v>
      </c>
      <c r="B422" s="57" t="s">
        <v>59</v>
      </c>
      <c r="C422" s="57" t="s">
        <v>1608</v>
      </c>
      <c r="D422" s="55" t="s">
        <v>1609</v>
      </c>
      <c r="E422" s="58" t="s">
        <v>1632</v>
      </c>
      <c r="F422" s="58" t="s">
        <v>1633</v>
      </c>
      <c r="G422" s="55" t="s">
        <v>737</v>
      </c>
      <c r="H422" s="59" t="s">
        <v>730</v>
      </c>
    </row>
    <row r="423" spans="1:8" x14ac:dyDescent="0.35">
      <c r="A423" s="56" t="s">
        <v>21</v>
      </c>
      <c r="B423" s="57" t="s">
        <v>59</v>
      </c>
      <c r="C423" s="57" t="s">
        <v>1608</v>
      </c>
      <c r="D423" s="55" t="s">
        <v>1609</v>
      </c>
      <c r="E423" s="58" t="s">
        <v>1634</v>
      </c>
      <c r="F423" s="58" t="s">
        <v>1635</v>
      </c>
      <c r="G423" s="55" t="s">
        <v>737</v>
      </c>
      <c r="H423" s="59" t="s">
        <v>730</v>
      </c>
    </row>
    <row r="424" spans="1:8" x14ac:dyDescent="0.35">
      <c r="A424" s="56" t="s">
        <v>21</v>
      </c>
      <c r="B424" s="57" t="s">
        <v>59</v>
      </c>
      <c r="C424" s="57" t="s">
        <v>1636</v>
      </c>
      <c r="D424" s="55" t="s">
        <v>1637</v>
      </c>
      <c r="E424" s="58" t="s">
        <v>1638</v>
      </c>
      <c r="F424" s="58" t="s">
        <v>1639</v>
      </c>
      <c r="G424" s="55" t="s">
        <v>737</v>
      </c>
      <c r="H424" s="59" t="s">
        <v>730</v>
      </c>
    </row>
    <row r="425" spans="1:8" x14ac:dyDescent="0.35">
      <c r="A425" s="56" t="s">
        <v>21</v>
      </c>
      <c r="B425" s="57" t="s">
        <v>59</v>
      </c>
      <c r="C425" s="57" t="s">
        <v>1636</v>
      </c>
      <c r="D425" s="55" t="s">
        <v>1637</v>
      </c>
      <c r="E425" s="58" t="s">
        <v>1640</v>
      </c>
      <c r="F425" s="58" t="s">
        <v>1641</v>
      </c>
      <c r="G425" s="55" t="s">
        <v>729</v>
      </c>
      <c r="H425" s="59" t="s">
        <v>730</v>
      </c>
    </row>
    <row r="426" spans="1:8" x14ac:dyDescent="0.35">
      <c r="A426" s="56" t="s">
        <v>21</v>
      </c>
      <c r="B426" s="57" t="s">
        <v>59</v>
      </c>
      <c r="C426" s="57" t="s">
        <v>1636</v>
      </c>
      <c r="D426" s="55" t="s">
        <v>1637</v>
      </c>
      <c r="E426" s="58" t="s">
        <v>1642</v>
      </c>
      <c r="F426" s="58" t="s">
        <v>1643</v>
      </c>
      <c r="G426" s="55" t="s">
        <v>729</v>
      </c>
      <c r="H426" s="59" t="s">
        <v>730</v>
      </c>
    </row>
    <row r="427" spans="1:8" x14ac:dyDescent="0.35">
      <c r="A427" s="56" t="s">
        <v>21</v>
      </c>
      <c r="B427" s="57" t="s">
        <v>59</v>
      </c>
      <c r="C427" s="57" t="s">
        <v>1636</v>
      </c>
      <c r="D427" s="55" t="s">
        <v>1637</v>
      </c>
      <c r="E427" s="58" t="s">
        <v>1644</v>
      </c>
      <c r="F427" s="58" t="s">
        <v>1645</v>
      </c>
      <c r="G427" s="55" t="s">
        <v>729</v>
      </c>
      <c r="H427" s="59" t="s">
        <v>747</v>
      </c>
    </row>
    <row r="428" spans="1:8" x14ac:dyDescent="0.35">
      <c r="A428" s="56" t="s">
        <v>21</v>
      </c>
      <c r="B428" s="57" t="s">
        <v>59</v>
      </c>
      <c r="C428" s="57" t="s">
        <v>1636</v>
      </c>
      <c r="D428" s="55" t="s">
        <v>1637</v>
      </c>
      <c r="E428" s="58" t="s">
        <v>1646</v>
      </c>
      <c r="F428" s="58" t="s">
        <v>1647</v>
      </c>
      <c r="G428" s="55" t="s">
        <v>729</v>
      </c>
      <c r="H428" s="59" t="s">
        <v>730</v>
      </c>
    </row>
    <row r="429" spans="1:8" x14ac:dyDescent="0.35">
      <c r="A429" s="56" t="s">
        <v>21</v>
      </c>
      <c r="B429" s="57" t="s">
        <v>59</v>
      </c>
      <c r="C429" s="57" t="s">
        <v>1636</v>
      </c>
      <c r="D429" s="55" t="s">
        <v>1637</v>
      </c>
      <c r="E429" s="58" t="s">
        <v>1648</v>
      </c>
      <c r="F429" s="58" t="s">
        <v>1649</v>
      </c>
      <c r="G429" s="55" t="s">
        <v>737</v>
      </c>
      <c r="H429" s="59" t="s">
        <v>730</v>
      </c>
    </row>
    <row r="430" spans="1:8" x14ac:dyDescent="0.35">
      <c r="A430" s="56" t="s">
        <v>21</v>
      </c>
      <c r="B430" s="57" t="s">
        <v>59</v>
      </c>
      <c r="C430" s="57" t="s">
        <v>1636</v>
      </c>
      <c r="D430" s="55" t="s">
        <v>1637</v>
      </c>
      <c r="E430" s="58" t="s">
        <v>1650</v>
      </c>
      <c r="F430" s="58" t="s">
        <v>1651</v>
      </c>
      <c r="G430" s="55" t="s">
        <v>729</v>
      </c>
      <c r="H430" s="59" t="s">
        <v>747</v>
      </c>
    </row>
    <row r="431" spans="1:8" x14ac:dyDescent="0.35">
      <c r="A431" s="56" t="s">
        <v>21</v>
      </c>
      <c r="B431" s="57" t="s">
        <v>59</v>
      </c>
      <c r="C431" s="57" t="s">
        <v>1636</v>
      </c>
      <c r="D431" s="55" t="s">
        <v>1637</v>
      </c>
      <c r="E431" s="58" t="s">
        <v>1652</v>
      </c>
      <c r="F431" s="58" t="s">
        <v>1653</v>
      </c>
      <c r="G431" s="55" t="s">
        <v>729</v>
      </c>
      <c r="H431" s="59" t="s">
        <v>730</v>
      </c>
    </row>
    <row r="432" spans="1:8" x14ac:dyDescent="0.35">
      <c r="A432" s="56" t="s">
        <v>21</v>
      </c>
      <c r="B432" s="57" t="s">
        <v>59</v>
      </c>
      <c r="C432" s="57" t="s">
        <v>1636</v>
      </c>
      <c r="D432" s="55" t="s">
        <v>1637</v>
      </c>
      <c r="E432" s="58" t="s">
        <v>1654</v>
      </c>
      <c r="F432" s="58" t="s">
        <v>1655</v>
      </c>
      <c r="G432" s="55" t="s">
        <v>729</v>
      </c>
      <c r="H432" s="59" t="s">
        <v>730</v>
      </c>
    </row>
    <row r="433" spans="1:8" x14ac:dyDescent="0.35">
      <c r="A433" s="56" t="s">
        <v>21</v>
      </c>
      <c r="B433" s="57" t="s">
        <v>59</v>
      </c>
      <c r="C433" s="57" t="s">
        <v>1636</v>
      </c>
      <c r="D433" s="55" t="s">
        <v>1637</v>
      </c>
      <c r="E433" s="58" t="s">
        <v>1656</v>
      </c>
      <c r="F433" s="58" t="s">
        <v>1657</v>
      </c>
      <c r="G433" s="55" t="s">
        <v>737</v>
      </c>
      <c r="H433" s="59" t="s">
        <v>730</v>
      </c>
    </row>
    <row r="434" spans="1:8" x14ac:dyDescent="0.35">
      <c r="A434" s="56" t="s">
        <v>21</v>
      </c>
      <c r="B434" s="57" t="s">
        <v>59</v>
      </c>
      <c r="C434" s="57" t="s">
        <v>1636</v>
      </c>
      <c r="D434" s="55" t="s">
        <v>1637</v>
      </c>
      <c r="E434" s="58" t="s">
        <v>1658</v>
      </c>
      <c r="F434" s="58" t="s">
        <v>1659</v>
      </c>
      <c r="G434" s="55" t="s">
        <v>729</v>
      </c>
      <c r="H434" s="59" t="s">
        <v>730</v>
      </c>
    </row>
    <row r="435" spans="1:8" x14ac:dyDescent="0.35">
      <c r="A435" s="56" t="s">
        <v>21</v>
      </c>
      <c r="B435" s="57" t="s">
        <v>59</v>
      </c>
      <c r="C435" s="57" t="s">
        <v>1636</v>
      </c>
      <c r="D435" s="55" t="s">
        <v>1637</v>
      </c>
      <c r="E435" s="58" t="s">
        <v>1660</v>
      </c>
      <c r="F435" s="58" t="s">
        <v>1661</v>
      </c>
      <c r="G435" s="55" t="s">
        <v>729</v>
      </c>
      <c r="H435" s="59" t="s">
        <v>747</v>
      </c>
    </row>
    <row r="436" spans="1:8" x14ac:dyDescent="0.35">
      <c r="A436" s="56" t="s">
        <v>21</v>
      </c>
      <c r="B436" s="57" t="s">
        <v>59</v>
      </c>
      <c r="C436" s="57" t="s">
        <v>1636</v>
      </c>
      <c r="D436" s="55" t="s">
        <v>1637</v>
      </c>
      <c r="E436" s="58" t="s">
        <v>1662</v>
      </c>
      <c r="F436" s="58" t="s">
        <v>1663</v>
      </c>
      <c r="G436" s="55" t="s">
        <v>729</v>
      </c>
      <c r="H436" s="59" t="s">
        <v>730</v>
      </c>
    </row>
    <row r="437" spans="1:8" x14ac:dyDescent="0.35">
      <c r="A437" s="56" t="s">
        <v>21</v>
      </c>
      <c r="B437" s="57" t="s">
        <v>59</v>
      </c>
      <c r="C437" s="57" t="s">
        <v>1636</v>
      </c>
      <c r="D437" s="55" t="s">
        <v>1637</v>
      </c>
      <c r="E437" s="58" t="s">
        <v>1664</v>
      </c>
      <c r="F437" s="58" t="s">
        <v>1665</v>
      </c>
      <c r="G437" s="55" t="s">
        <v>729</v>
      </c>
      <c r="H437" s="59" t="s">
        <v>730</v>
      </c>
    </row>
    <row r="438" spans="1:8" x14ac:dyDescent="0.35">
      <c r="A438" s="56" t="s">
        <v>21</v>
      </c>
      <c r="B438" s="57" t="s">
        <v>59</v>
      </c>
      <c r="C438" s="57" t="s">
        <v>1636</v>
      </c>
      <c r="D438" s="55" t="s">
        <v>1637</v>
      </c>
      <c r="E438" s="58" t="s">
        <v>1666</v>
      </c>
      <c r="F438" s="58" t="s">
        <v>1667</v>
      </c>
      <c r="G438" s="55" t="s">
        <v>729</v>
      </c>
      <c r="H438" s="59" t="s">
        <v>730</v>
      </c>
    </row>
    <row r="439" spans="1:8" x14ac:dyDescent="0.35">
      <c r="A439" s="56" t="s">
        <v>21</v>
      </c>
      <c r="B439" s="57" t="s">
        <v>59</v>
      </c>
      <c r="C439" s="57" t="s">
        <v>1636</v>
      </c>
      <c r="D439" s="55" t="s">
        <v>1637</v>
      </c>
      <c r="E439" s="58" t="s">
        <v>1668</v>
      </c>
      <c r="F439" s="58" t="s">
        <v>1669</v>
      </c>
      <c r="G439" s="55" t="s">
        <v>737</v>
      </c>
      <c r="H439" s="59" t="s">
        <v>730</v>
      </c>
    </row>
    <row r="440" spans="1:8" x14ac:dyDescent="0.35">
      <c r="A440" s="56" t="s">
        <v>21</v>
      </c>
      <c r="B440" s="57" t="s">
        <v>59</v>
      </c>
      <c r="C440" s="57" t="s">
        <v>1636</v>
      </c>
      <c r="D440" s="55" t="s">
        <v>1637</v>
      </c>
      <c r="E440" s="58" t="s">
        <v>1670</v>
      </c>
      <c r="F440" s="58" t="s">
        <v>1671</v>
      </c>
      <c r="G440" s="55" t="s">
        <v>729</v>
      </c>
      <c r="H440" s="59" t="s">
        <v>730</v>
      </c>
    </row>
    <row r="441" spans="1:8" x14ac:dyDescent="0.35">
      <c r="A441" s="56" t="s">
        <v>21</v>
      </c>
      <c r="B441" s="57" t="s">
        <v>59</v>
      </c>
      <c r="C441" s="57" t="s">
        <v>1636</v>
      </c>
      <c r="D441" s="55" t="s">
        <v>1637</v>
      </c>
      <c r="E441" s="58" t="s">
        <v>1672</v>
      </c>
      <c r="F441" s="58" t="s">
        <v>1673</v>
      </c>
      <c r="G441" s="55" t="s">
        <v>737</v>
      </c>
      <c r="H441" s="59" t="s">
        <v>730</v>
      </c>
    </row>
    <row r="442" spans="1:8" x14ac:dyDescent="0.35">
      <c r="A442" s="56" t="s">
        <v>21</v>
      </c>
      <c r="B442" s="57" t="s">
        <v>59</v>
      </c>
      <c r="C442" s="57" t="s">
        <v>1636</v>
      </c>
      <c r="D442" s="55" t="s">
        <v>1637</v>
      </c>
      <c r="E442" s="58" t="s">
        <v>1674</v>
      </c>
      <c r="F442" s="58" t="s">
        <v>1675</v>
      </c>
      <c r="G442" s="55" t="s">
        <v>737</v>
      </c>
      <c r="H442" s="59" t="s">
        <v>730</v>
      </c>
    </row>
    <row r="443" spans="1:8" x14ac:dyDescent="0.35">
      <c r="A443" s="56" t="s">
        <v>21</v>
      </c>
      <c r="B443" s="57" t="s">
        <v>59</v>
      </c>
      <c r="C443" s="57" t="s">
        <v>1636</v>
      </c>
      <c r="D443" s="55" t="s">
        <v>1637</v>
      </c>
      <c r="E443" s="58" t="s">
        <v>1676</v>
      </c>
      <c r="F443" s="58" t="s">
        <v>1677</v>
      </c>
      <c r="G443" s="55" t="s">
        <v>737</v>
      </c>
      <c r="H443" s="59" t="s">
        <v>730</v>
      </c>
    </row>
    <row r="444" spans="1:8" x14ac:dyDescent="0.35">
      <c r="A444" s="56" t="s">
        <v>21</v>
      </c>
      <c r="B444" s="57" t="s">
        <v>59</v>
      </c>
      <c r="C444" s="57" t="s">
        <v>1678</v>
      </c>
      <c r="D444" s="55" t="s">
        <v>1679</v>
      </c>
      <c r="E444" s="58" t="s">
        <v>1680</v>
      </c>
      <c r="F444" s="58" t="s">
        <v>1681</v>
      </c>
      <c r="G444" s="55" t="s">
        <v>729</v>
      </c>
      <c r="H444" s="59" t="s">
        <v>747</v>
      </c>
    </row>
    <row r="445" spans="1:8" x14ac:dyDescent="0.35">
      <c r="A445" s="56" t="s">
        <v>21</v>
      </c>
      <c r="B445" s="57" t="s">
        <v>59</v>
      </c>
      <c r="C445" s="57" t="s">
        <v>1678</v>
      </c>
      <c r="D445" s="55" t="s">
        <v>1679</v>
      </c>
      <c r="E445" s="58" t="s">
        <v>1682</v>
      </c>
      <c r="F445" s="58" t="s">
        <v>1683</v>
      </c>
      <c r="G445" s="55" t="s">
        <v>729</v>
      </c>
      <c r="H445" s="59" t="s">
        <v>744</v>
      </c>
    </row>
    <row r="446" spans="1:8" x14ac:dyDescent="0.35">
      <c r="A446" s="56" t="s">
        <v>21</v>
      </c>
      <c r="B446" s="57" t="s">
        <v>59</v>
      </c>
      <c r="C446" s="57" t="s">
        <v>1678</v>
      </c>
      <c r="D446" s="55" t="s">
        <v>1679</v>
      </c>
      <c r="E446" s="58" t="s">
        <v>1684</v>
      </c>
      <c r="F446" s="58" t="s">
        <v>1685</v>
      </c>
      <c r="G446" s="55" t="s">
        <v>729</v>
      </c>
      <c r="H446" s="59" t="s">
        <v>747</v>
      </c>
    </row>
    <row r="447" spans="1:8" x14ac:dyDescent="0.35">
      <c r="A447" s="56" t="s">
        <v>21</v>
      </c>
      <c r="B447" s="57" t="s">
        <v>59</v>
      </c>
      <c r="C447" s="57" t="s">
        <v>1678</v>
      </c>
      <c r="D447" s="55" t="s">
        <v>1679</v>
      </c>
      <c r="E447" s="58" t="s">
        <v>1686</v>
      </c>
      <c r="F447" s="58" t="s">
        <v>1687</v>
      </c>
      <c r="G447" s="55" t="s">
        <v>729</v>
      </c>
      <c r="H447" s="59" t="s">
        <v>730</v>
      </c>
    </row>
    <row r="448" spans="1:8" x14ac:dyDescent="0.35">
      <c r="A448" s="56" t="s">
        <v>21</v>
      </c>
      <c r="B448" s="57" t="s">
        <v>59</v>
      </c>
      <c r="C448" s="57" t="s">
        <v>1678</v>
      </c>
      <c r="D448" s="55" t="s">
        <v>1679</v>
      </c>
      <c r="E448" s="58" t="s">
        <v>1688</v>
      </c>
      <c r="F448" s="58" t="s">
        <v>1689</v>
      </c>
      <c r="G448" s="55" t="s">
        <v>737</v>
      </c>
      <c r="H448" s="59" t="s">
        <v>730</v>
      </c>
    </row>
    <row r="449" spans="1:8" x14ac:dyDescent="0.35">
      <c r="A449" s="56" t="s">
        <v>21</v>
      </c>
      <c r="B449" s="57" t="s">
        <v>59</v>
      </c>
      <c r="C449" s="57" t="s">
        <v>1678</v>
      </c>
      <c r="D449" s="55" t="s">
        <v>1679</v>
      </c>
      <c r="E449" s="58" t="s">
        <v>1690</v>
      </c>
      <c r="F449" s="58" t="s">
        <v>1691</v>
      </c>
      <c r="G449" s="55" t="s">
        <v>737</v>
      </c>
      <c r="H449" s="59" t="s">
        <v>730</v>
      </c>
    </row>
    <row r="450" spans="1:8" x14ac:dyDescent="0.35">
      <c r="A450" s="56" t="s">
        <v>21</v>
      </c>
      <c r="B450" s="57" t="s">
        <v>59</v>
      </c>
      <c r="C450" s="57" t="s">
        <v>1678</v>
      </c>
      <c r="D450" s="55" t="s">
        <v>1679</v>
      </c>
      <c r="E450" s="58" t="s">
        <v>1692</v>
      </c>
      <c r="F450" s="58" t="s">
        <v>1693</v>
      </c>
      <c r="G450" s="55" t="s">
        <v>729</v>
      </c>
      <c r="H450" s="59" t="s">
        <v>730</v>
      </c>
    </row>
    <row r="451" spans="1:8" x14ac:dyDescent="0.35">
      <c r="A451" s="56" t="s">
        <v>21</v>
      </c>
      <c r="B451" s="57" t="s">
        <v>59</v>
      </c>
      <c r="C451" s="57" t="s">
        <v>1694</v>
      </c>
      <c r="D451" s="55" t="s">
        <v>1695</v>
      </c>
      <c r="E451" s="58" t="s">
        <v>1696</v>
      </c>
      <c r="F451" s="58" t="s">
        <v>1697</v>
      </c>
      <c r="G451" s="55" t="s">
        <v>729</v>
      </c>
      <c r="H451" s="59" t="s">
        <v>730</v>
      </c>
    </row>
    <row r="452" spans="1:8" x14ac:dyDescent="0.35">
      <c r="A452" s="56" t="s">
        <v>21</v>
      </c>
      <c r="B452" s="57" t="s">
        <v>59</v>
      </c>
      <c r="C452" s="57" t="s">
        <v>1694</v>
      </c>
      <c r="D452" s="55" t="s">
        <v>1695</v>
      </c>
      <c r="E452" s="58" t="s">
        <v>1698</v>
      </c>
      <c r="F452" s="58" t="s">
        <v>1699</v>
      </c>
      <c r="G452" s="55" t="s">
        <v>729</v>
      </c>
      <c r="H452" s="59" t="s">
        <v>747</v>
      </c>
    </row>
    <row r="453" spans="1:8" x14ac:dyDescent="0.35">
      <c r="A453" s="56" t="s">
        <v>21</v>
      </c>
      <c r="B453" s="57" t="s">
        <v>59</v>
      </c>
      <c r="C453" s="57" t="s">
        <v>1694</v>
      </c>
      <c r="D453" s="55" t="s">
        <v>1695</v>
      </c>
      <c r="E453" s="58" t="s">
        <v>1700</v>
      </c>
      <c r="F453" s="58" t="s">
        <v>1701</v>
      </c>
      <c r="G453" s="55" t="s">
        <v>729</v>
      </c>
      <c r="H453" s="59" t="s">
        <v>747</v>
      </c>
    </row>
    <row r="454" spans="1:8" x14ac:dyDescent="0.35">
      <c r="A454" s="56" t="s">
        <v>21</v>
      </c>
      <c r="B454" s="57" t="s">
        <v>59</v>
      </c>
      <c r="C454" s="57" t="s">
        <v>1694</v>
      </c>
      <c r="D454" s="55" t="s">
        <v>1695</v>
      </c>
      <c r="E454" s="58" t="s">
        <v>1702</v>
      </c>
      <c r="F454" s="58" t="s">
        <v>1703</v>
      </c>
      <c r="G454" s="55" t="s">
        <v>729</v>
      </c>
      <c r="H454" s="59" t="s">
        <v>730</v>
      </c>
    </row>
    <row r="455" spans="1:8" x14ac:dyDescent="0.35">
      <c r="A455" s="56" t="s">
        <v>21</v>
      </c>
      <c r="B455" s="57" t="s">
        <v>59</v>
      </c>
      <c r="C455" s="57" t="s">
        <v>1694</v>
      </c>
      <c r="D455" s="55" t="s">
        <v>1695</v>
      </c>
      <c r="E455" s="58" t="s">
        <v>1704</v>
      </c>
      <c r="F455" s="58" t="s">
        <v>1705</v>
      </c>
      <c r="G455" s="55" t="s">
        <v>729</v>
      </c>
      <c r="H455" s="59" t="s">
        <v>744</v>
      </c>
    </row>
    <row r="456" spans="1:8" x14ac:dyDescent="0.35">
      <c r="A456" s="56" t="s">
        <v>21</v>
      </c>
      <c r="B456" s="57" t="s">
        <v>59</v>
      </c>
      <c r="C456" s="57" t="s">
        <v>1694</v>
      </c>
      <c r="D456" s="55" t="s">
        <v>1695</v>
      </c>
      <c r="E456" s="58" t="s">
        <v>1706</v>
      </c>
      <c r="F456" s="58" t="s">
        <v>1707</v>
      </c>
      <c r="G456" s="55" t="s">
        <v>729</v>
      </c>
      <c r="H456" s="59" t="s">
        <v>747</v>
      </c>
    </row>
    <row r="457" spans="1:8" x14ac:dyDescent="0.35">
      <c r="A457" s="56" t="s">
        <v>21</v>
      </c>
      <c r="B457" s="57" t="s">
        <v>59</v>
      </c>
      <c r="C457" s="57" t="s">
        <v>1694</v>
      </c>
      <c r="D457" s="55" t="s">
        <v>1695</v>
      </c>
      <c r="E457" s="58" t="s">
        <v>1708</v>
      </c>
      <c r="F457" s="58" t="s">
        <v>1709</v>
      </c>
      <c r="G457" s="55" t="s">
        <v>737</v>
      </c>
      <c r="H457" s="59" t="s">
        <v>730</v>
      </c>
    </row>
    <row r="458" spans="1:8" x14ac:dyDescent="0.35">
      <c r="A458" s="56" t="s">
        <v>21</v>
      </c>
      <c r="B458" s="57" t="s">
        <v>59</v>
      </c>
      <c r="C458" s="57" t="s">
        <v>1694</v>
      </c>
      <c r="D458" s="55" t="s">
        <v>1695</v>
      </c>
      <c r="E458" s="58" t="s">
        <v>1710</v>
      </c>
      <c r="F458" s="58" t="s">
        <v>1711</v>
      </c>
      <c r="G458" s="55" t="s">
        <v>737</v>
      </c>
      <c r="H458" s="59" t="s">
        <v>730</v>
      </c>
    </row>
    <row r="459" spans="1:8" x14ac:dyDescent="0.35">
      <c r="A459" s="56" t="s">
        <v>21</v>
      </c>
      <c r="B459" s="57" t="s">
        <v>59</v>
      </c>
      <c r="C459" s="57" t="s">
        <v>1694</v>
      </c>
      <c r="D459" s="55" t="s">
        <v>1695</v>
      </c>
      <c r="E459" s="58" t="s">
        <v>1712</v>
      </c>
      <c r="F459" s="58" t="s">
        <v>1713</v>
      </c>
      <c r="G459" s="55" t="s">
        <v>737</v>
      </c>
      <c r="H459" s="59" t="s">
        <v>747</v>
      </c>
    </row>
    <row r="460" spans="1:8" x14ac:dyDescent="0.35">
      <c r="A460" s="56" t="s">
        <v>21</v>
      </c>
      <c r="B460" s="57" t="s">
        <v>59</v>
      </c>
      <c r="C460" s="57" t="s">
        <v>1714</v>
      </c>
      <c r="D460" s="55" t="s">
        <v>1715</v>
      </c>
      <c r="E460" s="58" t="s">
        <v>1716</v>
      </c>
      <c r="F460" s="58" t="s">
        <v>1717</v>
      </c>
      <c r="G460" s="55" t="s">
        <v>729</v>
      </c>
      <c r="H460" s="59" t="s">
        <v>730</v>
      </c>
    </row>
    <row r="461" spans="1:8" x14ac:dyDescent="0.35">
      <c r="A461" s="56" t="s">
        <v>21</v>
      </c>
      <c r="B461" s="57" t="s">
        <v>59</v>
      </c>
      <c r="C461" s="57" t="s">
        <v>1714</v>
      </c>
      <c r="D461" s="55" t="s">
        <v>1715</v>
      </c>
      <c r="E461" s="58" t="s">
        <v>1718</v>
      </c>
      <c r="F461" s="58" t="s">
        <v>1719</v>
      </c>
      <c r="G461" s="55" t="s">
        <v>737</v>
      </c>
      <c r="H461" s="59" t="s">
        <v>730</v>
      </c>
    </row>
    <row r="462" spans="1:8" x14ac:dyDescent="0.35">
      <c r="A462" s="56" t="s">
        <v>21</v>
      </c>
      <c r="B462" s="57" t="s">
        <v>59</v>
      </c>
      <c r="C462" s="57" t="s">
        <v>1714</v>
      </c>
      <c r="D462" s="55" t="s">
        <v>1715</v>
      </c>
      <c r="E462" s="58" t="s">
        <v>1720</v>
      </c>
      <c r="F462" s="58" t="s">
        <v>1721</v>
      </c>
      <c r="G462" s="55" t="s">
        <v>729</v>
      </c>
      <c r="H462" s="59" t="s">
        <v>730</v>
      </c>
    </row>
    <row r="463" spans="1:8" x14ac:dyDescent="0.35">
      <c r="A463" s="56" t="s">
        <v>21</v>
      </c>
      <c r="B463" s="57" t="s">
        <v>59</v>
      </c>
      <c r="C463" s="57" t="s">
        <v>1714</v>
      </c>
      <c r="D463" s="55" t="s">
        <v>1715</v>
      </c>
      <c r="E463" s="58" t="s">
        <v>1722</v>
      </c>
      <c r="F463" s="58" t="s">
        <v>1723</v>
      </c>
      <c r="G463" s="55" t="s">
        <v>729</v>
      </c>
      <c r="H463" s="59" t="s">
        <v>730</v>
      </c>
    </row>
    <row r="464" spans="1:8" x14ac:dyDescent="0.35">
      <c r="A464" s="56" t="s">
        <v>21</v>
      </c>
      <c r="B464" s="57" t="s">
        <v>59</v>
      </c>
      <c r="C464" s="57" t="s">
        <v>1714</v>
      </c>
      <c r="D464" s="55" t="s">
        <v>1715</v>
      </c>
      <c r="E464" s="58" t="s">
        <v>1724</v>
      </c>
      <c r="F464" s="58" t="s">
        <v>1725</v>
      </c>
      <c r="G464" s="55" t="s">
        <v>729</v>
      </c>
      <c r="H464" s="59" t="s">
        <v>747</v>
      </c>
    </row>
    <row r="465" spans="1:8" x14ac:dyDescent="0.35">
      <c r="A465" s="56" t="s">
        <v>21</v>
      </c>
      <c r="B465" s="57" t="s">
        <v>59</v>
      </c>
      <c r="C465" s="57" t="s">
        <v>1714</v>
      </c>
      <c r="D465" s="55" t="s">
        <v>1715</v>
      </c>
      <c r="E465" s="58" t="s">
        <v>1726</v>
      </c>
      <c r="F465" s="58" t="s">
        <v>1727</v>
      </c>
      <c r="G465" s="55" t="s">
        <v>729</v>
      </c>
      <c r="H465" s="59" t="s">
        <v>730</v>
      </c>
    </row>
    <row r="466" spans="1:8" x14ac:dyDescent="0.35">
      <c r="A466" s="56" t="s">
        <v>21</v>
      </c>
      <c r="B466" s="57" t="s">
        <v>59</v>
      </c>
      <c r="C466" s="57" t="s">
        <v>1714</v>
      </c>
      <c r="D466" s="55" t="s">
        <v>1715</v>
      </c>
      <c r="E466" s="58" t="s">
        <v>1728</v>
      </c>
      <c r="F466" s="58" t="s">
        <v>1729</v>
      </c>
      <c r="G466" s="55" t="s">
        <v>729</v>
      </c>
      <c r="H466" s="59" t="s">
        <v>744</v>
      </c>
    </row>
    <row r="467" spans="1:8" x14ac:dyDescent="0.35">
      <c r="A467" s="56" t="s">
        <v>21</v>
      </c>
      <c r="B467" s="57" t="s">
        <v>59</v>
      </c>
      <c r="C467" s="57" t="s">
        <v>1714</v>
      </c>
      <c r="D467" s="55" t="s">
        <v>1715</v>
      </c>
      <c r="E467" s="58" t="s">
        <v>1730</v>
      </c>
      <c r="F467" s="58" t="s">
        <v>1731</v>
      </c>
      <c r="G467" s="55" t="s">
        <v>737</v>
      </c>
      <c r="H467" s="59" t="s">
        <v>730</v>
      </c>
    </row>
    <row r="468" spans="1:8" x14ac:dyDescent="0.35">
      <c r="A468" s="56" t="s">
        <v>21</v>
      </c>
      <c r="B468" s="57" t="s">
        <v>59</v>
      </c>
      <c r="C468" s="57" t="s">
        <v>1714</v>
      </c>
      <c r="D468" s="55" t="s">
        <v>1715</v>
      </c>
      <c r="E468" s="58" t="s">
        <v>1732</v>
      </c>
      <c r="F468" s="58" t="s">
        <v>1733</v>
      </c>
      <c r="G468" s="55" t="s">
        <v>729</v>
      </c>
      <c r="H468" s="59" t="s">
        <v>747</v>
      </c>
    </row>
    <row r="469" spans="1:8" x14ac:dyDescent="0.35">
      <c r="A469" s="56" t="s">
        <v>21</v>
      </c>
      <c r="B469" s="57" t="s">
        <v>59</v>
      </c>
      <c r="C469" s="57" t="s">
        <v>1714</v>
      </c>
      <c r="D469" s="55" t="s">
        <v>1715</v>
      </c>
      <c r="E469" s="58" t="s">
        <v>1734</v>
      </c>
      <c r="F469" s="58" t="s">
        <v>1735</v>
      </c>
      <c r="G469" s="55" t="s">
        <v>729</v>
      </c>
      <c r="H469" s="59" t="s">
        <v>730</v>
      </c>
    </row>
    <row r="470" spans="1:8" x14ac:dyDescent="0.35">
      <c r="A470" s="56" t="s">
        <v>21</v>
      </c>
      <c r="B470" s="57" t="s">
        <v>59</v>
      </c>
      <c r="C470" s="57" t="s">
        <v>1714</v>
      </c>
      <c r="D470" s="55" t="s">
        <v>1715</v>
      </c>
      <c r="E470" s="58" t="s">
        <v>1736</v>
      </c>
      <c r="F470" s="58" t="s">
        <v>1737</v>
      </c>
      <c r="G470" s="55" t="s">
        <v>729</v>
      </c>
      <c r="H470" s="59" t="s">
        <v>747</v>
      </c>
    </row>
    <row r="471" spans="1:8" x14ac:dyDescent="0.35">
      <c r="A471" s="56" t="s">
        <v>21</v>
      </c>
      <c r="B471" s="57" t="s">
        <v>59</v>
      </c>
      <c r="C471" s="57" t="s">
        <v>1714</v>
      </c>
      <c r="D471" s="55" t="s">
        <v>1715</v>
      </c>
      <c r="E471" s="58" t="s">
        <v>1738</v>
      </c>
      <c r="F471" s="58" t="s">
        <v>1739</v>
      </c>
      <c r="G471" s="55" t="s">
        <v>737</v>
      </c>
      <c r="H471" s="59" t="s">
        <v>730</v>
      </c>
    </row>
    <row r="472" spans="1:8" x14ac:dyDescent="0.55000000000000004">
      <c r="A472" s="60" t="s">
        <v>21</v>
      </c>
      <c r="B472" s="60" t="s">
        <v>59</v>
      </c>
      <c r="C472" s="60" t="s">
        <v>1714</v>
      </c>
      <c r="D472" s="60" t="s">
        <v>1715</v>
      </c>
      <c r="E472" s="55" t="s">
        <v>1740</v>
      </c>
      <c r="F472" s="55" t="s">
        <v>1741</v>
      </c>
      <c r="G472" s="55" t="s">
        <v>737</v>
      </c>
      <c r="H472" s="61" t="s">
        <v>730</v>
      </c>
    </row>
    <row r="473" spans="1:8" x14ac:dyDescent="0.35">
      <c r="A473" s="56" t="s">
        <v>21</v>
      </c>
      <c r="B473" s="57" t="s">
        <v>59</v>
      </c>
      <c r="C473" s="57" t="s">
        <v>1714</v>
      </c>
      <c r="D473" s="55" t="s">
        <v>1715</v>
      </c>
      <c r="E473" s="58" t="s">
        <v>1742</v>
      </c>
      <c r="F473" s="58" t="s">
        <v>1743</v>
      </c>
      <c r="G473" s="55" t="s">
        <v>737</v>
      </c>
      <c r="H473" s="59" t="s">
        <v>730</v>
      </c>
    </row>
    <row r="474" spans="1:8" x14ac:dyDescent="0.35">
      <c r="A474" s="56" t="s">
        <v>21</v>
      </c>
      <c r="B474" s="57" t="s">
        <v>59</v>
      </c>
      <c r="C474" s="57" t="s">
        <v>1714</v>
      </c>
      <c r="D474" s="55" t="s">
        <v>1715</v>
      </c>
      <c r="E474" s="58" t="s">
        <v>1744</v>
      </c>
      <c r="F474" s="58" t="s">
        <v>1745</v>
      </c>
      <c r="G474" s="55" t="s">
        <v>737</v>
      </c>
      <c r="H474" s="59" t="s">
        <v>730</v>
      </c>
    </row>
    <row r="475" spans="1:8" x14ac:dyDescent="0.35">
      <c r="A475" s="56" t="s">
        <v>21</v>
      </c>
      <c r="B475" s="57" t="s">
        <v>59</v>
      </c>
      <c r="C475" s="57" t="s">
        <v>1714</v>
      </c>
      <c r="D475" s="55" t="s">
        <v>1715</v>
      </c>
      <c r="E475" s="58" t="s">
        <v>1746</v>
      </c>
      <c r="F475" s="58" t="s">
        <v>1747</v>
      </c>
      <c r="G475" s="55" t="s">
        <v>729</v>
      </c>
      <c r="H475" s="59" t="s">
        <v>730</v>
      </c>
    </row>
    <row r="476" spans="1:8" x14ac:dyDescent="0.35">
      <c r="A476" s="56" t="s">
        <v>21</v>
      </c>
      <c r="B476" s="57" t="s">
        <v>67</v>
      </c>
      <c r="C476" s="57" t="s">
        <v>1748</v>
      </c>
      <c r="D476" s="55" t="s">
        <v>1749</v>
      </c>
      <c r="E476" s="58" t="s">
        <v>1750</v>
      </c>
      <c r="F476" s="58" t="s">
        <v>1751</v>
      </c>
      <c r="G476" s="55" t="s">
        <v>729</v>
      </c>
      <c r="H476" s="59" t="s">
        <v>730</v>
      </c>
    </row>
    <row r="477" spans="1:8" x14ac:dyDescent="0.35">
      <c r="A477" s="56" t="s">
        <v>21</v>
      </c>
      <c r="B477" s="57" t="s">
        <v>67</v>
      </c>
      <c r="C477" s="57" t="s">
        <v>1748</v>
      </c>
      <c r="D477" s="55" t="s">
        <v>1749</v>
      </c>
      <c r="E477" s="58" t="s">
        <v>1752</v>
      </c>
      <c r="F477" s="58" t="s">
        <v>1753</v>
      </c>
      <c r="G477" s="55" t="s">
        <v>729</v>
      </c>
      <c r="H477" s="59" t="s">
        <v>747</v>
      </c>
    </row>
    <row r="478" spans="1:8" x14ac:dyDescent="0.35">
      <c r="A478" s="56" t="s">
        <v>21</v>
      </c>
      <c r="B478" s="57" t="s">
        <v>67</v>
      </c>
      <c r="C478" s="57" t="s">
        <v>1748</v>
      </c>
      <c r="D478" s="55" t="s">
        <v>1749</v>
      </c>
      <c r="E478" s="58" t="s">
        <v>1754</v>
      </c>
      <c r="F478" s="58" t="s">
        <v>1755</v>
      </c>
      <c r="G478" s="55" t="s">
        <v>729</v>
      </c>
      <c r="H478" s="59" t="s">
        <v>747</v>
      </c>
    </row>
    <row r="479" spans="1:8" x14ac:dyDescent="0.55000000000000004">
      <c r="A479" s="60" t="s">
        <v>21</v>
      </c>
      <c r="B479" s="60" t="s">
        <v>67</v>
      </c>
      <c r="C479" s="60" t="s">
        <v>1748</v>
      </c>
      <c r="D479" s="60" t="s">
        <v>1749</v>
      </c>
      <c r="E479" s="55" t="s">
        <v>1756</v>
      </c>
      <c r="F479" s="55" t="s">
        <v>1757</v>
      </c>
      <c r="G479" s="55" t="s">
        <v>729</v>
      </c>
      <c r="H479" s="61" t="s">
        <v>744</v>
      </c>
    </row>
    <row r="480" spans="1:8" x14ac:dyDescent="0.35">
      <c r="A480" s="56" t="s">
        <v>21</v>
      </c>
      <c r="B480" s="57" t="s">
        <v>67</v>
      </c>
      <c r="C480" s="57" t="s">
        <v>1748</v>
      </c>
      <c r="D480" s="55" t="s">
        <v>1749</v>
      </c>
      <c r="E480" s="58" t="s">
        <v>1758</v>
      </c>
      <c r="F480" s="58" t="s">
        <v>1759</v>
      </c>
      <c r="G480" s="55" t="s">
        <v>729</v>
      </c>
      <c r="H480" s="59" t="s">
        <v>747</v>
      </c>
    </row>
    <row r="481" spans="1:8" x14ac:dyDescent="0.35">
      <c r="A481" s="56" t="s">
        <v>21</v>
      </c>
      <c r="B481" s="57" t="s">
        <v>67</v>
      </c>
      <c r="C481" s="57" t="s">
        <v>1748</v>
      </c>
      <c r="D481" s="55" t="s">
        <v>1749</v>
      </c>
      <c r="E481" s="58" t="s">
        <v>1760</v>
      </c>
      <c r="F481" s="58" t="s">
        <v>1761</v>
      </c>
      <c r="G481" s="55" t="s">
        <v>737</v>
      </c>
      <c r="H481" s="59" t="s">
        <v>730</v>
      </c>
    </row>
    <row r="482" spans="1:8" x14ac:dyDescent="0.35">
      <c r="A482" s="56" t="s">
        <v>21</v>
      </c>
      <c r="B482" s="57" t="s">
        <v>67</v>
      </c>
      <c r="C482" s="57" t="s">
        <v>1748</v>
      </c>
      <c r="D482" s="55" t="s">
        <v>1749</v>
      </c>
      <c r="E482" s="58" t="s">
        <v>1762</v>
      </c>
      <c r="F482" s="58" t="s">
        <v>1763</v>
      </c>
      <c r="G482" s="55" t="s">
        <v>737</v>
      </c>
      <c r="H482" s="59" t="s">
        <v>730</v>
      </c>
    </row>
    <row r="483" spans="1:8" x14ac:dyDescent="0.35">
      <c r="A483" s="56" t="s">
        <v>21</v>
      </c>
      <c r="B483" s="57" t="s">
        <v>67</v>
      </c>
      <c r="C483" s="57" t="s">
        <v>1748</v>
      </c>
      <c r="D483" s="55" t="s">
        <v>1749</v>
      </c>
      <c r="E483" s="58" t="s">
        <v>1764</v>
      </c>
      <c r="F483" s="58" t="s">
        <v>1765</v>
      </c>
      <c r="G483" s="55" t="s">
        <v>737</v>
      </c>
      <c r="H483" s="59" t="s">
        <v>730</v>
      </c>
    </row>
    <row r="484" spans="1:8" x14ac:dyDescent="0.35">
      <c r="A484" s="56" t="s">
        <v>21</v>
      </c>
      <c r="B484" s="57" t="s">
        <v>67</v>
      </c>
      <c r="C484" s="57" t="s">
        <v>1748</v>
      </c>
      <c r="D484" s="55" t="s">
        <v>1749</v>
      </c>
      <c r="E484" s="58" t="s">
        <v>1766</v>
      </c>
      <c r="F484" s="58" t="s">
        <v>1767</v>
      </c>
      <c r="G484" s="55" t="s">
        <v>737</v>
      </c>
      <c r="H484" s="59" t="s">
        <v>730</v>
      </c>
    </row>
    <row r="485" spans="1:8" x14ac:dyDescent="0.55000000000000004">
      <c r="A485" s="60" t="s">
        <v>21</v>
      </c>
      <c r="B485" s="60" t="s">
        <v>67</v>
      </c>
      <c r="C485" s="60" t="s">
        <v>1748</v>
      </c>
      <c r="D485" s="60" t="s">
        <v>1749</v>
      </c>
      <c r="E485" s="55" t="s">
        <v>1768</v>
      </c>
      <c r="F485" s="55" t="s">
        <v>1769</v>
      </c>
      <c r="G485" s="55" t="s">
        <v>737</v>
      </c>
      <c r="H485" s="61" t="s">
        <v>747</v>
      </c>
    </row>
    <row r="486" spans="1:8" x14ac:dyDescent="0.35">
      <c r="A486" s="56" t="s">
        <v>21</v>
      </c>
      <c r="B486" s="57" t="s">
        <v>67</v>
      </c>
      <c r="C486" s="57" t="s">
        <v>1748</v>
      </c>
      <c r="D486" s="55" t="s">
        <v>1749</v>
      </c>
      <c r="E486" s="58" t="s">
        <v>1770</v>
      </c>
      <c r="F486" s="58" t="s">
        <v>1771</v>
      </c>
      <c r="G486" s="55" t="s">
        <v>737</v>
      </c>
      <c r="H486" s="59" t="s">
        <v>730</v>
      </c>
    </row>
    <row r="487" spans="1:8" x14ac:dyDescent="0.35">
      <c r="A487" s="56" t="s">
        <v>21</v>
      </c>
      <c r="B487" s="57" t="s">
        <v>67</v>
      </c>
      <c r="C487" s="57" t="s">
        <v>1748</v>
      </c>
      <c r="D487" s="55" t="s">
        <v>1749</v>
      </c>
      <c r="E487" s="58" t="s">
        <v>1772</v>
      </c>
      <c r="F487" s="58" t="s">
        <v>1773</v>
      </c>
      <c r="G487" s="55" t="s">
        <v>737</v>
      </c>
      <c r="H487" s="59" t="s">
        <v>730</v>
      </c>
    </row>
    <row r="488" spans="1:8" x14ac:dyDescent="0.35">
      <c r="A488" s="56" t="s">
        <v>21</v>
      </c>
      <c r="B488" s="57" t="s">
        <v>67</v>
      </c>
      <c r="C488" s="57" t="s">
        <v>1748</v>
      </c>
      <c r="D488" s="55" t="s">
        <v>1749</v>
      </c>
      <c r="E488" s="58" t="s">
        <v>1774</v>
      </c>
      <c r="F488" s="58" t="s">
        <v>1775</v>
      </c>
      <c r="G488" s="55" t="s">
        <v>737</v>
      </c>
      <c r="H488" s="59" t="s">
        <v>730</v>
      </c>
    </row>
    <row r="489" spans="1:8" x14ac:dyDescent="0.35">
      <c r="A489" s="56" t="s">
        <v>21</v>
      </c>
      <c r="B489" s="57" t="s">
        <v>67</v>
      </c>
      <c r="C489" s="57" t="s">
        <v>1748</v>
      </c>
      <c r="D489" s="55" t="s">
        <v>1749</v>
      </c>
      <c r="E489" s="58" t="s">
        <v>1776</v>
      </c>
      <c r="F489" s="58" t="s">
        <v>1777</v>
      </c>
      <c r="G489" s="55" t="s">
        <v>729</v>
      </c>
      <c r="H489" s="59" t="s">
        <v>730</v>
      </c>
    </row>
    <row r="490" spans="1:8" x14ac:dyDescent="0.35">
      <c r="A490" s="56" t="s">
        <v>21</v>
      </c>
      <c r="B490" s="57" t="s">
        <v>67</v>
      </c>
      <c r="C490" s="57" t="s">
        <v>1778</v>
      </c>
      <c r="D490" s="55" t="s">
        <v>1779</v>
      </c>
      <c r="E490" s="58" t="s">
        <v>1780</v>
      </c>
      <c r="F490" s="58" t="s">
        <v>1781</v>
      </c>
      <c r="G490" s="55" t="s">
        <v>729</v>
      </c>
      <c r="H490" s="59" t="s">
        <v>730</v>
      </c>
    </row>
    <row r="491" spans="1:8" x14ac:dyDescent="0.35">
      <c r="A491" s="56" t="s">
        <v>21</v>
      </c>
      <c r="B491" s="57" t="s">
        <v>67</v>
      </c>
      <c r="C491" s="57" t="s">
        <v>1778</v>
      </c>
      <c r="D491" s="55" t="s">
        <v>1779</v>
      </c>
      <c r="E491" s="58" t="s">
        <v>1782</v>
      </c>
      <c r="F491" s="58" t="s">
        <v>1783</v>
      </c>
      <c r="G491" s="55" t="s">
        <v>737</v>
      </c>
      <c r="H491" s="59" t="s">
        <v>730</v>
      </c>
    </row>
    <row r="492" spans="1:8" x14ac:dyDescent="0.35">
      <c r="A492" s="56" t="s">
        <v>21</v>
      </c>
      <c r="B492" s="57" t="s">
        <v>67</v>
      </c>
      <c r="C492" s="57" t="s">
        <v>1778</v>
      </c>
      <c r="D492" s="55" t="s">
        <v>1779</v>
      </c>
      <c r="E492" s="58" t="s">
        <v>1784</v>
      </c>
      <c r="F492" s="58" t="s">
        <v>1785</v>
      </c>
      <c r="G492" s="55" t="s">
        <v>729</v>
      </c>
      <c r="H492" s="59" t="s">
        <v>730</v>
      </c>
    </row>
    <row r="493" spans="1:8" x14ac:dyDescent="0.35">
      <c r="A493" s="56" t="s">
        <v>21</v>
      </c>
      <c r="B493" s="57" t="s">
        <v>67</v>
      </c>
      <c r="C493" s="57" t="s">
        <v>1778</v>
      </c>
      <c r="D493" s="55" t="s">
        <v>1779</v>
      </c>
      <c r="E493" s="58" t="s">
        <v>1786</v>
      </c>
      <c r="F493" s="58" t="s">
        <v>1787</v>
      </c>
      <c r="G493" s="55" t="s">
        <v>729</v>
      </c>
      <c r="H493" s="59" t="s">
        <v>730</v>
      </c>
    </row>
    <row r="494" spans="1:8" x14ac:dyDescent="0.35">
      <c r="A494" s="56" t="s">
        <v>21</v>
      </c>
      <c r="B494" s="57" t="s">
        <v>67</v>
      </c>
      <c r="C494" s="57" t="s">
        <v>1778</v>
      </c>
      <c r="D494" s="55" t="s">
        <v>1779</v>
      </c>
      <c r="E494" s="58" t="s">
        <v>1788</v>
      </c>
      <c r="F494" s="58" t="s">
        <v>1789</v>
      </c>
      <c r="G494" s="55" t="s">
        <v>729</v>
      </c>
      <c r="H494" s="59" t="s">
        <v>744</v>
      </c>
    </row>
    <row r="495" spans="1:8" x14ac:dyDescent="0.35">
      <c r="A495" s="56" t="s">
        <v>21</v>
      </c>
      <c r="B495" s="57" t="s">
        <v>67</v>
      </c>
      <c r="C495" s="57" t="s">
        <v>1778</v>
      </c>
      <c r="D495" s="55" t="s">
        <v>1779</v>
      </c>
      <c r="E495" s="58" t="s">
        <v>1790</v>
      </c>
      <c r="F495" s="58" t="s">
        <v>1791</v>
      </c>
      <c r="G495" s="55" t="s">
        <v>729</v>
      </c>
      <c r="H495" s="59" t="s">
        <v>747</v>
      </c>
    </row>
    <row r="496" spans="1:8" x14ac:dyDescent="0.35">
      <c r="A496" s="56" t="s">
        <v>21</v>
      </c>
      <c r="B496" s="57" t="s">
        <v>67</v>
      </c>
      <c r="C496" s="57" t="s">
        <v>1778</v>
      </c>
      <c r="D496" s="55" t="s">
        <v>1779</v>
      </c>
      <c r="E496" s="58" t="s">
        <v>1792</v>
      </c>
      <c r="F496" s="58" t="s">
        <v>1793</v>
      </c>
      <c r="G496" s="55" t="s">
        <v>729</v>
      </c>
      <c r="H496" s="59" t="s">
        <v>744</v>
      </c>
    </row>
    <row r="497" spans="1:8" x14ac:dyDescent="0.35">
      <c r="A497" s="56" t="s">
        <v>21</v>
      </c>
      <c r="B497" s="57" t="s">
        <v>67</v>
      </c>
      <c r="C497" s="57" t="s">
        <v>1778</v>
      </c>
      <c r="D497" s="55" t="s">
        <v>1779</v>
      </c>
      <c r="E497" s="58" t="s">
        <v>1794</v>
      </c>
      <c r="F497" s="58" t="s">
        <v>1795</v>
      </c>
      <c r="G497" s="55" t="s">
        <v>737</v>
      </c>
      <c r="H497" s="59" t="s">
        <v>747</v>
      </c>
    </row>
    <row r="498" spans="1:8" x14ac:dyDescent="0.35">
      <c r="A498" s="56" t="s">
        <v>21</v>
      </c>
      <c r="B498" s="57" t="s">
        <v>67</v>
      </c>
      <c r="C498" s="57" t="s">
        <v>1796</v>
      </c>
      <c r="D498" s="55" t="s">
        <v>1797</v>
      </c>
      <c r="E498" s="58" t="s">
        <v>1798</v>
      </c>
      <c r="F498" s="58" t="s">
        <v>1799</v>
      </c>
      <c r="G498" s="55" t="s">
        <v>729</v>
      </c>
      <c r="H498" s="59" t="s">
        <v>730</v>
      </c>
    </row>
    <row r="499" spans="1:8" x14ac:dyDescent="0.35">
      <c r="A499" s="56" t="s">
        <v>21</v>
      </c>
      <c r="B499" s="57" t="s">
        <v>67</v>
      </c>
      <c r="C499" s="57" t="s">
        <v>1796</v>
      </c>
      <c r="D499" s="55" t="s">
        <v>1797</v>
      </c>
      <c r="E499" s="58" t="s">
        <v>1800</v>
      </c>
      <c r="F499" s="58" t="s">
        <v>1801</v>
      </c>
      <c r="G499" s="55" t="s">
        <v>737</v>
      </c>
      <c r="H499" s="59" t="s">
        <v>730</v>
      </c>
    </row>
    <row r="500" spans="1:8" x14ac:dyDescent="0.35">
      <c r="A500" s="56" t="s">
        <v>21</v>
      </c>
      <c r="B500" s="57" t="s">
        <v>67</v>
      </c>
      <c r="C500" s="57" t="s">
        <v>1796</v>
      </c>
      <c r="D500" s="55" t="s">
        <v>1797</v>
      </c>
      <c r="E500" s="58" t="s">
        <v>1802</v>
      </c>
      <c r="F500" s="58" t="s">
        <v>1803</v>
      </c>
      <c r="G500" s="55" t="s">
        <v>729</v>
      </c>
      <c r="H500" s="59" t="s">
        <v>730</v>
      </c>
    </row>
    <row r="501" spans="1:8" x14ac:dyDescent="0.35">
      <c r="A501" s="56" t="s">
        <v>21</v>
      </c>
      <c r="B501" s="57" t="s">
        <v>67</v>
      </c>
      <c r="C501" s="57" t="s">
        <v>1796</v>
      </c>
      <c r="D501" s="55" t="s">
        <v>1797</v>
      </c>
      <c r="E501" s="58" t="s">
        <v>1804</v>
      </c>
      <c r="F501" s="58" t="s">
        <v>1805</v>
      </c>
      <c r="G501" s="55" t="s">
        <v>729</v>
      </c>
      <c r="H501" s="59" t="s">
        <v>730</v>
      </c>
    </row>
    <row r="502" spans="1:8" x14ac:dyDescent="0.35">
      <c r="A502" s="56" t="s">
        <v>21</v>
      </c>
      <c r="B502" s="57" t="s">
        <v>67</v>
      </c>
      <c r="C502" s="57" t="s">
        <v>1796</v>
      </c>
      <c r="D502" s="55" t="s">
        <v>1797</v>
      </c>
      <c r="E502" s="58" t="s">
        <v>1806</v>
      </c>
      <c r="F502" s="58" t="s">
        <v>1807</v>
      </c>
      <c r="G502" s="55" t="s">
        <v>729</v>
      </c>
      <c r="H502" s="59" t="s">
        <v>730</v>
      </c>
    </row>
    <row r="503" spans="1:8" x14ac:dyDescent="0.35">
      <c r="A503" s="56" t="s">
        <v>21</v>
      </c>
      <c r="B503" s="57" t="s">
        <v>67</v>
      </c>
      <c r="C503" s="57" t="s">
        <v>1796</v>
      </c>
      <c r="D503" s="55" t="s">
        <v>1797</v>
      </c>
      <c r="E503" s="58" t="s">
        <v>1808</v>
      </c>
      <c r="F503" s="58" t="s">
        <v>1809</v>
      </c>
      <c r="G503" s="55" t="s">
        <v>737</v>
      </c>
      <c r="H503" s="59" t="s">
        <v>730</v>
      </c>
    </row>
    <row r="504" spans="1:8" x14ac:dyDescent="0.35">
      <c r="A504" s="56" t="s">
        <v>21</v>
      </c>
      <c r="B504" s="57" t="s">
        <v>67</v>
      </c>
      <c r="C504" s="57" t="s">
        <v>1796</v>
      </c>
      <c r="D504" s="55" t="s">
        <v>1797</v>
      </c>
      <c r="E504" s="58" t="s">
        <v>1810</v>
      </c>
      <c r="F504" s="58" t="s">
        <v>1811</v>
      </c>
      <c r="G504" s="55" t="s">
        <v>737</v>
      </c>
      <c r="H504" s="59" t="s">
        <v>730</v>
      </c>
    </row>
    <row r="505" spans="1:8" x14ac:dyDescent="0.35">
      <c r="A505" s="56" t="s">
        <v>21</v>
      </c>
      <c r="B505" s="57" t="s">
        <v>67</v>
      </c>
      <c r="C505" s="57" t="s">
        <v>1796</v>
      </c>
      <c r="D505" s="55" t="s">
        <v>1797</v>
      </c>
      <c r="E505" s="58" t="s">
        <v>1812</v>
      </c>
      <c r="F505" s="58" t="s">
        <v>1813</v>
      </c>
      <c r="G505" s="55" t="s">
        <v>729</v>
      </c>
      <c r="H505" s="59" t="s">
        <v>730</v>
      </c>
    </row>
    <row r="506" spans="1:8" x14ac:dyDescent="0.35">
      <c r="A506" s="56" t="s">
        <v>21</v>
      </c>
      <c r="B506" s="57" t="s">
        <v>67</v>
      </c>
      <c r="C506" s="57" t="s">
        <v>1796</v>
      </c>
      <c r="D506" s="55" t="s">
        <v>1797</v>
      </c>
      <c r="E506" s="58" t="s">
        <v>1814</v>
      </c>
      <c r="F506" s="58" t="s">
        <v>1815</v>
      </c>
      <c r="G506" s="55" t="s">
        <v>729</v>
      </c>
      <c r="H506" s="59" t="s">
        <v>730</v>
      </c>
    </row>
    <row r="507" spans="1:8" x14ac:dyDescent="0.35">
      <c r="A507" s="56" t="s">
        <v>21</v>
      </c>
      <c r="B507" s="57" t="s">
        <v>67</v>
      </c>
      <c r="C507" s="57" t="s">
        <v>1796</v>
      </c>
      <c r="D507" s="55" t="s">
        <v>1797</v>
      </c>
      <c r="E507" s="58" t="s">
        <v>1816</v>
      </c>
      <c r="F507" s="58" t="s">
        <v>1817</v>
      </c>
      <c r="G507" s="55" t="s">
        <v>729</v>
      </c>
      <c r="H507" s="59" t="s">
        <v>730</v>
      </c>
    </row>
    <row r="508" spans="1:8" x14ac:dyDescent="0.35">
      <c r="A508" s="56" t="s">
        <v>21</v>
      </c>
      <c r="B508" s="57" t="s">
        <v>67</v>
      </c>
      <c r="C508" s="57" t="s">
        <v>1796</v>
      </c>
      <c r="D508" s="55" t="s">
        <v>1797</v>
      </c>
      <c r="E508" s="58" t="s">
        <v>1818</v>
      </c>
      <c r="F508" s="58" t="s">
        <v>1819</v>
      </c>
      <c r="G508" s="55" t="s">
        <v>737</v>
      </c>
      <c r="H508" s="59" t="s">
        <v>730</v>
      </c>
    </row>
    <row r="509" spans="1:8" x14ac:dyDescent="0.35">
      <c r="A509" s="56" t="s">
        <v>21</v>
      </c>
      <c r="B509" s="57" t="s">
        <v>67</v>
      </c>
      <c r="C509" s="57" t="s">
        <v>1796</v>
      </c>
      <c r="D509" s="55" t="s">
        <v>1797</v>
      </c>
      <c r="E509" s="58" t="s">
        <v>1820</v>
      </c>
      <c r="F509" s="58" t="s">
        <v>1821</v>
      </c>
      <c r="G509" s="55" t="s">
        <v>737</v>
      </c>
      <c r="H509" s="59" t="s">
        <v>730</v>
      </c>
    </row>
    <row r="510" spans="1:8" x14ac:dyDescent="0.35">
      <c r="A510" s="56" t="s">
        <v>21</v>
      </c>
      <c r="B510" s="57" t="s">
        <v>67</v>
      </c>
      <c r="C510" s="57" t="s">
        <v>1796</v>
      </c>
      <c r="D510" s="55" t="s">
        <v>1797</v>
      </c>
      <c r="E510" s="58" t="s">
        <v>1822</v>
      </c>
      <c r="F510" s="58" t="s">
        <v>1823</v>
      </c>
      <c r="G510" s="55" t="s">
        <v>737</v>
      </c>
      <c r="H510" s="59" t="s">
        <v>730</v>
      </c>
    </row>
    <row r="511" spans="1:8" x14ac:dyDescent="0.35">
      <c r="A511" s="56" t="s">
        <v>21</v>
      </c>
      <c r="B511" s="57" t="s">
        <v>67</v>
      </c>
      <c r="C511" s="57" t="s">
        <v>1796</v>
      </c>
      <c r="D511" s="55" t="s">
        <v>1797</v>
      </c>
      <c r="E511" s="58" t="s">
        <v>1824</v>
      </c>
      <c r="F511" s="58" t="s">
        <v>1825</v>
      </c>
      <c r="G511" s="55" t="s">
        <v>737</v>
      </c>
      <c r="H511" s="59" t="s">
        <v>730</v>
      </c>
    </row>
    <row r="512" spans="1:8" x14ac:dyDescent="0.35">
      <c r="A512" s="56" t="s">
        <v>21</v>
      </c>
      <c r="B512" s="57" t="s">
        <v>67</v>
      </c>
      <c r="C512" s="57" t="s">
        <v>1796</v>
      </c>
      <c r="D512" s="55" t="s">
        <v>1797</v>
      </c>
      <c r="E512" s="58" t="s">
        <v>1826</v>
      </c>
      <c r="F512" s="58" t="s">
        <v>1827</v>
      </c>
      <c r="G512" s="55" t="s">
        <v>737</v>
      </c>
      <c r="H512" s="59" t="s">
        <v>730</v>
      </c>
    </row>
    <row r="513" spans="1:8" x14ac:dyDescent="0.35">
      <c r="A513" s="56" t="s">
        <v>21</v>
      </c>
      <c r="B513" s="57" t="s">
        <v>67</v>
      </c>
      <c r="C513" s="57" t="s">
        <v>1828</v>
      </c>
      <c r="D513" s="55" t="s">
        <v>1829</v>
      </c>
      <c r="E513" s="58" t="s">
        <v>1830</v>
      </c>
      <c r="F513" s="58" t="s">
        <v>1831</v>
      </c>
      <c r="G513" s="55" t="s">
        <v>729</v>
      </c>
      <c r="H513" s="59" t="s">
        <v>730</v>
      </c>
    </row>
    <row r="514" spans="1:8" x14ac:dyDescent="0.35">
      <c r="A514" s="56" t="s">
        <v>21</v>
      </c>
      <c r="B514" s="57" t="s">
        <v>67</v>
      </c>
      <c r="C514" s="57" t="s">
        <v>1828</v>
      </c>
      <c r="D514" s="55" t="s">
        <v>1829</v>
      </c>
      <c r="E514" s="58" t="s">
        <v>1832</v>
      </c>
      <c r="F514" s="58" t="s">
        <v>1833</v>
      </c>
      <c r="G514" s="55" t="s">
        <v>729</v>
      </c>
      <c r="H514" s="59" t="s">
        <v>747</v>
      </c>
    </row>
    <row r="515" spans="1:8" x14ac:dyDescent="0.35">
      <c r="A515" s="56" t="s">
        <v>21</v>
      </c>
      <c r="B515" s="57" t="s">
        <v>67</v>
      </c>
      <c r="C515" s="57" t="s">
        <v>1828</v>
      </c>
      <c r="D515" s="55" t="s">
        <v>1829</v>
      </c>
      <c r="E515" s="58" t="s">
        <v>1834</v>
      </c>
      <c r="F515" s="58" t="s">
        <v>1835</v>
      </c>
      <c r="G515" s="55" t="s">
        <v>729</v>
      </c>
      <c r="H515" s="59" t="s">
        <v>730</v>
      </c>
    </row>
    <row r="516" spans="1:8" x14ac:dyDescent="0.35">
      <c r="A516" s="56" t="s">
        <v>21</v>
      </c>
      <c r="B516" s="57" t="s">
        <v>67</v>
      </c>
      <c r="C516" s="57" t="s">
        <v>1828</v>
      </c>
      <c r="D516" s="55" t="s">
        <v>1829</v>
      </c>
      <c r="E516" s="58" t="s">
        <v>1836</v>
      </c>
      <c r="F516" s="58" t="s">
        <v>1837</v>
      </c>
      <c r="G516" s="55" t="s">
        <v>737</v>
      </c>
      <c r="H516" s="59" t="s">
        <v>730</v>
      </c>
    </row>
    <row r="517" spans="1:8" x14ac:dyDescent="0.35">
      <c r="A517" s="56" t="s">
        <v>21</v>
      </c>
      <c r="B517" s="57" t="s">
        <v>67</v>
      </c>
      <c r="C517" s="57" t="s">
        <v>1828</v>
      </c>
      <c r="D517" s="55" t="s">
        <v>1829</v>
      </c>
      <c r="E517" s="58" t="s">
        <v>1838</v>
      </c>
      <c r="F517" s="58" t="s">
        <v>1839</v>
      </c>
      <c r="G517" s="55" t="s">
        <v>729</v>
      </c>
      <c r="H517" s="59" t="s">
        <v>730</v>
      </c>
    </row>
    <row r="518" spans="1:8" x14ac:dyDescent="0.35">
      <c r="A518" s="56" t="s">
        <v>21</v>
      </c>
      <c r="B518" s="57" t="s">
        <v>67</v>
      </c>
      <c r="C518" s="57" t="s">
        <v>1828</v>
      </c>
      <c r="D518" s="55" t="s">
        <v>1829</v>
      </c>
      <c r="E518" s="58" t="s">
        <v>1840</v>
      </c>
      <c r="F518" s="58" t="s">
        <v>1841</v>
      </c>
      <c r="G518" s="55" t="s">
        <v>729</v>
      </c>
      <c r="H518" s="59" t="s">
        <v>747</v>
      </c>
    </row>
    <row r="519" spans="1:8" x14ac:dyDescent="0.35">
      <c r="A519" s="56" t="s">
        <v>21</v>
      </c>
      <c r="B519" s="57" t="s">
        <v>67</v>
      </c>
      <c r="C519" s="57" t="s">
        <v>1828</v>
      </c>
      <c r="D519" s="55" t="s">
        <v>1829</v>
      </c>
      <c r="E519" s="58" t="s">
        <v>1842</v>
      </c>
      <c r="F519" s="58" t="s">
        <v>1843</v>
      </c>
      <c r="G519" s="55" t="s">
        <v>729</v>
      </c>
      <c r="H519" s="59" t="s">
        <v>730</v>
      </c>
    </row>
    <row r="520" spans="1:8" x14ac:dyDescent="0.35">
      <c r="A520" s="56" t="s">
        <v>21</v>
      </c>
      <c r="B520" s="57" t="s">
        <v>67</v>
      </c>
      <c r="C520" s="57" t="s">
        <v>1828</v>
      </c>
      <c r="D520" s="55" t="s">
        <v>1829</v>
      </c>
      <c r="E520" s="58" t="s">
        <v>1844</v>
      </c>
      <c r="F520" s="58" t="s">
        <v>1845</v>
      </c>
      <c r="G520" s="55" t="s">
        <v>729</v>
      </c>
      <c r="H520" s="59" t="s">
        <v>730</v>
      </c>
    </row>
    <row r="521" spans="1:8" x14ac:dyDescent="0.35">
      <c r="A521" s="56" t="s">
        <v>21</v>
      </c>
      <c r="B521" s="57" t="s">
        <v>67</v>
      </c>
      <c r="C521" s="57" t="s">
        <v>1828</v>
      </c>
      <c r="D521" s="55" t="s">
        <v>1829</v>
      </c>
      <c r="E521" s="58" t="s">
        <v>1846</v>
      </c>
      <c r="F521" s="58" t="s">
        <v>1847</v>
      </c>
      <c r="G521" s="55" t="s">
        <v>729</v>
      </c>
      <c r="H521" s="59" t="s">
        <v>747</v>
      </c>
    </row>
    <row r="522" spans="1:8" x14ac:dyDescent="0.35">
      <c r="A522" s="56" t="s">
        <v>21</v>
      </c>
      <c r="B522" s="57" t="s">
        <v>67</v>
      </c>
      <c r="C522" s="57" t="s">
        <v>1828</v>
      </c>
      <c r="D522" s="55" t="s">
        <v>1829</v>
      </c>
      <c r="E522" s="58" t="s">
        <v>1848</v>
      </c>
      <c r="F522" s="58" t="s">
        <v>1849</v>
      </c>
      <c r="G522" s="55" t="s">
        <v>737</v>
      </c>
      <c r="H522" s="59" t="s">
        <v>730</v>
      </c>
    </row>
    <row r="523" spans="1:8" x14ac:dyDescent="0.35">
      <c r="A523" s="56" t="s">
        <v>21</v>
      </c>
      <c r="B523" s="57" t="s">
        <v>67</v>
      </c>
      <c r="C523" s="57" t="s">
        <v>1850</v>
      </c>
      <c r="D523" s="55" t="s">
        <v>1851</v>
      </c>
      <c r="E523" s="58" t="s">
        <v>1852</v>
      </c>
      <c r="F523" s="58" t="s">
        <v>1853</v>
      </c>
      <c r="G523" s="55" t="s">
        <v>737</v>
      </c>
      <c r="H523" s="59" t="s">
        <v>730</v>
      </c>
    </row>
    <row r="524" spans="1:8" x14ac:dyDescent="0.35">
      <c r="A524" s="56" t="s">
        <v>21</v>
      </c>
      <c r="B524" s="57" t="s">
        <v>67</v>
      </c>
      <c r="C524" s="57" t="s">
        <v>1850</v>
      </c>
      <c r="D524" s="55" t="s">
        <v>1851</v>
      </c>
      <c r="E524" s="58" t="s">
        <v>1854</v>
      </c>
      <c r="F524" s="58" t="s">
        <v>1855</v>
      </c>
      <c r="G524" s="55" t="s">
        <v>729</v>
      </c>
      <c r="H524" s="59" t="s">
        <v>730</v>
      </c>
    </row>
    <row r="525" spans="1:8" x14ac:dyDescent="0.35">
      <c r="A525" s="56" t="s">
        <v>21</v>
      </c>
      <c r="B525" s="57" t="s">
        <v>67</v>
      </c>
      <c r="C525" s="57" t="s">
        <v>1850</v>
      </c>
      <c r="D525" s="55" t="s">
        <v>1851</v>
      </c>
      <c r="E525" s="58" t="s">
        <v>1856</v>
      </c>
      <c r="F525" s="58" t="s">
        <v>1857</v>
      </c>
      <c r="G525" s="55" t="s">
        <v>729</v>
      </c>
      <c r="H525" s="59" t="s">
        <v>744</v>
      </c>
    </row>
    <row r="526" spans="1:8" x14ac:dyDescent="0.35">
      <c r="A526" s="56" t="s">
        <v>21</v>
      </c>
      <c r="B526" s="57" t="s">
        <v>67</v>
      </c>
      <c r="C526" s="57" t="s">
        <v>1850</v>
      </c>
      <c r="D526" s="55" t="s">
        <v>1851</v>
      </c>
      <c r="E526" s="58" t="s">
        <v>1858</v>
      </c>
      <c r="F526" s="58" t="s">
        <v>1859</v>
      </c>
      <c r="G526" s="55" t="s">
        <v>737</v>
      </c>
      <c r="H526" s="59" t="s">
        <v>747</v>
      </c>
    </row>
    <row r="527" spans="1:8" x14ac:dyDescent="0.35">
      <c r="A527" s="56" t="s">
        <v>21</v>
      </c>
      <c r="B527" s="57" t="s">
        <v>67</v>
      </c>
      <c r="C527" s="57" t="s">
        <v>1850</v>
      </c>
      <c r="D527" s="55" t="s">
        <v>1851</v>
      </c>
      <c r="E527" s="58" t="s">
        <v>1860</v>
      </c>
      <c r="F527" s="58" t="s">
        <v>1861</v>
      </c>
      <c r="G527" s="55" t="s">
        <v>737</v>
      </c>
      <c r="H527" s="59" t="s">
        <v>730</v>
      </c>
    </row>
    <row r="528" spans="1:8" x14ac:dyDescent="0.35">
      <c r="A528" s="56" t="s">
        <v>21</v>
      </c>
      <c r="B528" s="57" t="s">
        <v>67</v>
      </c>
      <c r="C528" s="57" t="s">
        <v>1850</v>
      </c>
      <c r="D528" s="55" t="s">
        <v>1851</v>
      </c>
      <c r="E528" s="58" t="s">
        <v>1862</v>
      </c>
      <c r="F528" s="58" t="s">
        <v>1863</v>
      </c>
      <c r="G528" s="55" t="s">
        <v>737</v>
      </c>
      <c r="H528" s="59" t="s">
        <v>730</v>
      </c>
    </row>
    <row r="529" spans="1:8" x14ac:dyDescent="0.35">
      <c r="A529" s="56" t="s">
        <v>21</v>
      </c>
      <c r="B529" s="57" t="s">
        <v>67</v>
      </c>
      <c r="C529" s="57" t="s">
        <v>1850</v>
      </c>
      <c r="D529" s="55" t="s">
        <v>1851</v>
      </c>
      <c r="E529" s="58" t="s">
        <v>1864</v>
      </c>
      <c r="F529" s="58" t="s">
        <v>1865</v>
      </c>
      <c r="G529" s="55" t="s">
        <v>737</v>
      </c>
      <c r="H529" s="59" t="s">
        <v>730</v>
      </c>
    </row>
    <row r="530" spans="1:8" x14ac:dyDescent="0.35">
      <c r="A530" s="56" t="s">
        <v>21</v>
      </c>
      <c r="B530" s="57" t="s">
        <v>67</v>
      </c>
      <c r="C530" s="57" t="s">
        <v>1850</v>
      </c>
      <c r="D530" s="55" t="s">
        <v>1851</v>
      </c>
      <c r="E530" s="58" t="s">
        <v>1866</v>
      </c>
      <c r="F530" s="58" t="s">
        <v>1867</v>
      </c>
      <c r="G530" s="55" t="s">
        <v>737</v>
      </c>
      <c r="H530" s="59" t="s">
        <v>730</v>
      </c>
    </row>
    <row r="531" spans="1:8" x14ac:dyDescent="0.35">
      <c r="A531" s="56" t="s">
        <v>21</v>
      </c>
      <c r="B531" s="57" t="s">
        <v>67</v>
      </c>
      <c r="C531" s="57" t="s">
        <v>1850</v>
      </c>
      <c r="D531" s="55" t="s">
        <v>1851</v>
      </c>
      <c r="E531" s="58" t="s">
        <v>1868</v>
      </c>
      <c r="F531" s="58" t="s">
        <v>1869</v>
      </c>
      <c r="G531" s="55" t="s">
        <v>737</v>
      </c>
      <c r="H531" s="59" t="s">
        <v>730</v>
      </c>
    </row>
    <row r="532" spans="1:8" x14ac:dyDescent="0.35">
      <c r="A532" s="56" t="s">
        <v>21</v>
      </c>
      <c r="B532" s="57" t="s">
        <v>67</v>
      </c>
      <c r="C532" s="57" t="s">
        <v>1850</v>
      </c>
      <c r="D532" s="55" t="s">
        <v>1851</v>
      </c>
      <c r="E532" s="58" t="s">
        <v>1870</v>
      </c>
      <c r="F532" s="58" t="s">
        <v>1871</v>
      </c>
      <c r="G532" s="55" t="s">
        <v>737</v>
      </c>
      <c r="H532" s="59" t="s">
        <v>730</v>
      </c>
    </row>
    <row r="533" spans="1:8" x14ac:dyDescent="0.35">
      <c r="A533" s="56" t="s">
        <v>21</v>
      </c>
      <c r="B533" s="57" t="s">
        <v>67</v>
      </c>
      <c r="C533" s="57" t="s">
        <v>1872</v>
      </c>
      <c r="D533" s="55" t="s">
        <v>1873</v>
      </c>
      <c r="E533" s="58" t="s">
        <v>1874</v>
      </c>
      <c r="F533" s="58" t="s">
        <v>1875</v>
      </c>
      <c r="G533" s="55" t="s">
        <v>729</v>
      </c>
      <c r="H533" s="59" t="s">
        <v>747</v>
      </c>
    </row>
    <row r="534" spans="1:8" x14ac:dyDescent="0.35">
      <c r="A534" s="56" t="s">
        <v>21</v>
      </c>
      <c r="B534" s="57" t="s">
        <v>67</v>
      </c>
      <c r="C534" s="57" t="s">
        <v>1872</v>
      </c>
      <c r="D534" s="55" t="s">
        <v>1873</v>
      </c>
      <c r="E534" s="58" t="s">
        <v>1876</v>
      </c>
      <c r="F534" s="58" t="s">
        <v>1877</v>
      </c>
      <c r="G534" s="55" t="s">
        <v>729</v>
      </c>
      <c r="H534" s="59" t="s">
        <v>747</v>
      </c>
    </row>
    <row r="535" spans="1:8" x14ac:dyDescent="0.35">
      <c r="A535" s="56" t="s">
        <v>21</v>
      </c>
      <c r="B535" s="57" t="s">
        <v>67</v>
      </c>
      <c r="C535" s="57" t="s">
        <v>1872</v>
      </c>
      <c r="D535" s="55" t="s">
        <v>1873</v>
      </c>
      <c r="E535" s="58" t="s">
        <v>1878</v>
      </c>
      <c r="F535" s="58" t="s">
        <v>1879</v>
      </c>
      <c r="G535" s="55" t="s">
        <v>729</v>
      </c>
      <c r="H535" s="59" t="s">
        <v>730</v>
      </c>
    </row>
    <row r="536" spans="1:8" x14ac:dyDescent="0.35">
      <c r="A536" s="56" t="s">
        <v>21</v>
      </c>
      <c r="B536" s="57" t="s">
        <v>67</v>
      </c>
      <c r="C536" s="57" t="s">
        <v>1872</v>
      </c>
      <c r="D536" s="55" t="s">
        <v>1873</v>
      </c>
      <c r="E536" s="58" t="s">
        <v>1880</v>
      </c>
      <c r="F536" s="58" t="s">
        <v>1881</v>
      </c>
      <c r="G536" s="55" t="s">
        <v>729</v>
      </c>
      <c r="H536" s="59" t="s">
        <v>730</v>
      </c>
    </row>
    <row r="537" spans="1:8" x14ac:dyDescent="0.35">
      <c r="A537" s="56" t="s">
        <v>21</v>
      </c>
      <c r="B537" s="57" t="s">
        <v>67</v>
      </c>
      <c r="C537" s="57" t="s">
        <v>1872</v>
      </c>
      <c r="D537" s="55" t="s">
        <v>1873</v>
      </c>
      <c r="E537" s="58" t="s">
        <v>1882</v>
      </c>
      <c r="F537" s="58" t="s">
        <v>1883</v>
      </c>
      <c r="G537" s="55" t="s">
        <v>729</v>
      </c>
      <c r="H537" s="59" t="s">
        <v>730</v>
      </c>
    </row>
    <row r="538" spans="1:8" x14ac:dyDescent="0.35">
      <c r="A538" s="56" t="s">
        <v>21</v>
      </c>
      <c r="B538" s="57" t="s">
        <v>67</v>
      </c>
      <c r="C538" s="57" t="s">
        <v>1872</v>
      </c>
      <c r="D538" s="55" t="s">
        <v>1873</v>
      </c>
      <c r="E538" s="58" t="s">
        <v>1884</v>
      </c>
      <c r="F538" s="58" t="s">
        <v>1885</v>
      </c>
      <c r="G538" s="55" t="s">
        <v>737</v>
      </c>
      <c r="H538" s="59" t="s">
        <v>730</v>
      </c>
    </row>
    <row r="539" spans="1:8" x14ac:dyDescent="0.35">
      <c r="A539" s="56" t="s">
        <v>21</v>
      </c>
      <c r="B539" s="57" t="s">
        <v>67</v>
      </c>
      <c r="C539" s="57" t="s">
        <v>1872</v>
      </c>
      <c r="D539" s="55" t="s">
        <v>1873</v>
      </c>
      <c r="E539" s="58" t="s">
        <v>1886</v>
      </c>
      <c r="F539" s="58" t="s">
        <v>1887</v>
      </c>
      <c r="G539" s="55" t="s">
        <v>729</v>
      </c>
      <c r="H539" s="59" t="s">
        <v>730</v>
      </c>
    </row>
    <row r="540" spans="1:8" x14ac:dyDescent="0.35">
      <c r="A540" s="56" t="s">
        <v>21</v>
      </c>
      <c r="B540" s="57" t="s">
        <v>67</v>
      </c>
      <c r="C540" s="57" t="s">
        <v>1872</v>
      </c>
      <c r="D540" s="55" t="s">
        <v>1873</v>
      </c>
      <c r="E540" s="58" t="s">
        <v>1888</v>
      </c>
      <c r="F540" s="58" t="s">
        <v>1889</v>
      </c>
      <c r="G540" s="55" t="s">
        <v>737</v>
      </c>
      <c r="H540" s="59" t="s">
        <v>730</v>
      </c>
    </row>
    <row r="541" spans="1:8" x14ac:dyDescent="0.35">
      <c r="A541" s="56" t="s">
        <v>21</v>
      </c>
      <c r="B541" s="57" t="s">
        <v>67</v>
      </c>
      <c r="C541" s="57" t="s">
        <v>1872</v>
      </c>
      <c r="D541" s="55" t="s">
        <v>1873</v>
      </c>
      <c r="E541" s="58" t="s">
        <v>1890</v>
      </c>
      <c r="F541" s="58" t="s">
        <v>1891</v>
      </c>
      <c r="G541" s="55" t="s">
        <v>729</v>
      </c>
      <c r="H541" s="59" t="s">
        <v>744</v>
      </c>
    </row>
    <row r="542" spans="1:8" x14ac:dyDescent="0.35">
      <c r="A542" s="56" t="s">
        <v>21</v>
      </c>
      <c r="B542" s="57" t="s">
        <v>67</v>
      </c>
      <c r="C542" s="57" t="s">
        <v>1872</v>
      </c>
      <c r="D542" s="55" t="s">
        <v>1873</v>
      </c>
      <c r="E542" s="58" t="s">
        <v>1892</v>
      </c>
      <c r="F542" s="58" t="s">
        <v>1893</v>
      </c>
      <c r="G542" s="55" t="s">
        <v>737</v>
      </c>
      <c r="H542" s="59" t="s">
        <v>744</v>
      </c>
    </row>
    <row r="543" spans="1:8" x14ac:dyDescent="0.35">
      <c r="A543" s="56" t="s">
        <v>21</v>
      </c>
      <c r="B543" s="57" t="s">
        <v>67</v>
      </c>
      <c r="C543" s="57" t="s">
        <v>1872</v>
      </c>
      <c r="D543" s="55" t="s">
        <v>1873</v>
      </c>
      <c r="E543" s="58" t="s">
        <v>1894</v>
      </c>
      <c r="F543" s="58" t="s">
        <v>1895</v>
      </c>
      <c r="G543" s="55" t="s">
        <v>737</v>
      </c>
      <c r="H543" s="59" t="s">
        <v>730</v>
      </c>
    </row>
    <row r="544" spans="1:8" x14ac:dyDescent="0.35">
      <c r="A544" s="56" t="s">
        <v>21</v>
      </c>
      <c r="B544" s="57" t="s">
        <v>67</v>
      </c>
      <c r="C544" s="57" t="s">
        <v>1872</v>
      </c>
      <c r="D544" s="55" t="s">
        <v>1873</v>
      </c>
      <c r="E544" s="58" t="s">
        <v>1896</v>
      </c>
      <c r="F544" s="58" t="s">
        <v>1897</v>
      </c>
      <c r="G544" s="55" t="s">
        <v>737</v>
      </c>
      <c r="H544" s="59" t="s">
        <v>730</v>
      </c>
    </row>
    <row r="545" spans="1:8" x14ac:dyDescent="0.35">
      <c r="A545" s="56" t="s">
        <v>21</v>
      </c>
      <c r="B545" s="57" t="s">
        <v>67</v>
      </c>
      <c r="C545" s="57" t="s">
        <v>1872</v>
      </c>
      <c r="D545" s="55" t="s">
        <v>1873</v>
      </c>
      <c r="E545" s="58" t="s">
        <v>1898</v>
      </c>
      <c r="F545" s="58" t="s">
        <v>1899</v>
      </c>
      <c r="G545" s="55" t="s">
        <v>737</v>
      </c>
      <c r="H545" s="59" t="s">
        <v>730</v>
      </c>
    </row>
    <row r="546" spans="1:8" x14ac:dyDescent="0.35">
      <c r="A546" s="56" t="s">
        <v>21</v>
      </c>
      <c r="B546" s="57" t="s">
        <v>67</v>
      </c>
      <c r="C546" s="57" t="s">
        <v>1872</v>
      </c>
      <c r="D546" s="55" t="s">
        <v>1873</v>
      </c>
      <c r="E546" s="58" t="s">
        <v>1900</v>
      </c>
      <c r="F546" s="58" t="s">
        <v>1901</v>
      </c>
      <c r="G546" s="55" t="s">
        <v>737</v>
      </c>
      <c r="H546" s="59" t="s">
        <v>747</v>
      </c>
    </row>
    <row r="547" spans="1:8" x14ac:dyDescent="0.35">
      <c r="A547" s="56" t="s">
        <v>21</v>
      </c>
      <c r="B547" s="57" t="s">
        <v>67</v>
      </c>
      <c r="C547" s="57" t="s">
        <v>1902</v>
      </c>
      <c r="D547" s="55" t="s">
        <v>1903</v>
      </c>
      <c r="E547" s="58" t="s">
        <v>1904</v>
      </c>
      <c r="F547" s="58" t="s">
        <v>1905</v>
      </c>
      <c r="G547" s="55" t="s">
        <v>729</v>
      </c>
      <c r="H547" s="59" t="s">
        <v>730</v>
      </c>
    </row>
    <row r="548" spans="1:8" x14ac:dyDescent="0.35">
      <c r="A548" s="56" t="s">
        <v>21</v>
      </c>
      <c r="B548" s="57" t="s">
        <v>67</v>
      </c>
      <c r="C548" s="57" t="s">
        <v>1902</v>
      </c>
      <c r="D548" s="55" t="s">
        <v>1903</v>
      </c>
      <c r="E548" s="58" t="s">
        <v>1906</v>
      </c>
      <c r="F548" s="58" t="s">
        <v>1907</v>
      </c>
      <c r="G548" s="55" t="s">
        <v>729</v>
      </c>
      <c r="H548" s="59" t="s">
        <v>747</v>
      </c>
    </row>
    <row r="549" spans="1:8" x14ac:dyDescent="0.35">
      <c r="A549" s="56" t="s">
        <v>21</v>
      </c>
      <c r="B549" s="57" t="s">
        <v>67</v>
      </c>
      <c r="C549" s="57" t="s">
        <v>1902</v>
      </c>
      <c r="D549" s="55" t="s">
        <v>1903</v>
      </c>
      <c r="E549" s="58" t="s">
        <v>1908</v>
      </c>
      <c r="F549" s="58" t="s">
        <v>1909</v>
      </c>
      <c r="G549" s="55" t="s">
        <v>729</v>
      </c>
      <c r="H549" s="59" t="s">
        <v>747</v>
      </c>
    </row>
    <row r="550" spans="1:8" x14ac:dyDescent="0.35">
      <c r="A550" s="56" t="s">
        <v>21</v>
      </c>
      <c r="B550" s="57" t="s">
        <v>67</v>
      </c>
      <c r="C550" s="57" t="s">
        <v>1902</v>
      </c>
      <c r="D550" s="55" t="s">
        <v>1903</v>
      </c>
      <c r="E550" s="58" t="s">
        <v>1910</v>
      </c>
      <c r="F550" s="58" t="s">
        <v>1911</v>
      </c>
      <c r="G550" s="55" t="s">
        <v>729</v>
      </c>
      <c r="H550" s="59" t="s">
        <v>730</v>
      </c>
    </row>
    <row r="551" spans="1:8" x14ac:dyDescent="0.35">
      <c r="A551" s="56" t="s">
        <v>21</v>
      </c>
      <c r="B551" s="57" t="s">
        <v>67</v>
      </c>
      <c r="C551" s="57" t="s">
        <v>1902</v>
      </c>
      <c r="D551" s="55" t="s">
        <v>1903</v>
      </c>
      <c r="E551" s="58" t="s">
        <v>1912</v>
      </c>
      <c r="F551" s="58" t="s">
        <v>1913</v>
      </c>
      <c r="G551" s="55" t="s">
        <v>729</v>
      </c>
      <c r="H551" s="59" t="s">
        <v>730</v>
      </c>
    </row>
    <row r="552" spans="1:8" x14ac:dyDescent="0.35">
      <c r="A552" s="56" t="s">
        <v>21</v>
      </c>
      <c r="B552" s="57" t="s">
        <v>67</v>
      </c>
      <c r="C552" s="57" t="s">
        <v>1902</v>
      </c>
      <c r="D552" s="55" t="s">
        <v>1903</v>
      </c>
      <c r="E552" s="58" t="s">
        <v>1914</v>
      </c>
      <c r="F552" s="58" t="s">
        <v>1915</v>
      </c>
      <c r="G552" s="55" t="s">
        <v>729</v>
      </c>
      <c r="H552" s="59" t="s">
        <v>730</v>
      </c>
    </row>
    <row r="553" spans="1:8" x14ac:dyDescent="0.35">
      <c r="A553" s="56" t="s">
        <v>21</v>
      </c>
      <c r="B553" s="57" t="s">
        <v>67</v>
      </c>
      <c r="C553" s="57" t="s">
        <v>1902</v>
      </c>
      <c r="D553" s="55" t="s">
        <v>1903</v>
      </c>
      <c r="E553" s="58" t="s">
        <v>1916</v>
      </c>
      <c r="F553" s="58" t="s">
        <v>1917</v>
      </c>
      <c r="G553" s="55" t="s">
        <v>737</v>
      </c>
      <c r="H553" s="59" t="s">
        <v>730</v>
      </c>
    </row>
    <row r="554" spans="1:8" x14ac:dyDescent="0.35">
      <c r="A554" s="56" t="s">
        <v>21</v>
      </c>
      <c r="B554" s="57" t="s">
        <v>67</v>
      </c>
      <c r="C554" s="57" t="s">
        <v>1902</v>
      </c>
      <c r="D554" s="55" t="s">
        <v>1903</v>
      </c>
      <c r="E554" s="58" t="s">
        <v>1918</v>
      </c>
      <c r="F554" s="58" t="s">
        <v>1919</v>
      </c>
      <c r="G554" s="55" t="s">
        <v>737</v>
      </c>
      <c r="H554" s="59" t="s">
        <v>730</v>
      </c>
    </row>
    <row r="555" spans="1:8" x14ac:dyDescent="0.35">
      <c r="A555" s="56" t="s">
        <v>21</v>
      </c>
      <c r="B555" s="57" t="s">
        <v>67</v>
      </c>
      <c r="C555" s="57" t="s">
        <v>1902</v>
      </c>
      <c r="D555" s="55" t="s">
        <v>1903</v>
      </c>
      <c r="E555" s="58" t="s">
        <v>1920</v>
      </c>
      <c r="F555" s="58" t="s">
        <v>1921</v>
      </c>
      <c r="G555" s="55" t="s">
        <v>729</v>
      </c>
      <c r="H555" s="59" t="s">
        <v>730</v>
      </c>
    </row>
    <row r="556" spans="1:8" x14ac:dyDescent="0.55000000000000004">
      <c r="A556" s="60" t="s">
        <v>21</v>
      </c>
      <c r="B556" s="60" t="s">
        <v>67</v>
      </c>
      <c r="C556" s="60" t="s">
        <v>1902</v>
      </c>
      <c r="D556" s="60" t="s">
        <v>1903</v>
      </c>
      <c r="E556" s="55" t="s">
        <v>1922</v>
      </c>
      <c r="F556" s="55" t="s">
        <v>1923</v>
      </c>
      <c r="G556" s="55" t="s">
        <v>729</v>
      </c>
      <c r="H556" s="61" t="s">
        <v>730</v>
      </c>
    </row>
    <row r="557" spans="1:8" x14ac:dyDescent="0.35">
      <c r="A557" s="56" t="s">
        <v>21</v>
      </c>
      <c r="B557" s="57" t="s">
        <v>67</v>
      </c>
      <c r="C557" s="57" t="s">
        <v>1902</v>
      </c>
      <c r="D557" s="55" t="s">
        <v>1903</v>
      </c>
      <c r="E557" s="58" t="s">
        <v>1924</v>
      </c>
      <c r="F557" s="58" t="s">
        <v>1925</v>
      </c>
      <c r="G557" s="55" t="s">
        <v>737</v>
      </c>
      <c r="H557" s="59" t="s">
        <v>730</v>
      </c>
    </row>
    <row r="558" spans="1:8" x14ac:dyDescent="0.35">
      <c r="A558" s="56" t="s">
        <v>21</v>
      </c>
      <c r="B558" s="57" t="s">
        <v>67</v>
      </c>
      <c r="C558" s="57" t="s">
        <v>1902</v>
      </c>
      <c r="D558" s="55" t="s">
        <v>1903</v>
      </c>
      <c r="E558" s="58" t="s">
        <v>1926</v>
      </c>
      <c r="F558" s="58" t="s">
        <v>1927</v>
      </c>
      <c r="G558" s="55" t="s">
        <v>737</v>
      </c>
      <c r="H558" s="59" t="s">
        <v>730</v>
      </c>
    </row>
    <row r="559" spans="1:8" x14ac:dyDescent="0.35">
      <c r="A559" s="56" t="s">
        <v>21</v>
      </c>
      <c r="B559" s="57" t="s">
        <v>67</v>
      </c>
      <c r="C559" s="57" t="s">
        <v>1928</v>
      </c>
      <c r="D559" s="55" t="s">
        <v>1929</v>
      </c>
      <c r="E559" s="58" t="s">
        <v>1930</v>
      </c>
      <c r="F559" s="58" t="s">
        <v>1931</v>
      </c>
      <c r="G559" s="55" t="s">
        <v>729</v>
      </c>
      <c r="H559" s="59" t="s">
        <v>747</v>
      </c>
    </row>
    <row r="560" spans="1:8" x14ac:dyDescent="0.35">
      <c r="A560" s="56" t="s">
        <v>21</v>
      </c>
      <c r="B560" s="57" t="s">
        <v>67</v>
      </c>
      <c r="C560" s="57" t="s">
        <v>1928</v>
      </c>
      <c r="D560" s="55" t="s">
        <v>1929</v>
      </c>
      <c r="E560" s="58" t="s">
        <v>1932</v>
      </c>
      <c r="F560" s="58" t="s">
        <v>1933</v>
      </c>
      <c r="G560" s="55" t="s">
        <v>729</v>
      </c>
      <c r="H560" s="59" t="s">
        <v>730</v>
      </c>
    </row>
    <row r="561" spans="1:8" x14ac:dyDescent="0.35">
      <c r="A561" s="56" t="s">
        <v>21</v>
      </c>
      <c r="B561" s="57" t="s">
        <v>67</v>
      </c>
      <c r="C561" s="57" t="s">
        <v>1928</v>
      </c>
      <c r="D561" s="55" t="s">
        <v>1929</v>
      </c>
      <c r="E561" s="58" t="s">
        <v>1934</v>
      </c>
      <c r="F561" s="58" t="s">
        <v>1935</v>
      </c>
      <c r="G561" s="55" t="s">
        <v>729</v>
      </c>
      <c r="H561" s="59" t="s">
        <v>730</v>
      </c>
    </row>
    <row r="562" spans="1:8" x14ac:dyDescent="0.35">
      <c r="A562" s="56" t="s">
        <v>21</v>
      </c>
      <c r="B562" s="57" t="s">
        <v>67</v>
      </c>
      <c r="C562" s="57" t="s">
        <v>1928</v>
      </c>
      <c r="D562" s="55" t="s">
        <v>1929</v>
      </c>
      <c r="E562" s="58" t="s">
        <v>1936</v>
      </c>
      <c r="F562" s="58" t="s">
        <v>1937</v>
      </c>
      <c r="G562" s="55" t="s">
        <v>729</v>
      </c>
      <c r="H562" s="59" t="s">
        <v>747</v>
      </c>
    </row>
    <row r="563" spans="1:8" x14ac:dyDescent="0.35">
      <c r="A563" s="56" t="s">
        <v>21</v>
      </c>
      <c r="B563" s="57" t="s">
        <v>67</v>
      </c>
      <c r="C563" s="57" t="s">
        <v>1928</v>
      </c>
      <c r="D563" s="55" t="s">
        <v>1929</v>
      </c>
      <c r="E563" s="58" t="s">
        <v>1938</v>
      </c>
      <c r="F563" s="58" t="s">
        <v>1939</v>
      </c>
      <c r="G563" s="55" t="s">
        <v>729</v>
      </c>
      <c r="H563" s="59" t="s">
        <v>730</v>
      </c>
    </row>
    <row r="564" spans="1:8" x14ac:dyDescent="0.35">
      <c r="A564" s="56" t="s">
        <v>21</v>
      </c>
      <c r="B564" s="57" t="s">
        <v>67</v>
      </c>
      <c r="C564" s="57" t="s">
        <v>1928</v>
      </c>
      <c r="D564" s="55" t="s">
        <v>1929</v>
      </c>
      <c r="E564" s="58" t="s">
        <v>1940</v>
      </c>
      <c r="F564" s="58" t="s">
        <v>1941</v>
      </c>
      <c r="G564" s="55" t="s">
        <v>729</v>
      </c>
      <c r="H564" s="59" t="s">
        <v>730</v>
      </c>
    </row>
    <row r="565" spans="1:8" x14ac:dyDescent="0.35">
      <c r="A565" s="56" t="s">
        <v>21</v>
      </c>
      <c r="B565" s="57" t="s">
        <v>67</v>
      </c>
      <c r="C565" s="57" t="s">
        <v>1928</v>
      </c>
      <c r="D565" s="55" t="s">
        <v>1929</v>
      </c>
      <c r="E565" s="58" t="s">
        <v>1942</v>
      </c>
      <c r="F565" s="58" t="s">
        <v>1943</v>
      </c>
      <c r="G565" s="55" t="s">
        <v>729</v>
      </c>
      <c r="H565" s="59" t="s">
        <v>730</v>
      </c>
    </row>
    <row r="566" spans="1:8" x14ac:dyDescent="0.35">
      <c r="A566" s="56" t="s">
        <v>21</v>
      </c>
      <c r="B566" s="57" t="s">
        <v>67</v>
      </c>
      <c r="C566" s="57" t="s">
        <v>1928</v>
      </c>
      <c r="D566" s="55" t="s">
        <v>1929</v>
      </c>
      <c r="E566" s="58" t="s">
        <v>1944</v>
      </c>
      <c r="F566" s="58" t="s">
        <v>1945</v>
      </c>
      <c r="G566" s="55" t="s">
        <v>729</v>
      </c>
      <c r="H566" s="59" t="s">
        <v>730</v>
      </c>
    </row>
    <row r="567" spans="1:8" x14ac:dyDescent="0.35">
      <c r="A567" s="56" t="s">
        <v>21</v>
      </c>
      <c r="B567" s="57" t="s">
        <v>67</v>
      </c>
      <c r="C567" s="57" t="s">
        <v>1928</v>
      </c>
      <c r="D567" s="55" t="s">
        <v>1929</v>
      </c>
      <c r="E567" s="58" t="s">
        <v>1946</v>
      </c>
      <c r="F567" s="58" t="s">
        <v>1947</v>
      </c>
      <c r="G567" s="55" t="s">
        <v>737</v>
      </c>
      <c r="H567" s="59" t="s">
        <v>730</v>
      </c>
    </row>
    <row r="568" spans="1:8" x14ac:dyDescent="0.35">
      <c r="A568" s="56" t="s">
        <v>21</v>
      </c>
      <c r="B568" s="57" t="s">
        <v>67</v>
      </c>
      <c r="C568" s="57" t="s">
        <v>1928</v>
      </c>
      <c r="D568" s="55" t="s">
        <v>1929</v>
      </c>
      <c r="E568" s="58" t="s">
        <v>1948</v>
      </c>
      <c r="F568" s="58" t="s">
        <v>1949</v>
      </c>
      <c r="G568" s="55" t="s">
        <v>729</v>
      </c>
      <c r="H568" s="59" t="s">
        <v>730</v>
      </c>
    </row>
    <row r="569" spans="1:8" x14ac:dyDescent="0.35">
      <c r="A569" s="56" t="s">
        <v>21</v>
      </c>
      <c r="B569" s="57" t="s">
        <v>67</v>
      </c>
      <c r="C569" s="57" t="s">
        <v>1928</v>
      </c>
      <c r="D569" s="55" t="s">
        <v>1929</v>
      </c>
      <c r="E569" s="58" t="s">
        <v>1950</v>
      </c>
      <c r="F569" s="58" t="s">
        <v>1951</v>
      </c>
      <c r="G569" s="55" t="s">
        <v>729</v>
      </c>
      <c r="H569" s="59" t="s">
        <v>730</v>
      </c>
    </row>
    <row r="570" spans="1:8" x14ac:dyDescent="0.35">
      <c r="A570" s="56" t="s">
        <v>21</v>
      </c>
      <c r="B570" s="57" t="s">
        <v>67</v>
      </c>
      <c r="C570" s="57" t="s">
        <v>1928</v>
      </c>
      <c r="D570" s="55" t="s">
        <v>1929</v>
      </c>
      <c r="E570" s="58" t="s">
        <v>1952</v>
      </c>
      <c r="F570" s="58" t="s">
        <v>1953</v>
      </c>
      <c r="G570" s="55" t="s">
        <v>737</v>
      </c>
      <c r="H570" s="59" t="s">
        <v>730</v>
      </c>
    </row>
    <row r="571" spans="1:8" x14ac:dyDescent="0.35">
      <c r="A571" s="56" t="s">
        <v>21</v>
      </c>
      <c r="B571" s="57" t="s">
        <v>67</v>
      </c>
      <c r="C571" s="57" t="s">
        <v>1928</v>
      </c>
      <c r="D571" s="55" t="s">
        <v>1929</v>
      </c>
      <c r="E571" s="58" t="s">
        <v>1954</v>
      </c>
      <c r="F571" s="58" t="s">
        <v>1955</v>
      </c>
      <c r="G571" s="55" t="s">
        <v>737</v>
      </c>
      <c r="H571" s="59" t="s">
        <v>730</v>
      </c>
    </row>
    <row r="572" spans="1:8" x14ac:dyDescent="0.35">
      <c r="A572" s="56" t="s">
        <v>21</v>
      </c>
      <c r="B572" s="57" t="s">
        <v>67</v>
      </c>
      <c r="C572" s="57" t="s">
        <v>1928</v>
      </c>
      <c r="D572" s="55" t="s">
        <v>1929</v>
      </c>
      <c r="E572" s="58" t="s">
        <v>1956</v>
      </c>
      <c r="F572" s="58" t="s">
        <v>1957</v>
      </c>
      <c r="G572" s="55" t="s">
        <v>737</v>
      </c>
      <c r="H572" s="59" t="s">
        <v>730</v>
      </c>
    </row>
    <row r="573" spans="1:8" x14ac:dyDescent="0.35">
      <c r="A573" s="56" t="s">
        <v>21</v>
      </c>
      <c r="B573" s="57" t="s">
        <v>71</v>
      </c>
      <c r="C573" s="57" t="s">
        <v>1958</v>
      </c>
      <c r="D573" s="55" t="s">
        <v>1959</v>
      </c>
      <c r="E573" s="58" t="s">
        <v>1960</v>
      </c>
      <c r="F573" s="58" t="s">
        <v>1961</v>
      </c>
      <c r="G573" s="55" t="s">
        <v>729</v>
      </c>
      <c r="H573" s="59" t="s">
        <v>747</v>
      </c>
    </row>
    <row r="574" spans="1:8" x14ac:dyDescent="0.35">
      <c r="A574" s="56" t="s">
        <v>21</v>
      </c>
      <c r="B574" s="57" t="s">
        <v>71</v>
      </c>
      <c r="C574" s="57" t="s">
        <v>1958</v>
      </c>
      <c r="D574" s="55" t="s">
        <v>1959</v>
      </c>
      <c r="E574" s="58" t="s">
        <v>1962</v>
      </c>
      <c r="F574" s="58" t="s">
        <v>1963</v>
      </c>
      <c r="G574" s="55" t="s">
        <v>729</v>
      </c>
      <c r="H574" s="59" t="s">
        <v>747</v>
      </c>
    </row>
    <row r="575" spans="1:8" x14ac:dyDescent="0.35">
      <c r="A575" s="56" t="s">
        <v>21</v>
      </c>
      <c r="B575" s="57" t="s">
        <v>71</v>
      </c>
      <c r="C575" s="57" t="s">
        <v>1958</v>
      </c>
      <c r="D575" s="55" t="s">
        <v>1959</v>
      </c>
      <c r="E575" s="58" t="s">
        <v>1964</v>
      </c>
      <c r="F575" s="58" t="s">
        <v>1965</v>
      </c>
      <c r="G575" s="55" t="s">
        <v>729</v>
      </c>
      <c r="H575" s="59" t="s">
        <v>730</v>
      </c>
    </row>
    <row r="576" spans="1:8" x14ac:dyDescent="0.35">
      <c r="A576" s="56" t="s">
        <v>21</v>
      </c>
      <c r="B576" s="57" t="s">
        <v>71</v>
      </c>
      <c r="C576" s="57" t="s">
        <v>1958</v>
      </c>
      <c r="D576" s="55" t="s">
        <v>1959</v>
      </c>
      <c r="E576" s="58" t="s">
        <v>1966</v>
      </c>
      <c r="F576" s="58" t="s">
        <v>1967</v>
      </c>
      <c r="G576" s="55" t="s">
        <v>729</v>
      </c>
      <c r="H576" s="59" t="s">
        <v>744</v>
      </c>
    </row>
    <row r="577" spans="1:8" x14ac:dyDescent="0.35">
      <c r="A577" s="56" t="s">
        <v>21</v>
      </c>
      <c r="B577" s="57" t="s">
        <v>71</v>
      </c>
      <c r="C577" s="57" t="s">
        <v>1968</v>
      </c>
      <c r="D577" s="55" t="s">
        <v>1969</v>
      </c>
      <c r="E577" s="58" t="s">
        <v>1970</v>
      </c>
      <c r="F577" s="58" t="s">
        <v>1971</v>
      </c>
      <c r="G577" s="55" t="s">
        <v>729</v>
      </c>
      <c r="H577" s="59" t="s">
        <v>747</v>
      </c>
    </row>
    <row r="578" spans="1:8" x14ac:dyDescent="0.35">
      <c r="A578" s="56" t="s">
        <v>21</v>
      </c>
      <c r="B578" s="57" t="s">
        <v>71</v>
      </c>
      <c r="C578" s="57" t="s">
        <v>1968</v>
      </c>
      <c r="D578" s="55" t="s">
        <v>1969</v>
      </c>
      <c r="E578" s="58" t="s">
        <v>1972</v>
      </c>
      <c r="F578" s="58" t="s">
        <v>1973</v>
      </c>
      <c r="G578" s="55" t="s">
        <v>729</v>
      </c>
      <c r="H578" s="59" t="s">
        <v>744</v>
      </c>
    </row>
    <row r="579" spans="1:8" x14ac:dyDescent="0.35">
      <c r="A579" s="56" t="s">
        <v>21</v>
      </c>
      <c r="B579" s="57" t="s">
        <v>71</v>
      </c>
      <c r="C579" s="57" t="s">
        <v>1974</v>
      </c>
      <c r="D579" s="55" t="s">
        <v>1975</v>
      </c>
      <c r="E579" s="58" t="s">
        <v>1976</v>
      </c>
      <c r="F579" s="58" t="s">
        <v>1977</v>
      </c>
      <c r="G579" s="55" t="s">
        <v>729</v>
      </c>
      <c r="H579" s="59" t="s">
        <v>747</v>
      </c>
    </row>
    <row r="580" spans="1:8" x14ac:dyDescent="0.35">
      <c r="A580" s="56" t="s">
        <v>21</v>
      </c>
      <c r="B580" s="57" t="s">
        <v>71</v>
      </c>
      <c r="C580" s="57" t="s">
        <v>1974</v>
      </c>
      <c r="D580" s="55" t="s">
        <v>1975</v>
      </c>
      <c r="E580" s="58" t="s">
        <v>1978</v>
      </c>
      <c r="F580" s="58" t="s">
        <v>1979</v>
      </c>
      <c r="G580" s="55" t="s">
        <v>737</v>
      </c>
      <c r="H580" s="59" t="s">
        <v>730</v>
      </c>
    </row>
    <row r="581" spans="1:8" x14ac:dyDescent="0.35">
      <c r="A581" s="56" t="s">
        <v>21</v>
      </c>
      <c r="B581" s="57" t="s">
        <v>71</v>
      </c>
      <c r="C581" s="57" t="s">
        <v>1974</v>
      </c>
      <c r="D581" s="55" t="s">
        <v>1975</v>
      </c>
      <c r="E581" s="58" t="s">
        <v>1980</v>
      </c>
      <c r="F581" s="58" t="s">
        <v>1981</v>
      </c>
      <c r="G581" s="55" t="s">
        <v>737</v>
      </c>
      <c r="H581" s="59" t="s">
        <v>730</v>
      </c>
    </row>
    <row r="582" spans="1:8" x14ac:dyDescent="0.35">
      <c r="A582" s="56" t="s">
        <v>21</v>
      </c>
      <c r="B582" s="57" t="s">
        <v>71</v>
      </c>
      <c r="C582" s="57" t="s">
        <v>1974</v>
      </c>
      <c r="D582" s="55" t="s">
        <v>1975</v>
      </c>
      <c r="E582" s="58" t="s">
        <v>1982</v>
      </c>
      <c r="F582" s="58" t="s">
        <v>1983</v>
      </c>
      <c r="G582" s="55" t="s">
        <v>729</v>
      </c>
      <c r="H582" s="59" t="s">
        <v>747</v>
      </c>
    </row>
    <row r="583" spans="1:8" x14ac:dyDescent="0.35">
      <c r="A583" s="56" t="s">
        <v>21</v>
      </c>
      <c r="B583" s="57" t="s">
        <v>71</v>
      </c>
      <c r="C583" s="57" t="s">
        <v>1974</v>
      </c>
      <c r="D583" s="55" t="s">
        <v>1975</v>
      </c>
      <c r="E583" s="58" t="s">
        <v>1984</v>
      </c>
      <c r="F583" s="58" t="s">
        <v>1985</v>
      </c>
      <c r="G583" s="55" t="s">
        <v>729</v>
      </c>
      <c r="H583" s="59" t="s">
        <v>730</v>
      </c>
    </row>
    <row r="584" spans="1:8" x14ac:dyDescent="0.35">
      <c r="A584" s="56" t="s">
        <v>21</v>
      </c>
      <c r="B584" s="57" t="s">
        <v>71</v>
      </c>
      <c r="C584" s="57" t="s">
        <v>1974</v>
      </c>
      <c r="D584" s="55" t="s">
        <v>1975</v>
      </c>
      <c r="E584" s="58" t="s">
        <v>1986</v>
      </c>
      <c r="F584" s="58" t="s">
        <v>1987</v>
      </c>
      <c r="G584" s="55" t="s">
        <v>729</v>
      </c>
      <c r="H584" s="59" t="s">
        <v>730</v>
      </c>
    </row>
    <row r="585" spans="1:8" x14ac:dyDescent="0.35">
      <c r="A585" s="56" t="s">
        <v>21</v>
      </c>
      <c r="B585" s="57" t="s">
        <v>71</v>
      </c>
      <c r="C585" s="57" t="s">
        <v>1974</v>
      </c>
      <c r="D585" s="55" t="s">
        <v>1975</v>
      </c>
      <c r="E585" s="58" t="s">
        <v>1988</v>
      </c>
      <c r="F585" s="58" t="s">
        <v>1989</v>
      </c>
      <c r="G585" s="55" t="s">
        <v>729</v>
      </c>
      <c r="H585" s="59" t="s">
        <v>730</v>
      </c>
    </row>
    <row r="586" spans="1:8" x14ac:dyDescent="0.35">
      <c r="A586" s="56" t="s">
        <v>21</v>
      </c>
      <c r="B586" s="57" t="s">
        <v>71</v>
      </c>
      <c r="C586" s="57" t="s">
        <v>1974</v>
      </c>
      <c r="D586" s="55" t="s">
        <v>1975</v>
      </c>
      <c r="E586" s="58" t="s">
        <v>1990</v>
      </c>
      <c r="F586" s="58" t="s">
        <v>1991</v>
      </c>
      <c r="G586" s="55" t="s">
        <v>729</v>
      </c>
      <c r="H586" s="59" t="s">
        <v>730</v>
      </c>
    </row>
    <row r="587" spans="1:8" x14ac:dyDescent="0.35">
      <c r="A587" s="56" t="s">
        <v>21</v>
      </c>
      <c r="B587" s="57" t="s">
        <v>71</v>
      </c>
      <c r="C587" s="57" t="s">
        <v>1974</v>
      </c>
      <c r="D587" s="55" t="s">
        <v>1975</v>
      </c>
      <c r="E587" s="58" t="s">
        <v>1992</v>
      </c>
      <c r="F587" s="58" t="s">
        <v>1993</v>
      </c>
      <c r="G587" s="55" t="s">
        <v>729</v>
      </c>
      <c r="H587" s="59" t="s">
        <v>747</v>
      </c>
    </row>
    <row r="588" spans="1:8" x14ac:dyDescent="0.35">
      <c r="A588" s="56" t="s">
        <v>21</v>
      </c>
      <c r="B588" s="57" t="s">
        <v>71</v>
      </c>
      <c r="C588" s="57" t="s">
        <v>1974</v>
      </c>
      <c r="D588" s="55" t="s">
        <v>1975</v>
      </c>
      <c r="E588" s="58" t="s">
        <v>1994</v>
      </c>
      <c r="F588" s="58" t="s">
        <v>1995</v>
      </c>
      <c r="G588" s="55" t="s">
        <v>737</v>
      </c>
      <c r="H588" s="59" t="s">
        <v>730</v>
      </c>
    </row>
    <row r="589" spans="1:8" x14ac:dyDescent="0.35">
      <c r="A589" s="56" t="s">
        <v>21</v>
      </c>
      <c r="B589" s="57" t="s">
        <v>71</v>
      </c>
      <c r="C589" s="57" t="s">
        <v>1996</v>
      </c>
      <c r="D589" s="55" t="s">
        <v>1997</v>
      </c>
      <c r="E589" s="58" t="s">
        <v>1998</v>
      </c>
      <c r="F589" s="58" t="s">
        <v>1999</v>
      </c>
      <c r="G589" s="55" t="s">
        <v>729</v>
      </c>
      <c r="H589" s="59" t="s">
        <v>744</v>
      </c>
    </row>
    <row r="590" spans="1:8" x14ac:dyDescent="0.35">
      <c r="A590" s="56" t="s">
        <v>21</v>
      </c>
      <c r="B590" s="57" t="s">
        <v>71</v>
      </c>
      <c r="C590" s="57" t="s">
        <v>1996</v>
      </c>
      <c r="D590" s="55" t="s">
        <v>1997</v>
      </c>
      <c r="E590" s="58" t="s">
        <v>2000</v>
      </c>
      <c r="F590" s="58" t="s">
        <v>2001</v>
      </c>
      <c r="G590" s="55" t="s">
        <v>729</v>
      </c>
      <c r="H590" s="59" t="s">
        <v>744</v>
      </c>
    </row>
    <row r="591" spans="1:8" x14ac:dyDescent="0.35">
      <c r="A591" s="56" t="s">
        <v>21</v>
      </c>
      <c r="B591" s="57" t="s">
        <v>71</v>
      </c>
      <c r="C591" s="57" t="s">
        <v>1996</v>
      </c>
      <c r="D591" s="55" t="s">
        <v>1997</v>
      </c>
      <c r="E591" s="58" t="s">
        <v>2002</v>
      </c>
      <c r="F591" s="58" t="s">
        <v>2003</v>
      </c>
      <c r="G591" s="55" t="s">
        <v>737</v>
      </c>
      <c r="H591" s="59" t="s">
        <v>747</v>
      </c>
    </row>
    <row r="592" spans="1:8" x14ac:dyDescent="0.35">
      <c r="A592" s="56" t="s">
        <v>21</v>
      </c>
      <c r="B592" s="57" t="s">
        <v>71</v>
      </c>
      <c r="C592" s="57" t="s">
        <v>1996</v>
      </c>
      <c r="D592" s="55" t="s">
        <v>1997</v>
      </c>
      <c r="E592" s="58" t="s">
        <v>2004</v>
      </c>
      <c r="F592" s="58" t="s">
        <v>2005</v>
      </c>
      <c r="G592" s="55" t="s">
        <v>737</v>
      </c>
      <c r="H592" s="59" t="s">
        <v>744</v>
      </c>
    </row>
    <row r="593" spans="1:8" x14ac:dyDescent="0.35">
      <c r="A593" s="56" t="s">
        <v>21</v>
      </c>
      <c r="B593" s="57" t="s">
        <v>71</v>
      </c>
      <c r="C593" s="57" t="s">
        <v>2006</v>
      </c>
      <c r="D593" s="55" t="s">
        <v>2007</v>
      </c>
      <c r="E593" s="58" t="s">
        <v>2008</v>
      </c>
      <c r="F593" s="58" t="s">
        <v>2009</v>
      </c>
      <c r="G593" s="55" t="s">
        <v>729</v>
      </c>
      <c r="H593" s="59" t="s">
        <v>730</v>
      </c>
    </row>
    <row r="594" spans="1:8" x14ac:dyDescent="0.35">
      <c r="A594" s="56" t="s">
        <v>21</v>
      </c>
      <c r="B594" s="57" t="s">
        <v>71</v>
      </c>
      <c r="C594" s="57" t="s">
        <v>2006</v>
      </c>
      <c r="D594" s="55" t="s">
        <v>2007</v>
      </c>
      <c r="E594" s="58" t="s">
        <v>2010</v>
      </c>
      <c r="F594" s="58" t="s">
        <v>2011</v>
      </c>
      <c r="G594" s="55" t="s">
        <v>729</v>
      </c>
      <c r="H594" s="59" t="s">
        <v>730</v>
      </c>
    </row>
    <row r="595" spans="1:8" x14ac:dyDescent="0.35">
      <c r="A595" s="56" t="s">
        <v>21</v>
      </c>
      <c r="B595" s="57" t="s">
        <v>71</v>
      </c>
      <c r="C595" s="57" t="s">
        <v>2006</v>
      </c>
      <c r="D595" s="55" t="s">
        <v>2007</v>
      </c>
      <c r="E595" s="58" t="s">
        <v>2012</v>
      </c>
      <c r="F595" s="58" t="s">
        <v>2013</v>
      </c>
      <c r="G595" s="55" t="s">
        <v>729</v>
      </c>
      <c r="H595" s="59" t="s">
        <v>730</v>
      </c>
    </row>
    <row r="596" spans="1:8" x14ac:dyDescent="0.35">
      <c r="A596" s="56" t="s">
        <v>21</v>
      </c>
      <c r="B596" s="57" t="s">
        <v>71</v>
      </c>
      <c r="C596" s="57" t="s">
        <v>2006</v>
      </c>
      <c r="D596" s="55" t="s">
        <v>2007</v>
      </c>
      <c r="E596" s="58" t="s">
        <v>2014</v>
      </c>
      <c r="F596" s="58" t="s">
        <v>2015</v>
      </c>
      <c r="G596" s="55" t="s">
        <v>729</v>
      </c>
      <c r="H596" s="59" t="s">
        <v>744</v>
      </c>
    </row>
    <row r="597" spans="1:8" x14ac:dyDescent="0.35">
      <c r="A597" s="56" t="s">
        <v>21</v>
      </c>
      <c r="B597" s="57" t="s">
        <v>71</v>
      </c>
      <c r="C597" s="57" t="s">
        <v>2006</v>
      </c>
      <c r="D597" s="55" t="s">
        <v>2007</v>
      </c>
      <c r="E597" s="58" t="s">
        <v>2016</v>
      </c>
      <c r="F597" s="58" t="s">
        <v>2017</v>
      </c>
      <c r="G597" s="55" t="s">
        <v>737</v>
      </c>
      <c r="H597" s="59" t="s">
        <v>730</v>
      </c>
    </row>
    <row r="598" spans="1:8" x14ac:dyDescent="0.35">
      <c r="A598" s="56" t="s">
        <v>21</v>
      </c>
      <c r="B598" s="57" t="s">
        <v>71</v>
      </c>
      <c r="C598" s="57" t="s">
        <v>2006</v>
      </c>
      <c r="D598" s="55" t="s">
        <v>2007</v>
      </c>
      <c r="E598" s="58" t="s">
        <v>2018</v>
      </c>
      <c r="F598" s="58" t="s">
        <v>2019</v>
      </c>
      <c r="G598" s="55" t="s">
        <v>729</v>
      </c>
      <c r="H598" s="59" t="s">
        <v>730</v>
      </c>
    </row>
    <row r="599" spans="1:8" x14ac:dyDescent="0.35">
      <c r="A599" s="56" t="s">
        <v>21</v>
      </c>
      <c r="B599" s="57" t="s">
        <v>71</v>
      </c>
      <c r="C599" s="57" t="s">
        <v>2006</v>
      </c>
      <c r="D599" s="55" t="s">
        <v>2007</v>
      </c>
      <c r="E599" s="58" t="s">
        <v>2020</v>
      </c>
      <c r="F599" s="58" t="s">
        <v>2021</v>
      </c>
      <c r="G599" s="55" t="s">
        <v>737</v>
      </c>
      <c r="H599" s="59" t="s">
        <v>730</v>
      </c>
    </row>
    <row r="600" spans="1:8" x14ac:dyDescent="0.35">
      <c r="A600" s="56" t="s">
        <v>21</v>
      </c>
      <c r="B600" s="57" t="s">
        <v>71</v>
      </c>
      <c r="C600" s="57" t="s">
        <v>2006</v>
      </c>
      <c r="D600" s="55" t="s">
        <v>2007</v>
      </c>
      <c r="E600" s="58" t="s">
        <v>2022</v>
      </c>
      <c r="F600" s="58" t="s">
        <v>2023</v>
      </c>
      <c r="G600" s="55" t="s">
        <v>737</v>
      </c>
      <c r="H600" s="59" t="s">
        <v>747</v>
      </c>
    </row>
    <row r="601" spans="1:8" x14ac:dyDescent="0.35">
      <c r="A601" s="56" t="s">
        <v>21</v>
      </c>
      <c r="B601" s="57" t="s">
        <v>71</v>
      </c>
      <c r="C601" s="57" t="s">
        <v>2006</v>
      </c>
      <c r="D601" s="55" t="s">
        <v>2007</v>
      </c>
      <c r="E601" s="58" t="s">
        <v>2024</v>
      </c>
      <c r="F601" s="58" t="s">
        <v>2025</v>
      </c>
      <c r="G601" s="55" t="s">
        <v>737</v>
      </c>
      <c r="H601" s="59" t="s">
        <v>730</v>
      </c>
    </row>
    <row r="602" spans="1:8" x14ac:dyDescent="0.35">
      <c r="A602" s="56" t="s">
        <v>21</v>
      </c>
      <c r="B602" s="57" t="s">
        <v>71</v>
      </c>
      <c r="C602" s="57" t="s">
        <v>2026</v>
      </c>
      <c r="D602" s="55" t="s">
        <v>2027</v>
      </c>
      <c r="E602" s="58" t="s">
        <v>2028</v>
      </c>
      <c r="F602" s="58" t="s">
        <v>2029</v>
      </c>
      <c r="G602" s="55" t="s">
        <v>729</v>
      </c>
      <c r="H602" s="59" t="s">
        <v>730</v>
      </c>
    </row>
    <row r="603" spans="1:8" x14ac:dyDescent="0.35">
      <c r="A603" s="56" t="s">
        <v>21</v>
      </c>
      <c r="B603" s="57" t="s">
        <v>71</v>
      </c>
      <c r="C603" s="57" t="s">
        <v>2026</v>
      </c>
      <c r="D603" s="55" t="s">
        <v>2027</v>
      </c>
      <c r="E603" s="58" t="s">
        <v>2030</v>
      </c>
      <c r="F603" s="58" t="s">
        <v>2031</v>
      </c>
      <c r="G603" s="55" t="s">
        <v>729</v>
      </c>
      <c r="H603" s="59" t="s">
        <v>730</v>
      </c>
    </row>
    <row r="604" spans="1:8" x14ac:dyDescent="0.55000000000000004">
      <c r="A604" s="60" t="s">
        <v>21</v>
      </c>
      <c r="B604" s="60" t="s">
        <v>71</v>
      </c>
      <c r="C604" s="60" t="s">
        <v>2026</v>
      </c>
      <c r="D604" s="60" t="s">
        <v>2027</v>
      </c>
      <c r="E604" s="55" t="s">
        <v>2032</v>
      </c>
      <c r="F604" s="55" t="s">
        <v>1591</v>
      </c>
      <c r="G604" s="55" t="s">
        <v>737</v>
      </c>
      <c r="H604" s="61" t="s">
        <v>747</v>
      </c>
    </row>
    <row r="605" spans="1:8" x14ac:dyDescent="0.35">
      <c r="A605" s="56" t="s">
        <v>21</v>
      </c>
      <c r="B605" s="57" t="s">
        <v>71</v>
      </c>
      <c r="C605" s="57" t="s">
        <v>2026</v>
      </c>
      <c r="D605" s="55" t="s">
        <v>2027</v>
      </c>
      <c r="E605" s="58" t="s">
        <v>2033</v>
      </c>
      <c r="F605" s="58" t="s">
        <v>2034</v>
      </c>
      <c r="G605" s="55" t="s">
        <v>729</v>
      </c>
      <c r="H605" s="59" t="s">
        <v>747</v>
      </c>
    </row>
    <row r="606" spans="1:8" x14ac:dyDescent="0.35">
      <c r="A606" s="56" t="s">
        <v>21</v>
      </c>
      <c r="B606" s="57" t="s">
        <v>71</v>
      </c>
      <c r="C606" s="57" t="s">
        <v>2026</v>
      </c>
      <c r="D606" s="55" t="s">
        <v>2027</v>
      </c>
      <c r="E606" s="58" t="s">
        <v>2035</v>
      </c>
      <c r="F606" s="58" t="s">
        <v>2036</v>
      </c>
      <c r="G606" s="55" t="s">
        <v>729</v>
      </c>
      <c r="H606" s="59" t="s">
        <v>730</v>
      </c>
    </row>
    <row r="607" spans="1:8" x14ac:dyDescent="0.35">
      <c r="A607" s="56" t="s">
        <v>21</v>
      </c>
      <c r="B607" s="57" t="s">
        <v>71</v>
      </c>
      <c r="C607" s="57" t="s">
        <v>2026</v>
      </c>
      <c r="D607" s="55" t="s">
        <v>2027</v>
      </c>
      <c r="E607" s="58" t="s">
        <v>2037</v>
      </c>
      <c r="F607" s="58" t="s">
        <v>2038</v>
      </c>
      <c r="G607" s="55" t="s">
        <v>729</v>
      </c>
      <c r="H607" s="59" t="s">
        <v>730</v>
      </c>
    </row>
    <row r="608" spans="1:8" x14ac:dyDescent="0.35">
      <c r="A608" s="56" t="s">
        <v>21</v>
      </c>
      <c r="B608" s="57" t="s">
        <v>71</v>
      </c>
      <c r="C608" s="57" t="s">
        <v>2026</v>
      </c>
      <c r="D608" s="55" t="s">
        <v>2027</v>
      </c>
      <c r="E608" s="58" t="s">
        <v>2039</v>
      </c>
      <c r="F608" s="58" t="s">
        <v>2040</v>
      </c>
      <c r="G608" s="55" t="s">
        <v>737</v>
      </c>
      <c r="H608" s="59" t="s">
        <v>730</v>
      </c>
    </row>
    <row r="609" spans="1:8" x14ac:dyDescent="0.35">
      <c r="A609" s="56" t="s">
        <v>21</v>
      </c>
      <c r="B609" s="57" t="s">
        <v>71</v>
      </c>
      <c r="C609" s="57" t="s">
        <v>2026</v>
      </c>
      <c r="D609" s="55" t="s">
        <v>2027</v>
      </c>
      <c r="E609" s="58" t="s">
        <v>2041</v>
      </c>
      <c r="F609" s="58" t="s">
        <v>2042</v>
      </c>
      <c r="G609" s="55" t="s">
        <v>737</v>
      </c>
      <c r="H609" s="59" t="s">
        <v>730</v>
      </c>
    </row>
    <row r="610" spans="1:8" x14ac:dyDescent="0.35">
      <c r="A610" s="56" t="s">
        <v>21</v>
      </c>
      <c r="B610" s="57" t="s">
        <v>71</v>
      </c>
      <c r="C610" s="57" t="s">
        <v>2026</v>
      </c>
      <c r="D610" s="55" t="s">
        <v>2027</v>
      </c>
      <c r="E610" s="58" t="s">
        <v>2043</v>
      </c>
      <c r="F610" s="58" t="s">
        <v>2044</v>
      </c>
      <c r="G610" s="55" t="s">
        <v>729</v>
      </c>
      <c r="H610" s="59" t="s">
        <v>747</v>
      </c>
    </row>
    <row r="611" spans="1:8" x14ac:dyDescent="0.35">
      <c r="A611" s="56" t="s">
        <v>21</v>
      </c>
      <c r="B611" s="57" t="s">
        <v>71</v>
      </c>
      <c r="C611" s="57" t="s">
        <v>2026</v>
      </c>
      <c r="D611" s="55" t="s">
        <v>2027</v>
      </c>
      <c r="E611" s="58" t="s">
        <v>2045</v>
      </c>
      <c r="F611" s="58" t="s">
        <v>2046</v>
      </c>
      <c r="G611" s="55" t="s">
        <v>737</v>
      </c>
      <c r="H611" s="59" t="s">
        <v>730</v>
      </c>
    </row>
    <row r="612" spans="1:8" x14ac:dyDescent="0.35">
      <c r="A612" s="56" t="s">
        <v>21</v>
      </c>
      <c r="B612" s="57" t="s">
        <v>71</v>
      </c>
      <c r="C612" s="57" t="s">
        <v>2026</v>
      </c>
      <c r="D612" s="55" t="s">
        <v>2027</v>
      </c>
      <c r="E612" s="58" t="s">
        <v>2047</v>
      </c>
      <c r="F612" s="58" t="s">
        <v>2048</v>
      </c>
      <c r="G612" s="55" t="s">
        <v>737</v>
      </c>
      <c r="H612" s="59" t="s">
        <v>730</v>
      </c>
    </row>
    <row r="613" spans="1:8" x14ac:dyDescent="0.35">
      <c r="A613" s="56" t="s">
        <v>21</v>
      </c>
      <c r="B613" s="57" t="s">
        <v>71</v>
      </c>
      <c r="C613" s="57" t="s">
        <v>2026</v>
      </c>
      <c r="D613" s="55" t="s">
        <v>2027</v>
      </c>
      <c r="E613" s="58" t="s">
        <v>2049</v>
      </c>
      <c r="F613" s="58" t="s">
        <v>2050</v>
      </c>
      <c r="G613" s="55" t="s">
        <v>737</v>
      </c>
      <c r="H613" s="59" t="s">
        <v>730</v>
      </c>
    </row>
    <row r="614" spans="1:8" x14ac:dyDescent="0.35">
      <c r="A614" s="56" t="s">
        <v>21</v>
      </c>
      <c r="B614" s="57" t="s">
        <v>71</v>
      </c>
      <c r="C614" s="57" t="s">
        <v>2026</v>
      </c>
      <c r="D614" s="55" t="s">
        <v>2027</v>
      </c>
      <c r="E614" s="58" t="s">
        <v>2051</v>
      </c>
      <c r="F614" s="58" t="s">
        <v>2052</v>
      </c>
      <c r="G614" s="55" t="s">
        <v>737</v>
      </c>
      <c r="H614" s="59" t="s">
        <v>730</v>
      </c>
    </row>
    <row r="615" spans="1:8" x14ac:dyDescent="0.35">
      <c r="A615" s="56" t="s">
        <v>21</v>
      </c>
      <c r="B615" s="57" t="s">
        <v>71</v>
      </c>
      <c r="C615" s="57" t="s">
        <v>2053</v>
      </c>
      <c r="D615" s="55" t="s">
        <v>2054</v>
      </c>
      <c r="E615" s="58" t="s">
        <v>2055</v>
      </c>
      <c r="F615" s="58" t="s">
        <v>2056</v>
      </c>
      <c r="G615" s="55" t="s">
        <v>729</v>
      </c>
      <c r="H615" s="59" t="s">
        <v>730</v>
      </c>
    </row>
    <row r="616" spans="1:8" x14ac:dyDescent="0.35">
      <c r="A616" s="56" t="s">
        <v>21</v>
      </c>
      <c r="B616" s="57" t="s">
        <v>71</v>
      </c>
      <c r="C616" s="57" t="s">
        <v>2053</v>
      </c>
      <c r="D616" s="55" t="s">
        <v>2054</v>
      </c>
      <c r="E616" s="58" t="s">
        <v>2057</v>
      </c>
      <c r="F616" s="58" t="s">
        <v>2058</v>
      </c>
      <c r="G616" s="55" t="s">
        <v>729</v>
      </c>
      <c r="H616" s="59" t="s">
        <v>730</v>
      </c>
    </row>
    <row r="617" spans="1:8" x14ac:dyDescent="0.35">
      <c r="A617" s="56" t="s">
        <v>21</v>
      </c>
      <c r="B617" s="57" t="s">
        <v>71</v>
      </c>
      <c r="C617" s="57" t="s">
        <v>2053</v>
      </c>
      <c r="D617" s="55" t="s">
        <v>2054</v>
      </c>
      <c r="E617" s="58" t="s">
        <v>2059</v>
      </c>
      <c r="F617" s="58" t="s">
        <v>2060</v>
      </c>
      <c r="G617" s="55" t="s">
        <v>729</v>
      </c>
      <c r="H617" s="59" t="s">
        <v>730</v>
      </c>
    </row>
    <row r="618" spans="1:8" x14ac:dyDescent="0.35">
      <c r="A618" s="56" t="s">
        <v>21</v>
      </c>
      <c r="B618" s="57" t="s">
        <v>71</v>
      </c>
      <c r="C618" s="57" t="s">
        <v>2053</v>
      </c>
      <c r="D618" s="55" t="s">
        <v>2054</v>
      </c>
      <c r="E618" s="58" t="s">
        <v>2061</v>
      </c>
      <c r="F618" s="58" t="s">
        <v>2062</v>
      </c>
      <c r="G618" s="55" t="s">
        <v>737</v>
      </c>
      <c r="H618" s="59" t="s">
        <v>730</v>
      </c>
    </row>
    <row r="619" spans="1:8" x14ac:dyDescent="0.35">
      <c r="A619" s="56" t="s">
        <v>21</v>
      </c>
      <c r="B619" s="57" t="s">
        <v>71</v>
      </c>
      <c r="C619" s="57" t="s">
        <v>2053</v>
      </c>
      <c r="D619" s="55" t="s">
        <v>2054</v>
      </c>
      <c r="E619" s="58" t="s">
        <v>2063</v>
      </c>
      <c r="F619" s="58" t="s">
        <v>2064</v>
      </c>
      <c r="G619" s="55" t="s">
        <v>729</v>
      </c>
      <c r="H619" s="59" t="s">
        <v>730</v>
      </c>
    </row>
    <row r="620" spans="1:8" x14ac:dyDescent="0.35">
      <c r="A620" s="56" t="s">
        <v>21</v>
      </c>
      <c r="B620" s="57" t="s">
        <v>71</v>
      </c>
      <c r="C620" s="57" t="s">
        <v>2053</v>
      </c>
      <c r="D620" s="55" t="s">
        <v>2054</v>
      </c>
      <c r="E620" s="58" t="s">
        <v>2065</v>
      </c>
      <c r="F620" s="58" t="s">
        <v>2066</v>
      </c>
      <c r="G620" s="55" t="s">
        <v>729</v>
      </c>
      <c r="H620" s="59" t="s">
        <v>730</v>
      </c>
    </row>
    <row r="621" spans="1:8" x14ac:dyDescent="0.35">
      <c r="A621" s="56" t="s">
        <v>21</v>
      </c>
      <c r="B621" s="57" t="s">
        <v>71</v>
      </c>
      <c r="C621" s="57" t="s">
        <v>2053</v>
      </c>
      <c r="D621" s="55" t="s">
        <v>2054</v>
      </c>
      <c r="E621" s="58" t="s">
        <v>2067</v>
      </c>
      <c r="F621" s="58" t="s">
        <v>2068</v>
      </c>
      <c r="G621" s="55" t="s">
        <v>729</v>
      </c>
      <c r="H621" s="59" t="s">
        <v>730</v>
      </c>
    </row>
    <row r="622" spans="1:8" x14ac:dyDescent="0.35">
      <c r="A622" s="56" t="s">
        <v>21</v>
      </c>
      <c r="B622" s="57" t="s">
        <v>71</v>
      </c>
      <c r="C622" s="57" t="s">
        <v>2053</v>
      </c>
      <c r="D622" s="55" t="s">
        <v>2054</v>
      </c>
      <c r="E622" s="58" t="s">
        <v>2069</v>
      </c>
      <c r="F622" s="58" t="s">
        <v>2070</v>
      </c>
      <c r="G622" s="55" t="s">
        <v>729</v>
      </c>
      <c r="H622" s="59" t="s">
        <v>747</v>
      </c>
    </row>
    <row r="623" spans="1:8" x14ac:dyDescent="0.35">
      <c r="A623" s="56" t="s">
        <v>21</v>
      </c>
      <c r="B623" s="57" t="s">
        <v>71</v>
      </c>
      <c r="C623" s="57" t="s">
        <v>2053</v>
      </c>
      <c r="D623" s="55" t="s">
        <v>2054</v>
      </c>
      <c r="E623" s="58" t="s">
        <v>2071</v>
      </c>
      <c r="F623" s="58" t="s">
        <v>2072</v>
      </c>
      <c r="G623" s="55" t="s">
        <v>729</v>
      </c>
      <c r="H623" s="59" t="s">
        <v>730</v>
      </c>
    </row>
    <row r="624" spans="1:8" x14ac:dyDescent="0.35">
      <c r="A624" s="56" t="s">
        <v>21</v>
      </c>
      <c r="B624" s="57" t="s">
        <v>71</v>
      </c>
      <c r="C624" s="57" t="s">
        <v>2053</v>
      </c>
      <c r="D624" s="55" t="s">
        <v>2054</v>
      </c>
      <c r="E624" s="58" t="s">
        <v>2073</v>
      </c>
      <c r="F624" s="58" t="s">
        <v>2074</v>
      </c>
      <c r="G624" s="55" t="s">
        <v>729</v>
      </c>
      <c r="H624" s="59" t="s">
        <v>730</v>
      </c>
    </row>
    <row r="625" spans="1:8" x14ac:dyDescent="0.35">
      <c r="A625" s="56" t="s">
        <v>21</v>
      </c>
      <c r="B625" s="57" t="s">
        <v>71</v>
      </c>
      <c r="C625" s="57" t="s">
        <v>2053</v>
      </c>
      <c r="D625" s="55" t="s">
        <v>2054</v>
      </c>
      <c r="E625" s="58" t="s">
        <v>2075</v>
      </c>
      <c r="F625" s="58" t="s">
        <v>2076</v>
      </c>
      <c r="G625" s="55" t="s">
        <v>729</v>
      </c>
      <c r="H625" s="59" t="s">
        <v>730</v>
      </c>
    </row>
    <row r="626" spans="1:8" x14ac:dyDescent="0.35">
      <c r="A626" s="56" t="s">
        <v>21</v>
      </c>
      <c r="B626" s="57" t="s">
        <v>71</v>
      </c>
      <c r="C626" s="57" t="s">
        <v>2053</v>
      </c>
      <c r="D626" s="55" t="s">
        <v>2054</v>
      </c>
      <c r="E626" s="58" t="s">
        <v>2077</v>
      </c>
      <c r="F626" s="58" t="s">
        <v>2078</v>
      </c>
      <c r="G626" s="55" t="s">
        <v>729</v>
      </c>
      <c r="H626" s="59" t="s">
        <v>730</v>
      </c>
    </row>
    <row r="627" spans="1:8" x14ac:dyDescent="0.35">
      <c r="A627" s="56" t="s">
        <v>21</v>
      </c>
      <c r="B627" s="57" t="s">
        <v>71</v>
      </c>
      <c r="C627" s="57" t="s">
        <v>2053</v>
      </c>
      <c r="D627" s="55" t="s">
        <v>2054</v>
      </c>
      <c r="E627" s="58" t="s">
        <v>2079</v>
      </c>
      <c r="F627" s="58" t="s">
        <v>2080</v>
      </c>
      <c r="G627" s="55" t="s">
        <v>737</v>
      </c>
      <c r="H627" s="59" t="s">
        <v>730</v>
      </c>
    </row>
    <row r="628" spans="1:8" x14ac:dyDescent="0.35">
      <c r="A628" s="56" t="s">
        <v>21</v>
      </c>
      <c r="B628" s="57" t="s">
        <v>71</v>
      </c>
      <c r="C628" s="57" t="s">
        <v>2053</v>
      </c>
      <c r="D628" s="55" t="s">
        <v>2054</v>
      </c>
      <c r="E628" s="58" t="s">
        <v>2081</v>
      </c>
      <c r="F628" s="58" t="s">
        <v>2082</v>
      </c>
      <c r="G628" s="55" t="s">
        <v>737</v>
      </c>
      <c r="H628" s="59" t="s">
        <v>730</v>
      </c>
    </row>
    <row r="629" spans="1:8" x14ac:dyDescent="0.35">
      <c r="A629" s="56" t="s">
        <v>21</v>
      </c>
      <c r="B629" s="57" t="s">
        <v>71</v>
      </c>
      <c r="C629" s="57" t="s">
        <v>2053</v>
      </c>
      <c r="D629" s="55" t="s">
        <v>2054</v>
      </c>
      <c r="E629" s="58" t="s">
        <v>2083</v>
      </c>
      <c r="F629" s="58" t="s">
        <v>2084</v>
      </c>
      <c r="G629" s="55" t="s">
        <v>737</v>
      </c>
      <c r="H629" s="59" t="s">
        <v>730</v>
      </c>
    </row>
    <row r="630" spans="1:8" x14ac:dyDescent="0.35">
      <c r="A630" s="56" t="s">
        <v>21</v>
      </c>
      <c r="B630" s="57" t="s">
        <v>71</v>
      </c>
      <c r="C630" s="57" t="s">
        <v>2053</v>
      </c>
      <c r="D630" s="55" t="s">
        <v>2054</v>
      </c>
      <c r="E630" s="58" t="s">
        <v>2085</v>
      </c>
      <c r="F630" s="58" t="s">
        <v>2086</v>
      </c>
      <c r="G630" s="55" t="s">
        <v>737</v>
      </c>
      <c r="H630" s="59" t="s">
        <v>730</v>
      </c>
    </row>
    <row r="631" spans="1:8" x14ac:dyDescent="0.35">
      <c r="A631" s="56" t="s">
        <v>21</v>
      </c>
      <c r="B631" s="57" t="s">
        <v>71</v>
      </c>
      <c r="C631" s="57" t="s">
        <v>2053</v>
      </c>
      <c r="D631" s="55" t="s">
        <v>2054</v>
      </c>
      <c r="E631" s="58" t="s">
        <v>2087</v>
      </c>
      <c r="F631" s="58" t="s">
        <v>2088</v>
      </c>
      <c r="G631" s="55" t="s">
        <v>737</v>
      </c>
      <c r="H631" s="59" t="s">
        <v>730</v>
      </c>
    </row>
    <row r="632" spans="1:8" x14ac:dyDescent="0.35">
      <c r="A632" s="56" t="s">
        <v>21</v>
      </c>
      <c r="B632" s="57" t="s">
        <v>71</v>
      </c>
      <c r="C632" s="57" t="s">
        <v>2053</v>
      </c>
      <c r="D632" s="55" t="s">
        <v>2054</v>
      </c>
      <c r="E632" s="58" t="s">
        <v>2089</v>
      </c>
      <c r="F632" s="58" t="s">
        <v>2090</v>
      </c>
      <c r="G632" s="55" t="s">
        <v>737</v>
      </c>
      <c r="H632" s="59" t="s">
        <v>730</v>
      </c>
    </row>
    <row r="633" spans="1:8" x14ac:dyDescent="0.35">
      <c r="A633" s="56" t="s">
        <v>21</v>
      </c>
      <c r="B633" s="57" t="s">
        <v>71</v>
      </c>
      <c r="C633" s="57" t="s">
        <v>2053</v>
      </c>
      <c r="D633" s="55" t="s">
        <v>2054</v>
      </c>
      <c r="E633" s="58" t="s">
        <v>2091</v>
      </c>
      <c r="F633" s="58" t="s">
        <v>2092</v>
      </c>
      <c r="G633" s="55" t="s">
        <v>737</v>
      </c>
      <c r="H633" s="59" t="s">
        <v>730</v>
      </c>
    </row>
    <row r="634" spans="1:8" x14ac:dyDescent="0.35">
      <c r="A634" s="56" t="s">
        <v>21</v>
      </c>
      <c r="B634" s="57" t="s">
        <v>71</v>
      </c>
      <c r="C634" s="57" t="s">
        <v>2053</v>
      </c>
      <c r="D634" s="55" t="s">
        <v>2054</v>
      </c>
      <c r="E634" s="58" t="s">
        <v>2093</v>
      </c>
      <c r="F634" s="58" t="s">
        <v>2094</v>
      </c>
      <c r="G634" s="55" t="s">
        <v>737</v>
      </c>
      <c r="H634" s="59" t="s">
        <v>730</v>
      </c>
    </row>
    <row r="635" spans="1:8" x14ac:dyDescent="0.35">
      <c r="A635" s="56" t="s">
        <v>21</v>
      </c>
      <c r="B635" s="57" t="s">
        <v>71</v>
      </c>
      <c r="C635" s="57" t="s">
        <v>2053</v>
      </c>
      <c r="D635" s="55" t="s">
        <v>2054</v>
      </c>
      <c r="E635" s="58" t="s">
        <v>2095</v>
      </c>
      <c r="F635" s="58" t="s">
        <v>2096</v>
      </c>
      <c r="G635" s="55" t="s">
        <v>737</v>
      </c>
      <c r="H635" s="59" t="s">
        <v>730</v>
      </c>
    </row>
    <row r="636" spans="1:8" x14ac:dyDescent="0.35">
      <c r="A636" s="56" t="s">
        <v>21</v>
      </c>
      <c r="B636" s="57" t="s">
        <v>71</v>
      </c>
      <c r="C636" s="57" t="s">
        <v>2053</v>
      </c>
      <c r="D636" s="55" t="s">
        <v>2054</v>
      </c>
      <c r="E636" s="58" t="s">
        <v>2097</v>
      </c>
      <c r="F636" s="58" t="s">
        <v>2098</v>
      </c>
      <c r="G636" s="55" t="s">
        <v>737</v>
      </c>
      <c r="H636" s="59" t="s">
        <v>730</v>
      </c>
    </row>
    <row r="637" spans="1:8" x14ac:dyDescent="0.35">
      <c r="A637" s="56" t="s">
        <v>21</v>
      </c>
      <c r="B637" s="57" t="s">
        <v>71</v>
      </c>
      <c r="C637" s="57" t="s">
        <v>2053</v>
      </c>
      <c r="D637" s="55" t="s">
        <v>2054</v>
      </c>
      <c r="E637" s="58" t="s">
        <v>2099</v>
      </c>
      <c r="F637" s="58" t="s">
        <v>2100</v>
      </c>
      <c r="G637" s="55" t="s">
        <v>737</v>
      </c>
      <c r="H637" s="59" t="s">
        <v>730</v>
      </c>
    </row>
    <row r="638" spans="1:8" x14ac:dyDescent="0.35">
      <c r="A638" s="56" t="s">
        <v>21</v>
      </c>
      <c r="B638" s="57" t="s">
        <v>71</v>
      </c>
      <c r="C638" s="57" t="s">
        <v>2053</v>
      </c>
      <c r="D638" s="55" t="s">
        <v>2054</v>
      </c>
      <c r="E638" s="58" t="s">
        <v>2101</v>
      </c>
      <c r="F638" s="58" t="s">
        <v>2102</v>
      </c>
      <c r="G638" s="55" t="s">
        <v>737</v>
      </c>
      <c r="H638" s="59" t="s">
        <v>730</v>
      </c>
    </row>
    <row r="639" spans="1:8" x14ac:dyDescent="0.35">
      <c r="A639" s="56" t="s">
        <v>21</v>
      </c>
      <c r="B639" s="57" t="s">
        <v>71</v>
      </c>
      <c r="C639" s="57" t="s">
        <v>2103</v>
      </c>
      <c r="D639" s="55" t="s">
        <v>2104</v>
      </c>
      <c r="E639" s="58" t="s">
        <v>2105</v>
      </c>
      <c r="F639" s="58" t="s">
        <v>2106</v>
      </c>
      <c r="G639" s="55" t="s">
        <v>729</v>
      </c>
      <c r="H639" s="59" t="s">
        <v>730</v>
      </c>
    </row>
    <row r="640" spans="1:8" x14ac:dyDescent="0.35">
      <c r="A640" s="56" t="s">
        <v>21</v>
      </c>
      <c r="B640" s="57" t="s">
        <v>71</v>
      </c>
      <c r="C640" s="57" t="s">
        <v>2103</v>
      </c>
      <c r="D640" s="55" t="s">
        <v>2104</v>
      </c>
      <c r="E640" s="58" t="s">
        <v>2107</v>
      </c>
      <c r="F640" s="58" t="s">
        <v>2108</v>
      </c>
      <c r="G640" s="55" t="s">
        <v>737</v>
      </c>
      <c r="H640" s="59" t="s">
        <v>730</v>
      </c>
    </row>
    <row r="641" spans="1:8" x14ac:dyDescent="0.55000000000000004">
      <c r="A641" s="60" t="s">
        <v>21</v>
      </c>
      <c r="B641" s="60" t="s">
        <v>71</v>
      </c>
      <c r="C641" s="60" t="s">
        <v>2103</v>
      </c>
      <c r="D641" s="60" t="s">
        <v>2104</v>
      </c>
      <c r="E641" s="55" t="s">
        <v>2109</v>
      </c>
      <c r="F641" s="55" t="s">
        <v>2110</v>
      </c>
      <c r="G641" s="55" t="s">
        <v>737</v>
      </c>
      <c r="H641" s="61" t="s">
        <v>730</v>
      </c>
    </row>
    <row r="642" spans="1:8" x14ac:dyDescent="0.35">
      <c r="A642" s="56" t="s">
        <v>21</v>
      </c>
      <c r="B642" s="57" t="s">
        <v>71</v>
      </c>
      <c r="C642" s="57" t="s">
        <v>2103</v>
      </c>
      <c r="D642" s="55" t="s">
        <v>2104</v>
      </c>
      <c r="E642" s="58" t="s">
        <v>2111</v>
      </c>
      <c r="F642" s="58" t="s">
        <v>2112</v>
      </c>
      <c r="G642" s="55" t="s">
        <v>737</v>
      </c>
      <c r="H642" s="59" t="s">
        <v>730</v>
      </c>
    </row>
    <row r="643" spans="1:8" x14ac:dyDescent="0.35">
      <c r="A643" s="56" t="s">
        <v>21</v>
      </c>
      <c r="B643" s="57" t="s">
        <v>71</v>
      </c>
      <c r="C643" s="57" t="s">
        <v>2103</v>
      </c>
      <c r="D643" s="55" t="s">
        <v>2104</v>
      </c>
      <c r="E643" s="58" t="s">
        <v>2113</v>
      </c>
      <c r="F643" s="58" t="s">
        <v>2114</v>
      </c>
      <c r="G643" s="55" t="s">
        <v>729</v>
      </c>
      <c r="H643" s="59" t="s">
        <v>744</v>
      </c>
    </row>
    <row r="644" spans="1:8" x14ac:dyDescent="0.35">
      <c r="A644" s="56" t="s">
        <v>21</v>
      </c>
      <c r="B644" s="57" t="s">
        <v>71</v>
      </c>
      <c r="C644" s="57" t="s">
        <v>2103</v>
      </c>
      <c r="D644" s="55" t="s">
        <v>2104</v>
      </c>
      <c r="E644" s="58" t="s">
        <v>2115</v>
      </c>
      <c r="F644" s="58" t="s">
        <v>2116</v>
      </c>
      <c r="G644" s="55" t="s">
        <v>737</v>
      </c>
      <c r="H644" s="59" t="s">
        <v>730</v>
      </c>
    </row>
    <row r="645" spans="1:8" x14ac:dyDescent="0.35">
      <c r="A645" s="56" t="s">
        <v>21</v>
      </c>
      <c r="B645" s="57" t="s">
        <v>71</v>
      </c>
      <c r="C645" s="57" t="s">
        <v>2103</v>
      </c>
      <c r="D645" s="55" t="s">
        <v>2104</v>
      </c>
      <c r="E645" s="58" t="s">
        <v>2117</v>
      </c>
      <c r="F645" s="58" t="s">
        <v>2118</v>
      </c>
      <c r="G645" s="55" t="s">
        <v>729</v>
      </c>
      <c r="H645" s="59" t="s">
        <v>730</v>
      </c>
    </row>
    <row r="646" spans="1:8" x14ac:dyDescent="0.35">
      <c r="A646" s="56" t="s">
        <v>21</v>
      </c>
      <c r="B646" s="57" t="s">
        <v>71</v>
      </c>
      <c r="C646" s="57" t="s">
        <v>2103</v>
      </c>
      <c r="D646" s="55" t="s">
        <v>2104</v>
      </c>
      <c r="E646" s="58" t="s">
        <v>2119</v>
      </c>
      <c r="F646" s="58" t="s">
        <v>2120</v>
      </c>
      <c r="G646" s="55" t="s">
        <v>729</v>
      </c>
      <c r="H646" s="59" t="s">
        <v>730</v>
      </c>
    </row>
    <row r="647" spans="1:8" x14ac:dyDescent="0.35">
      <c r="A647" s="56" t="s">
        <v>21</v>
      </c>
      <c r="B647" s="57" t="s">
        <v>71</v>
      </c>
      <c r="C647" s="57" t="s">
        <v>2103</v>
      </c>
      <c r="D647" s="55" t="s">
        <v>2104</v>
      </c>
      <c r="E647" s="58" t="s">
        <v>2121</v>
      </c>
      <c r="F647" s="58" t="s">
        <v>2122</v>
      </c>
      <c r="G647" s="55" t="s">
        <v>729</v>
      </c>
      <c r="H647" s="59" t="s">
        <v>747</v>
      </c>
    </row>
    <row r="648" spans="1:8" x14ac:dyDescent="0.35">
      <c r="A648" s="56" t="s">
        <v>21</v>
      </c>
      <c r="B648" s="57" t="s">
        <v>71</v>
      </c>
      <c r="C648" s="57" t="s">
        <v>2103</v>
      </c>
      <c r="D648" s="55" t="s">
        <v>2104</v>
      </c>
      <c r="E648" s="58" t="s">
        <v>2123</v>
      </c>
      <c r="F648" s="58" t="s">
        <v>2124</v>
      </c>
      <c r="G648" s="55" t="s">
        <v>737</v>
      </c>
      <c r="H648" s="59" t="s">
        <v>730</v>
      </c>
    </row>
    <row r="649" spans="1:8" x14ac:dyDescent="0.35">
      <c r="A649" s="56" t="s">
        <v>21</v>
      </c>
      <c r="B649" s="57" t="s">
        <v>71</v>
      </c>
      <c r="C649" s="57" t="s">
        <v>2103</v>
      </c>
      <c r="D649" s="55" t="s">
        <v>2104</v>
      </c>
      <c r="E649" s="58" t="s">
        <v>2125</v>
      </c>
      <c r="F649" s="58" t="s">
        <v>2126</v>
      </c>
      <c r="G649" s="55" t="s">
        <v>737</v>
      </c>
      <c r="H649" s="59" t="s">
        <v>730</v>
      </c>
    </row>
    <row r="650" spans="1:8" x14ac:dyDescent="0.35">
      <c r="A650" s="56" t="s">
        <v>21</v>
      </c>
      <c r="B650" s="57" t="s">
        <v>71</v>
      </c>
      <c r="C650" s="57" t="s">
        <v>2103</v>
      </c>
      <c r="D650" s="55" t="s">
        <v>2104</v>
      </c>
      <c r="E650" s="58" t="s">
        <v>2127</v>
      </c>
      <c r="F650" s="58" t="s">
        <v>2128</v>
      </c>
      <c r="G650" s="55" t="s">
        <v>737</v>
      </c>
      <c r="H650" s="59" t="s">
        <v>730</v>
      </c>
    </row>
    <row r="651" spans="1:8" x14ac:dyDescent="0.35">
      <c r="A651" s="56" t="s">
        <v>21</v>
      </c>
      <c r="B651" s="57" t="s">
        <v>71</v>
      </c>
      <c r="C651" s="57" t="s">
        <v>2103</v>
      </c>
      <c r="D651" s="55" t="s">
        <v>2104</v>
      </c>
      <c r="E651" s="58" t="s">
        <v>2129</v>
      </c>
      <c r="F651" s="58" t="s">
        <v>2130</v>
      </c>
      <c r="G651" s="55" t="s">
        <v>737</v>
      </c>
      <c r="H651" s="59" t="s">
        <v>730</v>
      </c>
    </row>
    <row r="652" spans="1:8" x14ac:dyDescent="0.35">
      <c r="A652" s="56" t="s">
        <v>21</v>
      </c>
      <c r="B652" s="57" t="s">
        <v>71</v>
      </c>
      <c r="C652" s="57" t="s">
        <v>2131</v>
      </c>
      <c r="D652" s="55" t="s">
        <v>2132</v>
      </c>
      <c r="E652" s="58" t="s">
        <v>2133</v>
      </c>
      <c r="F652" s="58" t="s">
        <v>2134</v>
      </c>
      <c r="G652" s="55" t="s">
        <v>737</v>
      </c>
      <c r="H652" s="59" t="s">
        <v>730</v>
      </c>
    </row>
    <row r="653" spans="1:8" x14ac:dyDescent="0.35">
      <c r="A653" s="56" t="s">
        <v>21</v>
      </c>
      <c r="B653" s="57" t="s">
        <v>71</v>
      </c>
      <c r="C653" s="57" t="s">
        <v>2131</v>
      </c>
      <c r="D653" s="55" t="s">
        <v>2132</v>
      </c>
      <c r="E653" s="58" t="s">
        <v>2135</v>
      </c>
      <c r="F653" s="58" t="s">
        <v>2136</v>
      </c>
      <c r="G653" s="55" t="s">
        <v>729</v>
      </c>
      <c r="H653" s="59" t="s">
        <v>744</v>
      </c>
    </row>
    <row r="654" spans="1:8" x14ac:dyDescent="0.35">
      <c r="A654" s="56" t="s">
        <v>21</v>
      </c>
      <c r="B654" s="57" t="s">
        <v>71</v>
      </c>
      <c r="C654" s="57" t="s">
        <v>2131</v>
      </c>
      <c r="D654" s="55" t="s">
        <v>2132</v>
      </c>
      <c r="E654" s="58" t="s">
        <v>2137</v>
      </c>
      <c r="F654" s="58" t="s">
        <v>2138</v>
      </c>
      <c r="G654" s="55" t="s">
        <v>737</v>
      </c>
      <c r="H654" s="59" t="s">
        <v>744</v>
      </c>
    </row>
    <row r="655" spans="1:8" x14ac:dyDescent="0.35">
      <c r="A655" s="56" t="s">
        <v>21</v>
      </c>
      <c r="B655" s="57" t="s">
        <v>71</v>
      </c>
      <c r="C655" s="57" t="s">
        <v>2139</v>
      </c>
      <c r="D655" s="55" t="s">
        <v>2140</v>
      </c>
      <c r="E655" s="58" t="s">
        <v>2141</v>
      </c>
      <c r="F655" s="58" t="s">
        <v>2142</v>
      </c>
      <c r="G655" s="55" t="s">
        <v>729</v>
      </c>
      <c r="H655" s="59" t="s">
        <v>744</v>
      </c>
    </row>
    <row r="656" spans="1:8" x14ac:dyDescent="0.35">
      <c r="A656" s="56" t="s">
        <v>21</v>
      </c>
      <c r="B656" s="57" t="s">
        <v>71</v>
      </c>
      <c r="C656" s="57" t="s">
        <v>2139</v>
      </c>
      <c r="D656" s="55" t="s">
        <v>2140</v>
      </c>
      <c r="E656" s="58" t="s">
        <v>2143</v>
      </c>
      <c r="F656" s="58" t="s">
        <v>2144</v>
      </c>
      <c r="G656" s="55" t="s">
        <v>729</v>
      </c>
      <c r="H656" s="59" t="s">
        <v>744</v>
      </c>
    </row>
    <row r="657" spans="1:8" x14ac:dyDescent="0.35">
      <c r="A657" s="56" t="s">
        <v>21</v>
      </c>
      <c r="B657" s="57" t="s">
        <v>71</v>
      </c>
      <c r="C657" s="57" t="s">
        <v>2145</v>
      </c>
      <c r="D657" s="55" t="s">
        <v>2146</v>
      </c>
      <c r="E657" s="58" t="s">
        <v>2147</v>
      </c>
      <c r="F657" s="58" t="s">
        <v>2148</v>
      </c>
      <c r="G657" s="55" t="s">
        <v>729</v>
      </c>
      <c r="H657" s="59" t="s">
        <v>730</v>
      </c>
    </row>
    <row r="658" spans="1:8" x14ac:dyDescent="0.35">
      <c r="A658" s="56" t="s">
        <v>21</v>
      </c>
      <c r="B658" s="57" t="s">
        <v>71</v>
      </c>
      <c r="C658" s="57" t="s">
        <v>2145</v>
      </c>
      <c r="D658" s="55" t="s">
        <v>2146</v>
      </c>
      <c r="E658" s="58" t="s">
        <v>2149</v>
      </c>
      <c r="F658" s="58" t="s">
        <v>2150</v>
      </c>
      <c r="G658" s="55" t="s">
        <v>729</v>
      </c>
      <c r="H658" s="59" t="s">
        <v>730</v>
      </c>
    </row>
    <row r="659" spans="1:8" x14ac:dyDescent="0.35">
      <c r="A659" s="56" t="s">
        <v>21</v>
      </c>
      <c r="B659" s="57" t="s">
        <v>71</v>
      </c>
      <c r="C659" s="57" t="s">
        <v>2145</v>
      </c>
      <c r="D659" s="55" t="s">
        <v>2146</v>
      </c>
      <c r="E659" s="58" t="s">
        <v>2151</v>
      </c>
      <c r="F659" s="58" t="s">
        <v>2152</v>
      </c>
      <c r="G659" s="55" t="s">
        <v>729</v>
      </c>
      <c r="H659" s="59" t="s">
        <v>744</v>
      </c>
    </row>
    <row r="660" spans="1:8" x14ac:dyDescent="0.35">
      <c r="A660" s="56" t="s">
        <v>21</v>
      </c>
      <c r="B660" s="57" t="s">
        <v>71</v>
      </c>
      <c r="C660" s="57" t="s">
        <v>2145</v>
      </c>
      <c r="D660" s="55" t="s">
        <v>2146</v>
      </c>
      <c r="E660" s="58" t="s">
        <v>2153</v>
      </c>
      <c r="F660" s="58" t="s">
        <v>2154</v>
      </c>
      <c r="G660" s="55" t="s">
        <v>729</v>
      </c>
      <c r="H660" s="59" t="s">
        <v>730</v>
      </c>
    </row>
    <row r="661" spans="1:8" x14ac:dyDescent="0.35">
      <c r="A661" s="56" t="s">
        <v>21</v>
      </c>
      <c r="B661" s="57" t="s">
        <v>71</v>
      </c>
      <c r="C661" s="57" t="s">
        <v>2145</v>
      </c>
      <c r="D661" s="55" t="s">
        <v>2146</v>
      </c>
      <c r="E661" s="58" t="s">
        <v>2155</v>
      </c>
      <c r="F661" s="58" t="s">
        <v>2156</v>
      </c>
      <c r="G661" s="55" t="s">
        <v>729</v>
      </c>
      <c r="H661" s="59" t="s">
        <v>730</v>
      </c>
    </row>
    <row r="662" spans="1:8" x14ac:dyDescent="0.35">
      <c r="A662" s="56" t="s">
        <v>21</v>
      </c>
      <c r="B662" s="57" t="s">
        <v>71</v>
      </c>
      <c r="C662" s="57" t="s">
        <v>2145</v>
      </c>
      <c r="D662" s="55" t="s">
        <v>2146</v>
      </c>
      <c r="E662" s="58" t="s">
        <v>2157</v>
      </c>
      <c r="F662" s="58" t="s">
        <v>2158</v>
      </c>
      <c r="G662" s="55" t="s">
        <v>729</v>
      </c>
      <c r="H662" s="59" t="s">
        <v>730</v>
      </c>
    </row>
    <row r="663" spans="1:8" x14ac:dyDescent="0.35">
      <c r="A663" s="56" t="s">
        <v>21</v>
      </c>
      <c r="B663" s="57" t="s">
        <v>71</v>
      </c>
      <c r="C663" s="57" t="s">
        <v>2145</v>
      </c>
      <c r="D663" s="55" t="s">
        <v>2146</v>
      </c>
      <c r="E663" s="58" t="s">
        <v>2159</v>
      </c>
      <c r="F663" s="58" t="s">
        <v>2160</v>
      </c>
      <c r="G663" s="55" t="s">
        <v>729</v>
      </c>
      <c r="H663" s="59" t="s">
        <v>744</v>
      </c>
    </row>
    <row r="664" spans="1:8" x14ac:dyDescent="0.35">
      <c r="A664" s="56" t="s">
        <v>21</v>
      </c>
      <c r="B664" s="57" t="s">
        <v>71</v>
      </c>
      <c r="C664" s="57" t="s">
        <v>2145</v>
      </c>
      <c r="D664" s="55" t="s">
        <v>2146</v>
      </c>
      <c r="E664" s="58" t="s">
        <v>2161</v>
      </c>
      <c r="F664" s="58" t="s">
        <v>2162</v>
      </c>
      <c r="G664" s="55" t="s">
        <v>729</v>
      </c>
      <c r="H664" s="59" t="s">
        <v>747</v>
      </c>
    </row>
    <row r="665" spans="1:8" x14ac:dyDescent="0.35">
      <c r="A665" s="56" t="s">
        <v>21</v>
      </c>
      <c r="B665" s="57" t="s">
        <v>71</v>
      </c>
      <c r="C665" s="57" t="s">
        <v>2145</v>
      </c>
      <c r="D665" s="55" t="s">
        <v>2146</v>
      </c>
      <c r="E665" s="58" t="s">
        <v>2163</v>
      </c>
      <c r="F665" s="58" t="s">
        <v>2164</v>
      </c>
      <c r="G665" s="55" t="s">
        <v>737</v>
      </c>
      <c r="H665" s="59" t="s">
        <v>730</v>
      </c>
    </row>
    <row r="666" spans="1:8" x14ac:dyDescent="0.35">
      <c r="A666" s="56" t="s">
        <v>21</v>
      </c>
      <c r="B666" s="57" t="s">
        <v>71</v>
      </c>
      <c r="C666" s="57" t="s">
        <v>2145</v>
      </c>
      <c r="D666" s="55" t="s">
        <v>2146</v>
      </c>
      <c r="E666" s="58" t="s">
        <v>2165</v>
      </c>
      <c r="F666" s="58" t="s">
        <v>2166</v>
      </c>
      <c r="G666" s="55" t="s">
        <v>737</v>
      </c>
      <c r="H666" s="59" t="s">
        <v>730</v>
      </c>
    </row>
    <row r="667" spans="1:8" x14ac:dyDescent="0.35">
      <c r="A667" s="56" t="s">
        <v>21</v>
      </c>
      <c r="B667" s="57" t="s">
        <v>71</v>
      </c>
      <c r="C667" s="57" t="s">
        <v>2145</v>
      </c>
      <c r="D667" s="55" t="s">
        <v>2146</v>
      </c>
      <c r="E667" s="58" t="s">
        <v>2167</v>
      </c>
      <c r="F667" s="58" t="s">
        <v>2168</v>
      </c>
      <c r="G667" s="55" t="s">
        <v>737</v>
      </c>
      <c r="H667" s="59" t="s">
        <v>730</v>
      </c>
    </row>
    <row r="668" spans="1:8" x14ac:dyDescent="0.35">
      <c r="A668" s="56" t="s">
        <v>21</v>
      </c>
      <c r="B668" s="57" t="s">
        <v>71</v>
      </c>
      <c r="C668" s="57" t="s">
        <v>2145</v>
      </c>
      <c r="D668" s="55" t="s">
        <v>2146</v>
      </c>
      <c r="E668" s="58" t="s">
        <v>2169</v>
      </c>
      <c r="F668" s="58" t="s">
        <v>2170</v>
      </c>
      <c r="G668" s="55" t="s">
        <v>737</v>
      </c>
      <c r="H668" s="59" t="s">
        <v>730</v>
      </c>
    </row>
    <row r="669" spans="1:8" x14ac:dyDescent="0.35">
      <c r="A669" s="56" t="s">
        <v>21</v>
      </c>
      <c r="B669" s="57" t="s">
        <v>71</v>
      </c>
      <c r="C669" s="57" t="s">
        <v>2145</v>
      </c>
      <c r="D669" s="55" t="s">
        <v>2146</v>
      </c>
      <c r="E669" s="58" t="s">
        <v>2171</v>
      </c>
      <c r="F669" s="58" t="s">
        <v>2172</v>
      </c>
      <c r="G669" s="55" t="s">
        <v>737</v>
      </c>
      <c r="H669" s="59" t="s">
        <v>730</v>
      </c>
    </row>
    <row r="670" spans="1:8" x14ac:dyDescent="0.35">
      <c r="A670" s="56" t="s">
        <v>21</v>
      </c>
      <c r="B670" s="57" t="s">
        <v>71</v>
      </c>
      <c r="C670" s="57" t="s">
        <v>2145</v>
      </c>
      <c r="D670" s="55" t="s">
        <v>2146</v>
      </c>
      <c r="E670" s="58" t="s">
        <v>2173</v>
      </c>
      <c r="F670" s="58" t="s">
        <v>2174</v>
      </c>
      <c r="G670" s="55" t="s">
        <v>729</v>
      </c>
      <c r="H670" s="59" t="s">
        <v>730</v>
      </c>
    </row>
    <row r="671" spans="1:8" x14ac:dyDescent="0.35">
      <c r="A671" s="56" t="s">
        <v>21</v>
      </c>
      <c r="B671" s="57" t="s">
        <v>71</v>
      </c>
      <c r="C671" s="57" t="s">
        <v>2145</v>
      </c>
      <c r="D671" s="55" t="s">
        <v>2146</v>
      </c>
      <c r="E671" s="58" t="s">
        <v>2175</v>
      </c>
      <c r="F671" s="58" t="s">
        <v>2176</v>
      </c>
      <c r="G671" s="55" t="s">
        <v>737</v>
      </c>
      <c r="H671" s="59" t="s">
        <v>730</v>
      </c>
    </row>
    <row r="672" spans="1:8" x14ac:dyDescent="0.35">
      <c r="A672" s="56" t="s">
        <v>21</v>
      </c>
      <c r="B672" s="57" t="s">
        <v>71</v>
      </c>
      <c r="C672" s="57" t="s">
        <v>2145</v>
      </c>
      <c r="D672" s="55" t="s">
        <v>2146</v>
      </c>
      <c r="E672" s="58" t="s">
        <v>2177</v>
      </c>
      <c r="F672" s="58" t="s">
        <v>2178</v>
      </c>
      <c r="G672" s="55" t="s">
        <v>737</v>
      </c>
      <c r="H672" s="59" t="s">
        <v>730</v>
      </c>
    </row>
    <row r="673" spans="1:8" x14ac:dyDescent="0.35">
      <c r="A673" s="56" t="s">
        <v>21</v>
      </c>
      <c r="B673" s="57" t="s">
        <v>54</v>
      </c>
      <c r="C673" s="57" t="s">
        <v>2179</v>
      </c>
      <c r="D673" s="55" t="s">
        <v>2180</v>
      </c>
      <c r="E673" s="58" t="s">
        <v>2181</v>
      </c>
      <c r="F673" s="58" t="s">
        <v>2182</v>
      </c>
      <c r="G673" s="55" t="s">
        <v>729</v>
      </c>
      <c r="H673" s="59" t="s">
        <v>747</v>
      </c>
    </row>
    <row r="674" spans="1:8" x14ac:dyDescent="0.35">
      <c r="A674" s="56" t="s">
        <v>21</v>
      </c>
      <c r="B674" s="57" t="s">
        <v>54</v>
      </c>
      <c r="C674" s="57" t="s">
        <v>2179</v>
      </c>
      <c r="D674" s="55" t="s">
        <v>2180</v>
      </c>
      <c r="E674" s="58" t="s">
        <v>2183</v>
      </c>
      <c r="F674" s="58" t="s">
        <v>2184</v>
      </c>
      <c r="G674" s="55" t="s">
        <v>729</v>
      </c>
      <c r="H674" s="59" t="s">
        <v>747</v>
      </c>
    </row>
    <row r="675" spans="1:8" x14ac:dyDescent="0.35">
      <c r="A675" s="56" t="s">
        <v>21</v>
      </c>
      <c r="B675" s="57" t="s">
        <v>54</v>
      </c>
      <c r="C675" s="57" t="s">
        <v>2179</v>
      </c>
      <c r="D675" s="55" t="s">
        <v>2180</v>
      </c>
      <c r="E675" s="58" t="s">
        <v>2185</v>
      </c>
      <c r="F675" s="58" t="s">
        <v>2186</v>
      </c>
      <c r="G675" s="55" t="s">
        <v>729</v>
      </c>
      <c r="H675" s="59" t="s">
        <v>747</v>
      </c>
    </row>
    <row r="676" spans="1:8" x14ac:dyDescent="0.35">
      <c r="A676" s="56" t="s">
        <v>21</v>
      </c>
      <c r="B676" s="57" t="s">
        <v>54</v>
      </c>
      <c r="C676" s="57" t="s">
        <v>2179</v>
      </c>
      <c r="D676" s="55" t="s">
        <v>2180</v>
      </c>
      <c r="E676" s="58" t="s">
        <v>2187</v>
      </c>
      <c r="F676" s="58" t="s">
        <v>2188</v>
      </c>
      <c r="G676" s="55" t="s">
        <v>737</v>
      </c>
      <c r="H676" s="59" t="s">
        <v>730</v>
      </c>
    </row>
    <row r="677" spans="1:8" x14ac:dyDescent="0.35">
      <c r="A677" s="56" t="s">
        <v>21</v>
      </c>
      <c r="B677" s="57" t="s">
        <v>54</v>
      </c>
      <c r="C677" s="57" t="s">
        <v>2179</v>
      </c>
      <c r="D677" s="55" t="s">
        <v>2180</v>
      </c>
      <c r="E677" s="58" t="s">
        <v>2189</v>
      </c>
      <c r="F677" s="58" t="s">
        <v>2190</v>
      </c>
      <c r="G677" s="55" t="s">
        <v>729</v>
      </c>
      <c r="H677" s="59" t="s">
        <v>730</v>
      </c>
    </row>
    <row r="678" spans="1:8" x14ac:dyDescent="0.35">
      <c r="A678" s="56" t="s">
        <v>21</v>
      </c>
      <c r="B678" s="57" t="s">
        <v>54</v>
      </c>
      <c r="C678" s="57" t="s">
        <v>2179</v>
      </c>
      <c r="D678" s="55" t="s">
        <v>2180</v>
      </c>
      <c r="E678" s="58" t="s">
        <v>2191</v>
      </c>
      <c r="F678" s="58" t="s">
        <v>2192</v>
      </c>
      <c r="G678" s="55" t="s">
        <v>737</v>
      </c>
      <c r="H678" s="59" t="s">
        <v>747</v>
      </c>
    </row>
    <row r="679" spans="1:8" x14ac:dyDescent="0.35">
      <c r="A679" s="56" t="s">
        <v>21</v>
      </c>
      <c r="B679" s="57" t="s">
        <v>54</v>
      </c>
      <c r="C679" s="57" t="s">
        <v>2179</v>
      </c>
      <c r="D679" s="55" t="s">
        <v>2180</v>
      </c>
      <c r="E679" s="58" t="s">
        <v>2193</v>
      </c>
      <c r="F679" s="58" t="s">
        <v>2194</v>
      </c>
      <c r="G679" s="55" t="s">
        <v>729</v>
      </c>
      <c r="H679" s="59" t="s">
        <v>730</v>
      </c>
    </row>
    <row r="680" spans="1:8" x14ac:dyDescent="0.35">
      <c r="A680" s="56" t="s">
        <v>21</v>
      </c>
      <c r="B680" s="57" t="s">
        <v>54</v>
      </c>
      <c r="C680" s="57" t="s">
        <v>2179</v>
      </c>
      <c r="D680" s="55" t="s">
        <v>2180</v>
      </c>
      <c r="E680" s="58" t="s">
        <v>2195</v>
      </c>
      <c r="F680" s="58" t="s">
        <v>2196</v>
      </c>
      <c r="G680" s="55" t="s">
        <v>729</v>
      </c>
      <c r="H680" s="59" t="s">
        <v>744</v>
      </c>
    </row>
    <row r="681" spans="1:8" x14ac:dyDescent="0.35">
      <c r="A681" s="56" t="s">
        <v>21</v>
      </c>
      <c r="B681" s="57" t="s">
        <v>54</v>
      </c>
      <c r="C681" s="57" t="s">
        <v>2179</v>
      </c>
      <c r="D681" s="55" t="s">
        <v>2180</v>
      </c>
      <c r="E681" s="58" t="s">
        <v>2197</v>
      </c>
      <c r="F681" s="58" t="s">
        <v>2198</v>
      </c>
      <c r="G681" s="55" t="s">
        <v>737</v>
      </c>
      <c r="H681" s="59" t="s">
        <v>730</v>
      </c>
    </row>
    <row r="682" spans="1:8" x14ac:dyDescent="0.35">
      <c r="A682" s="56" t="s">
        <v>21</v>
      </c>
      <c r="B682" s="57" t="s">
        <v>54</v>
      </c>
      <c r="C682" s="57" t="s">
        <v>2179</v>
      </c>
      <c r="D682" s="55" t="s">
        <v>2180</v>
      </c>
      <c r="E682" s="58" t="s">
        <v>2199</v>
      </c>
      <c r="F682" s="58" t="s">
        <v>2200</v>
      </c>
      <c r="G682" s="55" t="s">
        <v>737</v>
      </c>
      <c r="H682" s="59" t="s">
        <v>730</v>
      </c>
    </row>
    <row r="683" spans="1:8" x14ac:dyDescent="0.35">
      <c r="A683" s="56" t="s">
        <v>21</v>
      </c>
      <c r="B683" s="57" t="s">
        <v>54</v>
      </c>
      <c r="C683" s="57" t="s">
        <v>2179</v>
      </c>
      <c r="D683" s="55" t="s">
        <v>2180</v>
      </c>
      <c r="E683" s="58" t="s">
        <v>2201</v>
      </c>
      <c r="F683" s="58" t="s">
        <v>2202</v>
      </c>
      <c r="G683" s="55" t="s">
        <v>729</v>
      </c>
      <c r="H683" s="59" t="s">
        <v>730</v>
      </c>
    </row>
    <row r="684" spans="1:8" x14ac:dyDescent="0.35">
      <c r="A684" s="56" t="s">
        <v>21</v>
      </c>
      <c r="B684" s="57" t="s">
        <v>54</v>
      </c>
      <c r="C684" s="57" t="s">
        <v>2179</v>
      </c>
      <c r="D684" s="55" t="s">
        <v>2180</v>
      </c>
      <c r="E684" s="58" t="s">
        <v>2203</v>
      </c>
      <c r="F684" s="58" t="s">
        <v>2204</v>
      </c>
      <c r="G684" s="55" t="s">
        <v>737</v>
      </c>
      <c r="H684" s="59" t="s">
        <v>730</v>
      </c>
    </row>
    <row r="685" spans="1:8" x14ac:dyDescent="0.35">
      <c r="A685" s="56" t="s">
        <v>21</v>
      </c>
      <c r="B685" s="57" t="s">
        <v>54</v>
      </c>
      <c r="C685" s="57" t="s">
        <v>2205</v>
      </c>
      <c r="D685" s="55" t="s">
        <v>2206</v>
      </c>
      <c r="E685" s="58" t="s">
        <v>2207</v>
      </c>
      <c r="F685" s="58" t="s">
        <v>2208</v>
      </c>
      <c r="G685" s="55" t="s">
        <v>729</v>
      </c>
      <c r="H685" s="59" t="s">
        <v>744</v>
      </c>
    </row>
    <row r="686" spans="1:8" x14ac:dyDescent="0.35">
      <c r="A686" s="56" t="s">
        <v>21</v>
      </c>
      <c r="B686" s="57" t="s">
        <v>54</v>
      </c>
      <c r="C686" s="57" t="s">
        <v>2205</v>
      </c>
      <c r="D686" s="55" t="s">
        <v>2206</v>
      </c>
      <c r="E686" s="58" t="s">
        <v>2209</v>
      </c>
      <c r="F686" s="58" t="s">
        <v>2210</v>
      </c>
      <c r="G686" s="55" t="s">
        <v>737</v>
      </c>
      <c r="H686" s="59" t="s">
        <v>730</v>
      </c>
    </row>
    <row r="687" spans="1:8" x14ac:dyDescent="0.35">
      <c r="A687" s="56" t="s">
        <v>21</v>
      </c>
      <c r="B687" s="57" t="s">
        <v>54</v>
      </c>
      <c r="C687" s="57" t="s">
        <v>2205</v>
      </c>
      <c r="D687" s="55" t="s">
        <v>2206</v>
      </c>
      <c r="E687" s="58" t="s">
        <v>2211</v>
      </c>
      <c r="F687" s="58" t="s">
        <v>2212</v>
      </c>
      <c r="G687" s="55" t="s">
        <v>729</v>
      </c>
      <c r="H687" s="59" t="s">
        <v>744</v>
      </c>
    </row>
    <row r="688" spans="1:8" x14ac:dyDescent="0.35">
      <c r="A688" s="56" t="s">
        <v>21</v>
      </c>
      <c r="B688" s="57" t="s">
        <v>54</v>
      </c>
      <c r="C688" s="57" t="s">
        <v>2205</v>
      </c>
      <c r="D688" s="55" t="s">
        <v>2206</v>
      </c>
      <c r="E688" s="58" t="s">
        <v>2213</v>
      </c>
      <c r="F688" s="58" t="s">
        <v>2214</v>
      </c>
      <c r="G688" s="55" t="s">
        <v>729</v>
      </c>
      <c r="H688" s="59" t="s">
        <v>730</v>
      </c>
    </row>
    <row r="689" spans="1:8" x14ac:dyDescent="0.35">
      <c r="A689" s="56" t="s">
        <v>21</v>
      </c>
      <c r="B689" s="57" t="s">
        <v>54</v>
      </c>
      <c r="C689" s="57" t="s">
        <v>2205</v>
      </c>
      <c r="D689" s="55" t="s">
        <v>2206</v>
      </c>
      <c r="E689" s="58" t="s">
        <v>2215</v>
      </c>
      <c r="F689" s="58" t="s">
        <v>2216</v>
      </c>
      <c r="G689" s="55" t="s">
        <v>729</v>
      </c>
      <c r="H689" s="59" t="s">
        <v>747</v>
      </c>
    </row>
    <row r="690" spans="1:8" x14ac:dyDescent="0.35">
      <c r="A690" s="56" t="s">
        <v>21</v>
      </c>
      <c r="B690" s="57" t="s">
        <v>54</v>
      </c>
      <c r="C690" s="57" t="s">
        <v>2205</v>
      </c>
      <c r="D690" s="55" t="s">
        <v>2206</v>
      </c>
      <c r="E690" s="58" t="s">
        <v>2217</v>
      </c>
      <c r="F690" s="58" t="s">
        <v>2218</v>
      </c>
      <c r="G690" s="55" t="s">
        <v>737</v>
      </c>
      <c r="H690" s="59" t="s">
        <v>730</v>
      </c>
    </row>
    <row r="691" spans="1:8" x14ac:dyDescent="0.35">
      <c r="A691" s="56" t="s">
        <v>21</v>
      </c>
      <c r="B691" s="57" t="s">
        <v>54</v>
      </c>
      <c r="C691" s="57" t="s">
        <v>2205</v>
      </c>
      <c r="D691" s="55" t="s">
        <v>2206</v>
      </c>
      <c r="E691" s="58" t="s">
        <v>2219</v>
      </c>
      <c r="F691" s="58" t="s">
        <v>2220</v>
      </c>
      <c r="G691" s="55" t="s">
        <v>737</v>
      </c>
      <c r="H691" s="59" t="s">
        <v>730</v>
      </c>
    </row>
    <row r="692" spans="1:8" x14ac:dyDescent="0.35">
      <c r="A692" s="56" t="s">
        <v>21</v>
      </c>
      <c r="B692" s="57" t="s">
        <v>54</v>
      </c>
      <c r="C692" s="57" t="s">
        <v>2205</v>
      </c>
      <c r="D692" s="55" t="s">
        <v>2206</v>
      </c>
      <c r="E692" s="58" t="s">
        <v>2221</v>
      </c>
      <c r="F692" s="58" t="s">
        <v>2222</v>
      </c>
      <c r="G692" s="55" t="s">
        <v>737</v>
      </c>
      <c r="H692" s="59" t="s">
        <v>730</v>
      </c>
    </row>
    <row r="693" spans="1:8" x14ac:dyDescent="0.35">
      <c r="A693" s="56" t="s">
        <v>21</v>
      </c>
      <c r="B693" s="57" t="s">
        <v>54</v>
      </c>
      <c r="C693" s="57" t="s">
        <v>2223</v>
      </c>
      <c r="D693" s="55" t="s">
        <v>2224</v>
      </c>
      <c r="E693" s="58" t="s">
        <v>2225</v>
      </c>
      <c r="F693" s="58" t="s">
        <v>2226</v>
      </c>
      <c r="G693" s="55" t="s">
        <v>729</v>
      </c>
      <c r="H693" s="59" t="s">
        <v>744</v>
      </c>
    </row>
    <row r="694" spans="1:8" x14ac:dyDescent="0.35">
      <c r="A694" s="56" t="s">
        <v>21</v>
      </c>
      <c r="B694" s="57" t="s">
        <v>54</v>
      </c>
      <c r="C694" s="57" t="s">
        <v>2223</v>
      </c>
      <c r="D694" s="55" t="s">
        <v>2224</v>
      </c>
      <c r="E694" s="58" t="s">
        <v>2227</v>
      </c>
      <c r="F694" s="58" t="s">
        <v>2228</v>
      </c>
      <c r="G694" s="55" t="s">
        <v>729</v>
      </c>
      <c r="H694" s="59" t="s">
        <v>730</v>
      </c>
    </row>
    <row r="695" spans="1:8" x14ac:dyDescent="0.35">
      <c r="A695" s="56" t="s">
        <v>21</v>
      </c>
      <c r="B695" s="57" t="s">
        <v>54</v>
      </c>
      <c r="C695" s="57" t="s">
        <v>2223</v>
      </c>
      <c r="D695" s="55" t="s">
        <v>2224</v>
      </c>
      <c r="E695" s="58" t="s">
        <v>2229</v>
      </c>
      <c r="F695" s="58" t="s">
        <v>2230</v>
      </c>
      <c r="G695" s="55" t="s">
        <v>737</v>
      </c>
      <c r="H695" s="59" t="s">
        <v>730</v>
      </c>
    </row>
    <row r="696" spans="1:8" x14ac:dyDescent="0.35">
      <c r="A696" s="56" t="s">
        <v>21</v>
      </c>
      <c r="B696" s="57" t="s">
        <v>54</v>
      </c>
      <c r="C696" s="57" t="s">
        <v>2223</v>
      </c>
      <c r="D696" s="55" t="s">
        <v>2224</v>
      </c>
      <c r="E696" s="58" t="s">
        <v>2231</v>
      </c>
      <c r="F696" s="58" t="s">
        <v>2232</v>
      </c>
      <c r="G696" s="55" t="s">
        <v>737</v>
      </c>
      <c r="H696" s="59" t="s">
        <v>730</v>
      </c>
    </row>
    <row r="697" spans="1:8" x14ac:dyDescent="0.35">
      <c r="A697" s="56" t="s">
        <v>21</v>
      </c>
      <c r="B697" s="57" t="s">
        <v>54</v>
      </c>
      <c r="C697" s="57" t="s">
        <v>2223</v>
      </c>
      <c r="D697" s="55" t="s">
        <v>2224</v>
      </c>
      <c r="E697" s="58" t="s">
        <v>2233</v>
      </c>
      <c r="F697" s="58" t="s">
        <v>2234</v>
      </c>
      <c r="G697" s="55" t="s">
        <v>729</v>
      </c>
      <c r="H697" s="59" t="s">
        <v>747</v>
      </c>
    </row>
    <row r="698" spans="1:8" x14ac:dyDescent="0.35">
      <c r="A698" s="56" t="s">
        <v>21</v>
      </c>
      <c r="B698" s="57" t="s">
        <v>54</v>
      </c>
      <c r="C698" s="57" t="s">
        <v>2223</v>
      </c>
      <c r="D698" s="55" t="s">
        <v>2224</v>
      </c>
      <c r="E698" s="58" t="s">
        <v>2235</v>
      </c>
      <c r="F698" s="58" t="s">
        <v>2236</v>
      </c>
      <c r="G698" s="55" t="s">
        <v>729</v>
      </c>
      <c r="H698" s="59" t="s">
        <v>747</v>
      </c>
    </row>
    <row r="699" spans="1:8" x14ac:dyDescent="0.35">
      <c r="A699" s="56" t="s">
        <v>21</v>
      </c>
      <c r="B699" s="57" t="s">
        <v>54</v>
      </c>
      <c r="C699" s="57" t="s">
        <v>2223</v>
      </c>
      <c r="D699" s="55" t="s">
        <v>2224</v>
      </c>
      <c r="E699" s="58" t="s">
        <v>2237</v>
      </c>
      <c r="F699" s="58" t="s">
        <v>2238</v>
      </c>
      <c r="G699" s="55" t="s">
        <v>737</v>
      </c>
      <c r="H699" s="59" t="s">
        <v>730</v>
      </c>
    </row>
    <row r="700" spans="1:8" x14ac:dyDescent="0.35">
      <c r="A700" s="56" t="s">
        <v>21</v>
      </c>
      <c r="B700" s="57" t="s">
        <v>54</v>
      </c>
      <c r="C700" s="57" t="s">
        <v>2223</v>
      </c>
      <c r="D700" s="55" t="s">
        <v>2224</v>
      </c>
      <c r="E700" s="58" t="s">
        <v>2239</v>
      </c>
      <c r="F700" s="58" t="s">
        <v>2240</v>
      </c>
      <c r="G700" s="55" t="s">
        <v>729</v>
      </c>
      <c r="H700" s="59" t="s">
        <v>747</v>
      </c>
    </row>
    <row r="701" spans="1:8" x14ac:dyDescent="0.35">
      <c r="A701" s="56" t="s">
        <v>21</v>
      </c>
      <c r="B701" s="57" t="s">
        <v>54</v>
      </c>
      <c r="C701" s="57" t="s">
        <v>2223</v>
      </c>
      <c r="D701" s="55" t="s">
        <v>2224</v>
      </c>
      <c r="E701" s="58" t="s">
        <v>2241</v>
      </c>
      <c r="F701" s="58" t="s">
        <v>2242</v>
      </c>
      <c r="G701" s="55" t="s">
        <v>729</v>
      </c>
      <c r="H701" s="59" t="s">
        <v>730</v>
      </c>
    </row>
    <row r="702" spans="1:8" x14ac:dyDescent="0.35">
      <c r="A702" s="56" t="s">
        <v>21</v>
      </c>
      <c r="B702" s="57" t="s">
        <v>54</v>
      </c>
      <c r="C702" s="57" t="s">
        <v>2223</v>
      </c>
      <c r="D702" s="55" t="s">
        <v>2224</v>
      </c>
      <c r="E702" s="58" t="s">
        <v>2243</v>
      </c>
      <c r="F702" s="58" t="s">
        <v>2244</v>
      </c>
      <c r="G702" s="55" t="s">
        <v>737</v>
      </c>
      <c r="H702" s="59" t="s">
        <v>730</v>
      </c>
    </row>
    <row r="703" spans="1:8" x14ac:dyDescent="0.35">
      <c r="A703" s="56" t="s">
        <v>21</v>
      </c>
      <c r="B703" s="57" t="s">
        <v>54</v>
      </c>
      <c r="C703" s="57" t="s">
        <v>2223</v>
      </c>
      <c r="D703" s="55" t="s">
        <v>2224</v>
      </c>
      <c r="E703" s="58" t="s">
        <v>2245</v>
      </c>
      <c r="F703" s="58" t="s">
        <v>2246</v>
      </c>
      <c r="G703" s="55" t="s">
        <v>729</v>
      </c>
      <c r="H703" s="59" t="s">
        <v>730</v>
      </c>
    </row>
    <row r="704" spans="1:8" x14ac:dyDescent="0.35">
      <c r="A704" s="56" t="s">
        <v>21</v>
      </c>
      <c r="B704" s="57" t="s">
        <v>54</v>
      </c>
      <c r="C704" s="57" t="s">
        <v>2223</v>
      </c>
      <c r="D704" s="55" t="s">
        <v>2224</v>
      </c>
      <c r="E704" s="58" t="s">
        <v>2247</v>
      </c>
      <c r="F704" s="58" t="s">
        <v>2248</v>
      </c>
      <c r="G704" s="55" t="s">
        <v>729</v>
      </c>
      <c r="H704" s="59" t="s">
        <v>730</v>
      </c>
    </row>
    <row r="705" spans="1:8" x14ac:dyDescent="0.35">
      <c r="A705" s="56" t="s">
        <v>21</v>
      </c>
      <c r="B705" s="57" t="s">
        <v>54</v>
      </c>
      <c r="C705" s="57" t="s">
        <v>2249</v>
      </c>
      <c r="D705" s="55" t="s">
        <v>2250</v>
      </c>
      <c r="E705" s="58" t="s">
        <v>2251</v>
      </c>
      <c r="F705" s="58" t="s">
        <v>2252</v>
      </c>
      <c r="G705" s="55" t="s">
        <v>729</v>
      </c>
      <c r="H705" s="59" t="s">
        <v>747</v>
      </c>
    </row>
    <row r="706" spans="1:8" x14ac:dyDescent="0.35">
      <c r="A706" s="56" t="s">
        <v>21</v>
      </c>
      <c r="B706" s="57" t="s">
        <v>54</v>
      </c>
      <c r="C706" s="57" t="s">
        <v>2249</v>
      </c>
      <c r="D706" s="55" t="s">
        <v>2250</v>
      </c>
      <c r="E706" s="58" t="s">
        <v>2253</v>
      </c>
      <c r="F706" s="58" t="s">
        <v>2254</v>
      </c>
      <c r="G706" s="55" t="s">
        <v>729</v>
      </c>
      <c r="H706" s="59" t="s">
        <v>730</v>
      </c>
    </row>
    <row r="707" spans="1:8" x14ac:dyDescent="0.35">
      <c r="A707" s="56" t="s">
        <v>21</v>
      </c>
      <c r="B707" s="57" t="s">
        <v>54</v>
      </c>
      <c r="C707" s="57" t="s">
        <v>2249</v>
      </c>
      <c r="D707" s="55" t="s">
        <v>2250</v>
      </c>
      <c r="E707" s="58" t="s">
        <v>2255</v>
      </c>
      <c r="F707" s="58" t="s">
        <v>2256</v>
      </c>
      <c r="G707" s="55" t="s">
        <v>729</v>
      </c>
      <c r="H707" s="59" t="s">
        <v>730</v>
      </c>
    </row>
    <row r="708" spans="1:8" x14ac:dyDescent="0.35">
      <c r="A708" s="56" t="s">
        <v>21</v>
      </c>
      <c r="B708" s="57" t="s">
        <v>54</v>
      </c>
      <c r="C708" s="57" t="s">
        <v>2249</v>
      </c>
      <c r="D708" s="55" t="s">
        <v>2250</v>
      </c>
      <c r="E708" s="58" t="s">
        <v>2257</v>
      </c>
      <c r="F708" s="58" t="s">
        <v>2258</v>
      </c>
      <c r="G708" s="55" t="s">
        <v>729</v>
      </c>
      <c r="H708" s="59" t="s">
        <v>730</v>
      </c>
    </row>
    <row r="709" spans="1:8" x14ac:dyDescent="0.35">
      <c r="A709" s="56" t="s">
        <v>21</v>
      </c>
      <c r="B709" s="57" t="s">
        <v>54</v>
      </c>
      <c r="C709" s="57" t="s">
        <v>2249</v>
      </c>
      <c r="D709" s="55" t="s">
        <v>2250</v>
      </c>
      <c r="E709" s="58" t="s">
        <v>2259</v>
      </c>
      <c r="F709" s="58" t="s">
        <v>2260</v>
      </c>
      <c r="G709" s="55" t="s">
        <v>729</v>
      </c>
      <c r="H709" s="59" t="s">
        <v>730</v>
      </c>
    </row>
    <row r="710" spans="1:8" x14ac:dyDescent="0.35">
      <c r="A710" s="56" t="s">
        <v>21</v>
      </c>
      <c r="B710" s="57" t="s">
        <v>54</v>
      </c>
      <c r="C710" s="57" t="s">
        <v>2249</v>
      </c>
      <c r="D710" s="55" t="s">
        <v>2250</v>
      </c>
      <c r="E710" s="58" t="s">
        <v>2261</v>
      </c>
      <c r="F710" s="58" t="s">
        <v>2262</v>
      </c>
      <c r="G710" s="55" t="s">
        <v>737</v>
      </c>
      <c r="H710" s="59" t="s">
        <v>730</v>
      </c>
    </row>
    <row r="711" spans="1:8" x14ac:dyDescent="0.35">
      <c r="A711" s="56" t="s">
        <v>21</v>
      </c>
      <c r="B711" s="57" t="s">
        <v>54</v>
      </c>
      <c r="C711" s="57" t="s">
        <v>2249</v>
      </c>
      <c r="D711" s="55" t="s">
        <v>2250</v>
      </c>
      <c r="E711" s="58" t="s">
        <v>2263</v>
      </c>
      <c r="F711" s="58" t="s">
        <v>2264</v>
      </c>
      <c r="G711" s="55" t="s">
        <v>729</v>
      </c>
      <c r="H711" s="59" t="s">
        <v>730</v>
      </c>
    </row>
    <row r="712" spans="1:8" x14ac:dyDescent="0.35">
      <c r="A712" s="56" t="s">
        <v>21</v>
      </c>
      <c r="B712" s="57" t="s">
        <v>54</v>
      </c>
      <c r="C712" s="57" t="s">
        <v>2249</v>
      </c>
      <c r="D712" s="55" t="s">
        <v>2250</v>
      </c>
      <c r="E712" s="58" t="s">
        <v>2265</v>
      </c>
      <c r="F712" s="58" t="s">
        <v>2266</v>
      </c>
      <c r="G712" s="55" t="s">
        <v>729</v>
      </c>
      <c r="H712" s="59" t="s">
        <v>730</v>
      </c>
    </row>
    <row r="713" spans="1:8" x14ac:dyDescent="0.55000000000000004">
      <c r="A713" s="60" t="s">
        <v>21</v>
      </c>
      <c r="B713" s="60" t="s">
        <v>54</v>
      </c>
      <c r="C713" s="60" t="s">
        <v>2249</v>
      </c>
      <c r="D713" s="60" t="s">
        <v>2250</v>
      </c>
      <c r="E713" s="55" t="s">
        <v>2267</v>
      </c>
      <c r="F713" s="55" t="s">
        <v>2268</v>
      </c>
      <c r="G713" s="55" t="s">
        <v>737</v>
      </c>
      <c r="H713" s="61" t="s">
        <v>730</v>
      </c>
    </row>
    <row r="714" spans="1:8" x14ac:dyDescent="0.35">
      <c r="A714" s="56" t="s">
        <v>21</v>
      </c>
      <c r="B714" s="57" t="s">
        <v>54</v>
      </c>
      <c r="C714" s="57" t="s">
        <v>2249</v>
      </c>
      <c r="D714" s="55" t="s">
        <v>2250</v>
      </c>
      <c r="E714" s="58" t="s">
        <v>2269</v>
      </c>
      <c r="F714" s="58" t="s">
        <v>2270</v>
      </c>
      <c r="G714" s="55" t="s">
        <v>729</v>
      </c>
      <c r="H714" s="59" t="s">
        <v>730</v>
      </c>
    </row>
    <row r="715" spans="1:8" x14ac:dyDescent="0.35">
      <c r="A715" s="56" t="s">
        <v>21</v>
      </c>
      <c r="B715" s="57" t="s">
        <v>54</v>
      </c>
      <c r="C715" s="57" t="s">
        <v>2249</v>
      </c>
      <c r="D715" s="55" t="s">
        <v>2250</v>
      </c>
      <c r="E715" s="58" t="s">
        <v>2271</v>
      </c>
      <c r="F715" s="58" t="s">
        <v>2272</v>
      </c>
      <c r="G715" s="55" t="s">
        <v>737</v>
      </c>
      <c r="H715" s="59" t="s">
        <v>730</v>
      </c>
    </row>
    <row r="716" spans="1:8" x14ac:dyDescent="0.35">
      <c r="A716" s="56" t="s">
        <v>21</v>
      </c>
      <c r="B716" s="57" t="s">
        <v>54</v>
      </c>
      <c r="C716" s="57" t="s">
        <v>2249</v>
      </c>
      <c r="D716" s="55" t="s">
        <v>2250</v>
      </c>
      <c r="E716" s="58" t="s">
        <v>2273</v>
      </c>
      <c r="F716" s="58" t="s">
        <v>2274</v>
      </c>
      <c r="G716" s="55" t="s">
        <v>737</v>
      </c>
      <c r="H716" s="59" t="s">
        <v>730</v>
      </c>
    </row>
    <row r="717" spans="1:8" x14ac:dyDescent="0.35">
      <c r="A717" s="56" t="s">
        <v>21</v>
      </c>
      <c r="B717" s="57" t="s">
        <v>54</v>
      </c>
      <c r="C717" s="57" t="s">
        <v>2249</v>
      </c>
      <c r="D717" s="55" t="s">
        <v>2250</v>
      </c>
      <c r="E717" s="58" t="s">
        <v>2275</v>
      </c>
      <c r="F717" s="58" t="s">
        <v>2276</v>
      </c>
      <c r="G717" s="55" t="s">
        <v>737</v>
      </c>
      <c r="H717" s="59" t="s">
        <v>730</v>
      </c>
    </row>
    <row r="718" spans="1:8" x14ac:dyDescent="0.35">
      <c r="A718" s="56" t="s">
        <v>21</v>
      </c>
      <c r="B718" s="57" t="s">
        <v>54</v>
      </c>
      <c r="C718" s="57" t="s">
        <v>2249</v>
      </c>
      <c r="D718" s="55" t="s">
        <v>2250</v>
      </c>
      <c r="E718" s="58" t="s">
        <v>2277</v>
      </c>
      <c r="F718" s="58" t="s">
        <v>2278</v>
      </c>
      <c r="G718" s="55" t="s">
        <v>729</v>
      </c>
      <c r="H718" s="59" t="s">
        <v>730</v>
      </c>
    </row>
    <row r="719" spans="1:8" x14ac:dyDescent="0.35">
      <c r="A719" s="56" t="s">
        <v>21</v>
      </c>
      <c r="B719" s="57" t="s">
        <v>54</v>
      </c>
      <c r="C719" s="57" t="s">
        <v>2249</v>
      </c>
      <c r="D719" s="55" t="s">
        <v>2250</v>
      </c>
      <c r="E719" s="58" t="s">
        <v>2279</v>
      </c>
      <c r="F719" s="58" t="s">
        <v>2280</v>
      </c>
      <c r="G719" s="55" t="s">
        <v>737</v>
      </c>
      <c r="H719" s="59" t="s">
        <v>730</v>
      </c>
    </row>
    <row r="720" spans="1:8" x14ac:dyDescent="0.35">
      <c r="A720" s="56" t="s">
        <v>21</v>
      </c>
      <c r="B720" s="57" t="s">
        <v>54</v>
      </c>
      <c r="C720" s="57" t="s">
        <v>2249</v>
      </c>
      <c r="D720" s="55" t="s">
        <v>2250</v>
      </c>
      <c r="E720" s="58" t="s">
        <v>2281</v>
      </c>
      <c r="F720" s="58" t="s">
        <v>2282</v>
      </c>
      <c r="G720" s="55" t="s">
        <v>737</v>
      </c>
      <c r="H720" s="59" t="s">
        <v>730</v>
      </c>
    </row>
    <row r="721" spans="1:8" x14ac:dyDescent="0.35">
      <c r="A721" s="56" t="s">
        <v>21</v>
      </c>
      <c r="B721" s="57" t="s">
        <v>54</v>
      </c>
      <c r="C721" s="57" t="s">
        <v>2249</v>
      </c>
      <c r="D721" s="55" t="s">
        <v>2250</v>
      </c>
      <c r="E721" s="58" t="s">
        <v>2283</v>
      </c>
      <c r="F721" s="58" t="s">
        <v>2284</v>
      </c>
      <c r="G721" s="55" t="s">
        <v>737</v>
      </c>
      <c r="H721" s="59" t="s">
        <v>747</v>
      </c>
    </row>
    <row r="722" spans="1:8" x14ac:dyDescent="0.35">
      <c r="A722" s="56" t="s">
        <v>21</v>
      </c>
      <c r="B722" s="57" t="s">
        <v>54</v>
      </c>
      <c r="C722" s="57" t="s">
        <v>2249</v>
      </c>
      <c r="D722" s="55" t="s">
        <v>2250</v>
      </c>
      <c r="E722" s="58" t="s">
        <v>2285</v>
      </c>
      <c r="F722" s="58" t="s">
        <v>2286</v>
      </c>
      <c r="G722" s="55" t="s">
        <v>737</v>
      </c>
      <c r="H722" s="59" t="s">
        <v>730</v>
      </c>
    </row>
    <row r="723" spans="1:8" x14ac:dyDescent="0.35">
      <c r="A723" s="56" t="s">
        <v>21</v>
      </c>
      <c r="B723" s="57" t="s">
        <v>54</v>
      </c>
      <c r="C723" s="57" t="s">
        <v>2287</v>
      </c>
      <c r="D723" s="55" t="s">
        <v>2288</v>
      </c>
      <c r="E723" s="58" t="s">
        <v>2289</v>
      </c>
      <c r="F723" s="58" t="s">
        <v>2290</v>
      </c>
      <c r="G723" s="55" t="s">
        <v>729</v>
      </c>
      <c r="H723" s="59" t="s">
        <v>730</v>
      </c>
    </row>
    <row r="724" spans="1:8" x14ac:dyDescent="0.35">
      <c r="A724" s="56" t="s">
        <v>21</v>
      </c>
      <c r="B724" s="57" t="s">
        <v>54</v>
      </c>
      <c r="C724" s="57" t="s">
        <v>2287</v>
      </c>
      <c r="D724" s="55" t="s">
        <v>2288</v>
      </c>
      <c r="E724" s="58" t="s">
        <v>2291</v>
      </c>
      <c r="F724" s="58" t="s">
        <v>2292</v>
      </c>
      <c r="G724" s="55" t="s">
        <v>729</v>
      </c>
      <c r="H724" s="59" t="s">
        <v>730</v>
      </c>
    </row>
    <row r="725" spans="1:8" x14ac:dyDescent="0.35">
      <c r="A725" s="56" t="s">
        <v>21</v>
      </c>
      <c r="B725" s="57" t="s">
        <v>54</v>
      </c>
      <c r="C725" s="57" t="s">
        <v>2287</v>
      </c>
      <c r="D725" s="55" t="s">
        <v>2288</v>
      </c>
      <c r="E725" s="58" t="s">
        <v>2293</v>
      </c>
      <c r="F725" s="58" t="s">
        <v>2294</v>
      </c>
      <c r="G725" s="55" t="s">
        <v>729</v>
      </c>
      <c r="H725" s="59" t="s">
        <v>730</v>
      </c>
    </row>
    <row r="726" spans="1:8" x14ac:dyDescent="0.35">
      <c r="A726" s="56" t="s">
        <v>21</v>
      </c>
      <c r="B726" s="57" t="s">
        <v>54</v>
      </c>
      <c r="C726" s="57" t="s">
        <v>2287</v>
      </c>
      <c r="D726" s="55" t="s">
        <v>2288</v>
      </c>
      <c r="E726" s="58" t="s">
        <v>2295</v>
      </c>
      <c r="F726" s="58" t="s">
        <v>2296</v>
      </c>
      <c r="G726" s="55" t="s">
        <v>729</v>
      </c>
      <c r="H726" s="59" t="s">
        <v>730</v>
      </c>
    </row>
    <row r="727" spans="1:8" x14ac:dyDescent="0.35">
      <c r="A727" s="56" t="s">
        <v>21</v>
      </c>
      <c r="B727" s="57" t="s">
        <v>54</v>
      </c>
      <c r="C727" s="57" t="s">
        <v>2287</v>
      </c>
      <c r="D727" s="55" t="s">
        <v>2288</v>
      </c>
      <c r="E727" s="58" t="s">
        <v>2297</v>
      </c>
      <c r="F727" s="58" t="s">
        <v>2298</v>
      </c>
      <c r="G727" s="55" t="s">
        <v>729</v>
      </c>
      <c r="H727" s="59" t="s">
        <v>730</v>
      </c>
    </row>
    <row r="728" spans="1:8" x14ac:dyDescent="0.35">
      <c r="A728" s="56" t="s">
        <v>21</v>
      </c>
      <c r="B728" s="57" t="s">
        <v>54</v>
      </c>
      <c r="C728" s="57" t="s">
        <v>2287</v>
      </c>
      <c r="D728" s="55" t="s">
        <v>2288</v>
      </c>
      <c r="E728" s="58" t="s">
        <v>2299</v>
      </c>
      <c r="F728" s="58" t="s">
        <v>2300</v>
      </c>
      <c r="G728" s="55" t="s">
        <v>729</v>
      </c>
      <c r="H728" s="59" t="s">
        <v>747</v>
      </c>
    </row>
    <row r="729" spans="1:8" x14ac:dyDescent="0.35">
      <c r="A729" s="56" t="s">
        <v>21</v>
      </c>
      <c r="B729" s="57" t="s">
        <v>54</v>
      </c>
      <c r="C729" s="57" t="s">
        <v>2287</v>
      </c>
      <c r="D729" s="55" t="s">
        <v>2288</v>
      </c>
      <c r="E729" s="58" t="s">
        <v>2301</v>
      </c>
      <c r="F729" s="58" t="s">
        <v>2302</v>
      </c>
      <c r="G729" s="55" t="s">
        <v>729</v>
      </c>
      <c r="H729" s="59" t="s">
        <v>730</v>
      </c>
    </row>
    <row r="730" spans="1:8" x14ac:dyDescent="0.35">
      <c r="A730" s="56" t="s">
        <v>21</v>
      </c>
      <c r="B730" s="57" t="s">
        <v>54</v>
      </c>
      <c r="C730" s="57" t="s">
        <v>2287</v>
      </c>
      <c r="D730" s="55" t="s">
        <v>2288</v>
      </c>
      <c r="E730" s="58" t="s">
        <v>2303</v>
      </c>
      <c r="F730" s="58" t="s">
        <v>2304</v>
      </c>
      <c r="G730" s="55" t="s">
        <v>729</v>
      </c>
      <c r="H730" s="59" t="s">
        <v>730</v>
      </c>
    </row>
    <row r="731" spans="1:8" x14ac:dyDescent="0.35">
      <c r="A731" s="56" t="s">
        <v>21</v>
      </c>
      <c r="B731" s="57" t="s">
        <v>54</v>
      </c>
      <c r="C731" s="57" t="s">
        <v>2287</v>
      </c>
      <c r="D731" s="55" t="s">
        <v>2288</v>
      </c>
      <c r="E731" s="58" t="s">
        <v>2305</v>
      </c>
      <c r="F731" s="58" t="s">
        <v>2306</v>
      </c>
      <c r="G731" s="55" t="s">
        <v>729</v>
      </c>
      <c r="H731" s="59" t="s">
        <v>730</v>
      </c>
    </row>
    <row r="732" spans="1:8" x14ac:dyDescent="0.35">
      <c r="A732" s="56" t="s">
        <v>21</v>
      </c>
      <c r="B732" s="57" t="s">
        <v>54</v>
      </c>
      <c r="C732" s="57" t="s">
        <v>2287</v>
      </c>
      <c r="D732" s="55" t="s">
        <v>2288</v>
      </c>
      <c r="E732" s="58" t="s">
        <v>2307</v>
      </c>
      <c r="F732" s="58" t="s">
        <v>2308</v>
      </c>
      <c r="G732" s="55" t="s">
        <v>737</v>
      </c>
      <c r="H732" s="59" t="s">
        <v>730</v>
      </c>
    </row>
    <row r="733" spans="1:8" x14ac:dyDescent="0.35">
      <c r="A733" s="56" t="s">
        <v>21</v>
      </c>
      <c r="B733" s="57" t="s">
        <v>54</v>
      </c>
      <c r="C733" s="57" t="s">
        <v>2287</v>
      </c>
      <c r="D733" s="55" t="s">
        <v>2288</v>
      </c>
      <c r="E733" s="58" t="s">
        <v>2309</v>
      </c>
      <c r="F733" s="58" t="s">
        <v>2310</v>
      </c>
      <c r="G733" s="55" t="s">
        <v>729</v>
      </c>
      <c r="H733" s="59" t="s">
        <v>747</v>
      </c>
    </row>
    <row r="734" spans="1:8" x14ac:dyDescent="0.35">
      <c r="A734" s="56" t="s">
        <v>21</v>
      </c>
      <c r="B734" s="57" t="s">
        <v>54</v>
      </c>
      <c r="C734" s="57" t="s">
        <v>2287</v>
      </c>
      <c r="D734" s="55" t="s">
        <v>2288</v>
      </c>
      <c r="E734" s="58" t="s">
        <v>2311</v>
      </c>
      <c r="F734" s="58" t="s">
        <v>2312</v>
      </c>
      <c r="G734" s="55" t="s">
        <v>737</v>
      </c>
      <c r="H734" s="59" t="s">
        <v>730</v>
      </c>
    </row>
    <row r="735" spans="1:8" x14ac:dyDescent="0.35">
      <c r="A735" s="56" t="s">
        <v>21</v>
      </c>
      <c r="B735" s="57" t="s">
        <v>54</v>
      </c>
      <c r="C735" s="57" t="s">
        <v>2287</v>
      </c>
      <c r="D735" s="55" t="s">
        <v>2288</v>
      </c>
      <c r="E735" s="58" t="s">
        <v>2313</v>
      </c>
      <c r="F735" s="58" t="s">
        <v>2314</v>
      </c>
      <c r="G735" s="55" t="s">
        <v>729</v>
      </c>
      <c r="H735" s="59" t="s">
        <v>730</v>
      </c>
    </row>
    <row r="736" spans="1:8" x14ac:dyDescent="0.35">
      <c r="A736" s="56" t="s">
        <v>21</v>
      </c>
      <c r="B736" s="57" t="s">
        <v>54</v>
      </c>
      <c r="C736" s="57" t="s">
        <v>2287</v>
      </c>
      <c r="D736" s="55" t="s">
        <v>2288</v>
      </c>
      <c r="E736" s="58" t="s">
        <v>2315</v>
      </c>
      <c r="F736" s="58" t="s">
        <v>2316</v>
      </c>
      <c r="G736" s="55" t="s">
        <v>729</v>
      </c>
      <c r="H736" s="59" t="s">
        <v>730</v>
      </c>
    </row>
    <row r="737" spans="1:8" x14ac:dyDescent="0.35">
      <c r="A737" s="56" t="s">
        <v>21</v>
      </c>
      <c r="B737" s="57" t="s">
        <v>54</v>
      </c>
      <c r="C737" s="57" t="s">
        <v>2287</v>
      </c>
      <c r="D737" s="55" t="s">
        <v>2288</v>
      </c>
      <c r="E737" s="58" t="s">
        <v>2317</v>
      </c>
      <c r="F737" s="58" t="s">
        <v>2318</v>
      </c>
      <c r="G737" s="55" t="s">
        <v>737</v>
      </c>
      <c r="H737" s="59" t="s">
        <v>730</v>
      </c>
    </row>
    <row r="738" spans="1:8" x14ac:dyDescent="0.35">
      <c r="A738" s="56" t="s">
        <v>21</v>
      </c>
      <c r="B738" s="57" t="s">
        <v>54</v>
      </c>
      <c r="C738" s="57" t="s">
        <v>2287</v>
      </c>
      <c r="D738" s="55" t="s">
        <v>2288</v>
      </c>
      <c r="E738" s="58" t="s">
        <v>2319</v>
      </c>
      <c r="F738" s="58" t="s">
        <v>2320</v>
      </c>
      <c r="G738" s="55" t="s">
        <v>729</v>
      </c>
      <c r="H738" s="59" t="s">
        <v>730</v>
      </c>
    </row>
    <row r="739" spans="1:8" x14ac:dyDescent="0.35">
      <c r="A739" s="56" t="s">
        <v>21</v>
      </c>
      <c r="B739" s="57" t="s">
        <v>54</v>
      </c>
      <c r="C739" s="57" t="s">
        <v>2321</v>
      </c>
      <c r="D739" s="55" t="s">
        <v>2322</v>
      </c>
      <c r="E739" s="58" t="s">
        <v>2323</v>
      </c>
      <c r="F739" s="58" t="s">
        <v>2324</v>
      </c>
      <c r="G739" s="55" t="s">
        <v>729</v>
      </c>
      <c r="H739" s="59" t="s">
        <v>747</v>
      </c>
    </row>
    <row r="740" spans="1:8" x14ac:dyDescent="0.35">
      <c r="A740" s="56" t="s">
        <v>21</v>
      </c>
      <c r="B740" s="57" t="s">
        <v>54</v>
      </c>
      <c r="C740" s="57" t="s">
        <v>2321</v>
      </c>
      <c r="D740" s="55" t="s">
        <v>2322</v>
      </c>
      <c r="E740" s="58" t="s">
        <v>2325</v>
      </c>
      <c r="F740" s="58" t="s">
        <v>2326</v>
      </c>
      <c r="G740" s="55" t="s">
        <v>737</v>
      </c>
      <c r="H740" s="59" t="s">
        <v>730</v>
      </c>
    </row>
    <row r="741" spans="1:8" x14ac:dyDescent="0.35">
      <c r="A741" s="56" t="s">
        <v>21</v>
      </c>
      <c r="B741" s="57" t="s">
        <v>54</v>
      </c>
      <c r="C741" s="57" t="s">
        <v>2321</v>
      </c>
      <c r="D741" s="55" t="s">
        <v>2322</v>
      </c>
      <c r="E741" s="58" t="s">
        <v>2327</v>
      </c>
      <c r="F741" s="58" t="s">
        <v>2328</v>
      </c>
      <c r="G741" s="55" t="s">
        <v>729</v>
      </c>
      <c r="H741" s="59" t="s">
        <v>744</v>
      </c>
    </row>
    <row r="742" spans="1:8" x14ac:dyDescent="0.35">
      <c r="A742" s="56" t="s">
        <v>21</v>
      </c>
      <c r="B742" s="57" t="s">
        <v>54</v>
      </c>
      <c r="C742" s="57" t="s">
        <v>2321</v>
      </c>
      <c r="D742" s="55" t="s">
        <v>2322</v>
      </c>
      <c r="E742" s="58" t="s">
        <v>2329</v>
      </c>
      <c r="F742" s="58" t="s">
        <v>2330</v>
      </c>
      <c r="G742" s="55" t="s">
        <v>729</v>
      </c>
      <c r="H742" s="59" t="s">
        <v>744</v>
      </c>
    </row>
    <row r="743" spans="1:8" x14ac:dyDescent="0.35">
      <c r="A743" s="56" t="s">
        <v>21</v>
      </c>
      <c r="B743" s="57" t="s">
        <v>54</v>
      </c>
      <c r="C743" s="57" t="s">
        <v>2321</v>
      </c>
      <c r="D743" s="55" t="s">
        <v>2322</v>
      </c>
      <c r="E743" s="58" t="s">
        <v>2331</v>
      </c>
      <c r="F743" s="58" t="s">
        <v>2332</v>
      </c>
      <c r="G743" s="55" t="s">
        <v>729</v>
      </c>
      <c r="H743" s="59" t="s">
        <v>747</v>
      </c>
    </row>
    <row r="744" spans="1:8" x14ac:dyDescent="0.35">
      <c r="A744" s="56" t="s">
        <v>21</v>
      </c>
      <c r="B744" s="57" t="s">
        <v>54</v>
      </c>
      <c r="C744" s="57" t="s">
        <v>2321</v>
      </c>
      <c r="D744" s="55" t="s">
        <v>2322</v>
      </c>
      <c r="E744" s="58" t="s">
        <v>2333</v>
      </c>
      <c r="F744" s="58" t="s">
        <v>2334</v>
      </c>
      <c r="G744" s="55" t="s">
        <v>737</v>
      </c>
      <c r="H744" s="59" t="s">
        <v>730</v>
      </c>
    </row>
    <row r="745" spans="1:8" x14ac:dyDescent="0.35">
      <c r="A745" s="56" t="s">
        <v>21</v>
      </c>
      <c r="B745" s="57" t="s">
        <v>54</v>
      </c>
      <c r="C745" s="57" t="s">
        <v>2321</v>
      </c>
      <c r="D745" s="55" t="s">
        <v>2322</v>
      </c>
      <c r="E745" s="58" t="s">
        <v>2335</v>
      </c>
      <c r="F745" s="58" t="s">
        <v>2336</v>
      </c>
      <c r="G745" s="55" t="s">
        <v>737</v>
      </c>
      <c r="H745" s="59" t="s">
        <v>730</v>
      </c>
    </row>
    <row r="746" spans="1:8" x14ac:dyDescent="0.35">
      <c r="A746" s="56" t="s">
        <v>21</v>
      </c>
      <c r="B746" s="57" t="s">
        <v>54</v>
      </c>
      <c r="C746" s="57" t="s">
        <v>2321</v>
      </c>
      <c r="D746" s="55" t="s">
        <v>2322</v>
      </c>
      <c r="E746" s="58" t="s">
        <v>2337</v>
      </c>
      <c r="F746" s="58" t="s">
        <v>2338</v>
      </c>
      <c r="G746" s="55" t="s">
        <v>737</v>
      </c>
      <c r="H746" s="59" t="s">
        <v>730</v>
      </c>
    </row>
    <row r="747" spans="1:8" x14ac:dyDescent="0.35">
      <c r="A747" s="56" t="s">
        <v>21</v>
      </c>
      <c r="B747" s="57" t="s">
        <v>54</v>
      </c>
      <c r="C747" s="57" t="s">
        <v>2321</v>
      </c>
      <c r="D747" s="55" t="s">
        <v>2322</v>
      </c>
      <c r="E747" s="58" t="s">
        <v>2339</v>
      </c>
      <c r="F747" s="58" t="s">
        <v>2340</v>
      </c>
      <c r="G747" s="55" t="s">
        <v>729</v>
      </c>
      <c r="H747" s="59" t="s">
        <v>730</v>
      </c>
    </row>
    <row r="748" spans="1:8" x14ac:dyDescent="0.35">
      <c r="A748" s="56" t="s">
        <v>21</v>
      </c>
      <c r="B748" s="57" t="s">
        <v>54</v>
      </c>
      <c r="C748" s="57" t="s">
        <v>2321</v>
      </c>
      <c r="D748" s="55" t="s">
        <v>2322</v>
      </c>
      <c r="E748" s="58" t="s">
        <v>2341</v>
      </c>
      <c r="F748" s="58" t="s">
        <v>2342</v>
      </c>
      <c r="G748" s="55" t="s">
        <v>737</v>
      </c>
      <c r="H748" s="59" t="s">
        <v>730</v>
      </c>
    </row>
    <row r="749" spans="1:8" x14ac:dyDescent="0.35">
      <c r="A749" s="56" t="s">
        <v>21</v>
      </c>
      <c r="B749" s="57" t="s">
        <v>54</v>
      </c>
      <c r="C749" s="57" t="s">
        <v>2321</v>
      </c>
      <c r="D749" s="55" t="s">
        <v>2322</v>
      </c>
      <c r="E749" s="58" t="s">
        <v>2343</v>
      </c>
      <c r="F749" s="58" t="s">
        <v>2344</v>
      </c>
      <c r="G749" s="55" t="s">
        <v>737</v>
      </c>
      <c r="H749" s="59" t="s">
        <v>730</v>
      </c>
    </row>
    <row r="750" spans="1:8" x14ac:dyDescent="0.35">
      <c r="A750" s="56" t="s">
        <v>21</v>
      </c>
      <c r="B750" s="57" t="s">
        <v>54</v>
      </c>
      <c r="C750" s="57" t="s">
        <v>2321</v>
      </c>
      <c r="D750" s="55" t="s">
        <v>2322</v>
      </c>
      <c r="E750" s="58" t="s">
        <v>2345</v>
      </c>
      <c r="F750" s="58" t="s">
        <v>2346</v>
      </c>
      <c r="G750" s="55" t="s">
        <v>737</v>
      </c>
      <c r="H750" s="59" t="s">
        <v>730</v>
      </c>
    </row>
    <row r="751" spans="1:8" x14ac:dyDescent="0.35">
      <c r="A751" s="56" t="s">
        <v>21</v>
      </c>
      <c r="B751" s="57" t="s">
        <v>54</v>
      </c>
      <c r="C751" s="57" t="s">
        <v>2321</v>
      </c>
      <c r="D751" s="55" t="s">
        <v>2322</v>
      </c>
      <c r="E751" s="58" t="s">
        <v>2347</v>
      </c>
      <c r="F751" s="58" t="s">
        <v>2348</v>
      </c>
      <c r="G751" s="55" t="s">
        <v>737</v>
      </c>
      <c r="H751" s="59" t="s">
        <v>730</v>
      </c>
    </row>
    <row r="752" spans="1:8" x14ac:dyDescent="0.35">
      <c r="A752" s="56" t="s">
        <v>21</v>
      </c>
      <c r="B752" s="57" t="s">
        <v>54</v>
      </c>
      <c r="C752" s="57" t="s">
        <v>2349</v>
      </c>
      <c r="D752" s="55" t="s">
        <v>2350</v>
      </c>
      <c r="E752" s="58" t="s">
        <v>2351</v>
      </c>
      <c r="F752" s="58" t="s">
        <v>2352</v>
      </c>
      <c r="G752" s="55" t="s">
        <v>729</v>
      </c>
      <c r="H752" s="59" t="s">
        <v>744</v>
      </c>
    </row>
    <row r="753" spans="1:8" x14ac:dyDescent="0.35">
      <c r="A753" s="56" t="s">
        <v>21</v>
      </c>
      <c r="B753" s="57" t="s">
        <v>54</v>
      </c>
      <c r="C753" s="57" t="s">
        <v>2349</v>
      </c>
      <c r="D753" s="55" t="s">
        <v>2350</v>
      </c>
      <c r="E753" s="58" t="s">
        <v>2353</v>
      </c>
      <c r="F753" s="58" t="s">
        <v>2354</v>
      </c>
      <c r="G753" s="55" t="s">
        <v>737</v>
      </c>
      <c r="H753" s="59" t="s">
        <v>730</v>
      </c>
    </row>
    <row r="754" spans="1:8" x14ac:dyDescent="0.35">
      <c r="A754" s="56" t="s">
        <v>21</v>
      </c>
      <c r="B754" s="57" t="s">
        <v>54</v>
      </c>
      <c r="C754" s="57" t="s">
        <v>2349</v>
      </c>
      <c r="D754" s="55" t="s">
        <v>2350</v>
      </c>
      <c r="E754" s="58" t="s">
        <v>2355</v>
      </c>
      <c r="F754" s="58" t="s">
        <v>2356</v>
      </c>
      <c r="G754" s="55" t="s">
        <v>729</v>
      </c>
      <c r="H754" s="59" t="s">
        <v>730</v>
      </c>
    </row>
    <row r="755" spans="1:8" x14ac:dyDescent="0.35">
      <c r="A755" s="56" t="s">
        <v>21</v>
      </c>
      <c r="B755" s="57" t="s">
        <v>54</v>
      </c>
      <c r="C755" s="57" t="s">
        <v>2349</v>
      </c>
      <c r="D755" s="55" t="s">
        <v>2350</v>
      </c>
      <c r="E755" s="58" t="s">
        <v>2357</v>
      </c>
      <c r="F755" s="58" t="s">
        <v>2358</v>
      </c>
      <c r="G755" s="55" t="s">
        <v>737</v>
      </c>
      <c r="H755" s="59" t="s">
        <v>730</v>
      </c>
    </row>
    <row r="756" spans="1:8" x14ac:dyDescent="0.35">
      <c r="A756" s="56" t="s">
        <v>21</v>
      </c>
      <c r="B756" s="57" t="s">
        <v>54</v>
      </c>
      <c r="C756" s="57" t="s">
        <v>2349</v>
      </c>
      <c r="D756" s="55" t="s">
        <v>2350</v>
      </c>
      <c r="E756" s="58" t="s">
        <v>2359</v>
      </c>
      <c r="F756" s="58" t="s">
        <v>2360</v>
      </c>
      <c r="G756" s="55" t="s">
        <v>729</v>
      </c>
      <c r="H756" s="59" t="s">
        <v>730</v>
      </c>
    </row>
    <row r="757" spans="1:8" x14ac:dyDescent="0.55000000000000004">
      <c r="A757" s="60" t="s">
        <v>21</v>
      </c>
      <c r="B757" s="60" t="s">
        <v>54</v>
      </c>
      <c r="C757" s="60" t="s">
        <v>2349</v>
      </c>
      <c r="D757" s="60" t="s">
        <v>2350</v>
      </c>
      <c r="E757" s="55" t="s">
        <v>2361</v>
      </c>
      <c r="F757" s="55" t="s">
        <v>2362</v>
      </c>
      <c r="G757" s="55" t="s">
        <v>729</v>
      </c>
      <c r="H757" s="61" t="s">
        <v>747</v>
      </c>
    </row>
    <row r="758" spans="1:8" x14ac:dyDescent="0.35">
      <c r="A758" s="56" t="s">
        <v>21</v>
      </c>
      <c r="B758" s="57" t="s">
        <v>54</v>
      </c>
      <c r="C758" s="57" t="s">
        <v>2349</v>
      </c>
      <c r="D758" s="55" t="s">
        <v>2350</v>
      </c>
      <c r="E758" s="58" t="s">
        <v>2363</v>
      </c>
      <c r="F758" s="58" t="s">
        <v>2364</v>
      </c>
      <c r="G758" s="55" t="s">
        <v>737</v>
      </c>
      <c r="H758" s="59" t="s">
        <v>730</v>
      </c>
    </row>
    <row r="759" spans="1:8" x14ac:dyDescent="0.35">
      <c r="A759" s="56" t="s">
        <v>21</v>
      </c>
      <c r="B759" s="57" t="s">
        <v>54</v>
      </c>
      <c r="C759" s="57" t="s">
        <v>2349</v>
      </c>
      <c r="D759" s="55" t="s">
        <v>2350</v>
      </c>
      <c r="E759" s="58" t="s">
        <v>2365</v>
      </c>
      <c r="F759" s="58" t="s">
        <v>2366</v>
      </c>
      <c r="G759" s="55" t="s">
        <v>737</v>
      </c>
      <c r="H759" s="59" t="s">
        <v>730</v>
      </c>
    </row>
    <row r="760" spans="1:8" x14ac:dyDescent="0.35">
      <c r="A760" s="56" t="s">
        <v>21</v>
      </c>
      <c r="B760" s="57" t="s">
        <v>54</v>
      </c>
      <c r="C760" s="57" t="s">
        <v>2349</v>
      </c>
      <c r="D760" s="55" t="s">
        <v>2350</v>
      </c>
      <c r="E760" s="58" t="s">
        <v>2367</v>
      </c>
      <c r="F760" s="58" t="s">
        <v>2368</v>
      </c>
      <c r="G760" s="55" t="s">
        <v>729</v>
      </c>
      <c r="H760" s="59" t="s">
        <v>730</v>
      </c>
    </row>
    <row r="761" spans="1:8" x14ac:dyDescent="0.35">
      <c r="A761" s="56" t="s">
        <v>21</v>
      </c>
      <c r="B761" s="57" t="s">
        <v>54</v>
      </c>
      <c r="C761" s="57" t="s">
        <v>2349</v>
      </c>
      <c r="D761" s="55" t="s">
        <v>2350</v>
      </c>
      <c r="E761" s="58" t="s">
        <v>2369</v>
      </c>
      <c r="F761" s="58" t="s">
        <v>2370</v>
      </c>
      <c r="G761" s="55" t="s">
        <v>737</v>
      </c>
      <c r="H761" s="59" t="s">
        <v>730</v>
      </c>
    </row>
    <row r="762" spans="1:8" x14ac:dyDescent="0.35">
      <c r="A762" s="56" t="s">
        <v>21</v>
      </c>
      <c r="B762" s="57" t="s">
        <v>54</v>
      </c>
      <c r="C762" s="57" t="s">
        <v>2349</v>
      </c>
      <c r="D762" s="55" t="s">
        <v>2350</v>
      </c>
      <c r="E762" s="58" t="s">
        <v>2371</v>
      </c>
      <c r="F762" s="58" t="s">
        <v>2372</v>
      </c>
      <c r="G762" s="55" t="s">
        <v>737</v>
      </c>
      <c r="H762" s="59" t="s">
        <v>730</v>
      </c>
    </row>
    <row r="763" spans="1:8" x14ac:dyDescent="0.35">
      <c r="A763" s="56" t="s">
        <v>21</v>
      </c>
      <c r="B763" s="57" t="s">
        <v>54</v>
      </c>
      <c r="C763" s="57" t="s">
        <v>2349</v>
      </c>
      <c r="D763" s="55" t="s">
        <v>2350</v>
      </c>
      <c r="E763" s="58" t="s">
        <v>2373</v>
      </c>
      <c r="F763" s="58" t="s">
        <v>2374</v>
      </c>
      <c r="G763" s="55" t="s">
        <v>737</v>
      </c>
      <c r="H763" s="59" t="s">
        <v>730</v>
      </c>
    </row>
    <row r="764" spans="1:8" x14ac:dyDescent="0.35">
      <c r="A764" s="56" t="s">
        <v>21</v>
      </c>
      <c r="B764" s="57" t="s">
        <v>54</v>
      </c>
      <c r="C764" s="57" t="s">
        <v>2349</v>
      </c>
      <c r="D764" s="55" t="s">
        <v>2350</v>
      </c>
      <c r="E764" s="58" t="s">
        <v>2375</v>
      </c>
      <c r="F764" s="58" t="s">
        <v>2376</v>
      </c>
      <c r="G764" s="55" t="s">
        <v>737</v>
      </c>
      <c r="H764" s="59" t="s">
        <v>730</v>
      </c>
    </row>
    <row r="765" spans="1:8" x14ac:dyDescent="0.35">
      <c r="A765" s="56" t="s">
        <v>21</v>
      </c>
      <c r="B765" s="57" t="s">
        <v>54</v>
      </c>
      <c r="C765" s="57" t="s">
        <v>2349</v>
      </c>
      <c r="D765" s="55" t="s">
        <v>2350</v>
      </c>
      <c r="E765" s="58" t="s">
        <v>2377</v>
      </c>
      <c r="F765" s="58" t="s">
        <v>2378</v>
      </c>
      <c r="G765" s="55" t="s">
        <v>737</v>
      </c>
      <c r="H765" s="59" t="s">
        <v>730</v>
      </c>
    </row>
    <row r="766" spans="1:8" x14ac:dyDescent="0.35">
      <c r="A766" s="56" t="s">
        <v>21</v>
      </c>
      <c r="B766" s="57" t="s">
        <v>54</v>
      </c>
      <c r="C766" s="57" t="s">
        <v>2379</v>
      </c>
      <c r="D766" s="55" t="s">
        <v>2380</v>
      </c>
      <c r="E766" s="58" t="s">
        <v>2381</v>
      </c>
      <c r="F766" s="58" t="s">
        <v>2382</v>
      </c>
      <c r="G766" s="55" t="s">
        <v>729</v>
      </c>
      <c r="H766" s="59" t="s">
        <v>744</v>
      </c>
    </row>
    <row r="767" spans="1:8" x14ac:dyDescent="0.35">
      <c r="A767" s="56" t="s">
        <v>21</v>
      </c>
      <c r="B767" s="57" t="s">
        <v>54</v>
      </c>
      <c r="C767" s="57" t="s">
        <v>2379</v>
      </c>
      <c r="D767" s="55" t="s">
        <v>2380</v>
      </c>
      <c r="E767" s="58" t="s">
        <v>2383</v>
      </c>
      <c r="F767" s="58" t="s">
        <v>2384</v>
      </c>
      <c r="G767" s="55" t="s">
        <v>729</v>
      </c>
      <c r="H767" s="59" t="s">
        <v>730</v>
      </c>
    </row>
    <row r="768" spans="1:8" x14ac:dyDescent="0.35">
      <c r="A768" s="56" t="s">
        <v>21</v>
      </c>
      <c r="B768" s="57" t="s">
        <v>54</v>
      </c>
      <c r="C768" s="57" t="s">
        <v>2379</v>
      </c>
      <c r="D768" s="55" t="s">
        <v>2380</v>
      </c>
      <c r="E768" s="58" t="s">
        <v>2385</v>
      </c>
      <c r="F768" s="58" t="s">
        <v>2386</v>
      </c>
      <c r="G768" s="55" t="s">
        <v>729</v>
      </c>
      <c r="H768" s="59" t="s">
        <v>747</v>
      </c>
    </row>
    <row r="769" spans="1:8" x14ac:dyDescent="0.35">
      <c r="A769" s="56" t="s">
        <v>21</v>
      </c>
      <c r="B769" s="57" t="s">
        <v>54</v>
      </c>
      <c r="C769" s="57" t="s">
        <v>2387</v>
      </c>
      <c r="D769" s="55" t="s">
        <v>2388</v>
      </c>
      <c r="E769" s="58" t="s">
        <v>2389</v>
      </c>
      <c r="F769" s="58" t="s">
        <v>2390</v>
      </c>
      <c r="G769" s="55" t="s">
        <v>737</v>
      </c>
      <c r="H769" s="59" t="s">
        <v>730</v>
      </c>
    </row>
    <row r="770" spans="1:8" x14ac:dyDescent="0.35">
      <c r="A770" s="56" t="s">
        <v>21</v>
      </c>
      <c r="B770" s="57" t="s">
        <v>54</v>
      </c>
      <c r="C770" s="57" t="s">
        <v>2387</v>
      </c>
      <c r="D770" s="55" t="s">
        <v>2388</v>
      </c>
      <c r="E770" s="58" t="s">
        <v>2391</v>
      </c>
      <c r="F770" s="58" t="s">
        <v>2392</v>
      </c>
      <c r="G770" s="55" t="s">
        <v>729</v>
      </c>
      <c r="H770" s="59" t="s">
        <v>730</v>
      </c>
    </row>
    <row r="771" spans="1:8" x14ac:dyDescent="0.35">
      <c r="A771" s="56" t="s">
        <v>21</v>
      </c>
      <c r="B771" s="57" t="s">
        <v>54</v>
      </c>
      <c r="C771" s="57" t="s">
        <v>2387</v>
      </c>
      <c r="D771" s="55" t="s">
        <v>2388</v>
      </c>
      <c r="E771" s="58" t="s">
        <v>2393</v>
      </c>
      <c r="F771" s="58" t="s">
        <v>2394</v>
      </c>
      <c r="G771" s="55" t="s">
        <v>737</v>
      </c>
      <c r="H771" s="59" t="s">
        <v>747</v>
      </c>
    </row>
    <row r="772" spans="1:8" x14ac:dyDescent="0.35">
      <c r="A772" s="56" t="s">
        <v>21</v>
      </c>
      <c r="B772" s="57" t="s">
        <v>54</v>
      </c>
      <c r="C772" s="57" t="s">
        <v>2387</v>
      </c>
      <c r="D772" s="55" t="s">
        <v>2388</v>
      </c>
      <c r="E772" s="58" t="s">
        <v>2395</v>
      </c>
      <c r="F772" s="58" t="s">
        <v>2396</v>
      </c>
      <c r="G772" s="55" t="s">
        <v>729</v>
      </c>
      <c r="H772" s="59" t="s">
        <v>747</v>
      </c>
    </row>
    <row r="773" spans="1:8" x14ac:dyDescent="0.35">
      <c r="A773" s="56" t="s">
        <v>21</v>
      </c>
      <c r="B773" s="57" t="s">
        <v>54</v>
      </c>
      <c r="C773" s="57" t="s">
        <v>2387</v>
      </c>
      <c r="D773" s="55" t="s">
        <v>2388</v>
      </c>
      <c r="E773" s="58" t="s">
        <v>2397</v>
      </c>
      <c r="F773" s="58" t="s">
        <v>2398</v>
      </c>
      <c r="G773" s="55" t="s">
        <v>737</v>
      </c>
      <c r="H773" s="59" t="s">
        <v>730</v>
      </c>
    </row>
    <row r="774" spans="1:8" x14ac:dyDescent="0.35">
      <c r="A774" s="56" t="s">
        <v>21</v>
      </c>
      <c r="B774" s="57" t="s">
        <v>54</v>
      </c>
      <c r="C774" s="57" t="s">
        <v>2387</v>
      </c>
      <c r="D774" s="55" t="s">
        <v>2388</v>
      </c>
      <c r="E774" s="58" t="s">
        <v>2399</v>
      </c>
      <c r="F774" s="58" t="s">
        <v>2400</v>
      </c>
      <c r="G774" s="55" t="s">
        <v>737</v>
      </c>
      <c r="H774" s="59" t="s">
        <v>730</v>
      </c>
    </row>
    <row r="775" spans="1:8" x14ac:dyDescent="0.35">
      <c r="A775" s="56" t="s">
        <v>21</v>
      </c>
      <c r="B775" s="57" t="s">
        <v>54</v>
      </c>
      <c r="C775" s="57" t="s">
        <v>2387</v>
      </c>
      <c r="D775" s="55" t="s">
        <v>2388</v>
      </c>
      <c r="E775" s="58" t="s">
        <v>2401</v>
      </c>
      <c r="F775" s="58" t="s">
        <v>2402</v>
      </c>
      <c r="G775" s="55" t="s">
        <v>737</v>
      </c>
      <c r="H775" s="59" t="s">
        <v>730</v>
      </c>
    </row>
    <row r="776" spans="1:8" x14ac:dyDescent="0.35">
      <c r="A776" s="56" t="s">
        <v>21</v>
      </c>
      <c r="B776" s="57" t="s">
        <v>54</v>
      </c>
      <c r="C776" s="57" t="s">
        <v>2387</v>
      </c>
      <c r="D776" s="55" t="s">
        <v>2388</v>
      </c>
      <c r="E776" s="58" t="s">
        <v>2403</v>
      </c>
      <c r="F776" s="58" t="s">
        <v>2404</v>
      </c>
      <c r="G776" s="55" t="s">
        <v>729</v>
      </c>
      <c r="H776" s="59" t="s">
        <v>730</v>
      </c>
    </row>
    <row r="777" spans="1:8" x14ac:dyDescent="0.35">
      <c r="A777" s="56" t="s">
        <v>21</v>
      </c>
      <c r="B777" s="57" t="s">
        <v>54</v>
      </c>
      <c r="C777" s="57" t="s">
        <v>2387</v>
      </c>
      <c r="D777" s="55" t="s">
        <v>2388</v>
      </c>
      <c r="E777" s="58" t="s">
        <v>2405</v>
      </c>
      <c r="F777" s="58" t="s">
        <v>2406</v>
      </c>
      <c r="G777" s="55" t="s">
        <v>737</v>
      </c>
      <c r="H777" s="59" t="s">
        <v>730</v>
      </c>
    </row>
    <row r="778" spans="1:8" x14ac:dyDescent="0.35">
      <c r="A778" s="56" t="s">
        <v>21</v>
      </c>
      <c r="B778" s="57" t="s">
        <v>54</v>
      </c>
      <c r="C778" s="57" t="s">
        <v>2387</v>
      </c>
      <c r="D778" s="55" t="s">
        <v>2388</v>
      </c>
      <c r="E778" s="58" t="s">
        <v>2407</v>
      </c>
      <c r="F778" s="58" t="s">
        <v>2408</v>
      </c>
      <c r="G778" s="55" t="s">
        <v>737</v>
      </c>
      <c r="H778" s="59" t="s">
        <v>730</v>
      </c>
    </row>
    <row r="779" spans="1:8" x14ac:dyDescent="0.35">
      <c r="A779" s="56" t="s">
        <v>21</v>
      </c>
      <c r="B779" s="57" t="s">
        <v>54</v>
      </c>
      <c r="C779" s="57" t="s">
        <v>2387</v>
      </c>
      <c r="D779" s="55" t="s">
        <v>2388</v>
      </c>
      <c r="E779" s="58" t="s">
        <v>2409</v>
      </c>
      <c r="F779" s="58" t="s">
        <v>2410</v>
      </c>
      <c r="G779" s="55" t="s">
        <v>737</v>
      </c>
      <c r="H779" s="59" t="s">
        <v>747</v>
      </c>
    </row>
    <row r="780" spans="1:8" x14ac:dyDescent="0.35">
      <c r="A780" s="56" t="s">
        <v>22</v>
      </c>
      <c r="B780" s="57" t="s">
        <v>79</v>
      </c>
      <c r="C780" s="57" t="s">
        <v>2411</v>
      </c>
      <c r="D780" s="55" t="s">
        <v>2412</v>
      </c>
      <c r="E780" s="58" t="s">
        <v>2413</v>
      </c>
      <c r="F780" s="58" t="s">
        <v>2414</v>
      </c>
      <c r="G780" s="55" t="s">
        <v>737</v>
      </c>
      <c r="H780" s="59" t="s">
        <v>730</v>
      </c>
    </row>
    <row r="781" spans="1:8" x14ac:dyDescent="0.35">
      <c r="A781" s="56" t="s">
        <v>22</v>
      </c>
      <c r="B781" s="57" t="s">
        <v>79</v>
      </c>
      <c r="C781" s="57" t="s">
        <v>2411</v>
      </c>
      <c r="D781" s="55" t="s">
        <v>2412</v>
      </c>
      <c r="E781" s="58" t="s">
        <v>2415</v>
      </c>
      <c r="F781" s="58" t="s">
        <v>2416</v>
      </c>
      <c r="G781" s="55" t="s">
        <v>729</v>
      </c>
      <c r="H781" s="59" t="s">
        <v>730</v>
      </c>
    </row>
    <row r="782" spans="1:8" x14ac:dyDescent="0.35">
      <c r="A782" s="56" t="s">
        <v>22</v>
      </c>
      <c r="B782" s="57" t="s">
        <v>79</v>
      </c>
      <c r="C782" s="57" t="s">
        <v>2411</v>
      </c>
      <c r="D782" s="55" t="s">
        <v>2412</v>
      </c>
      <c r="E782" s="58" t="s">
        <v>2417</v>
      </c>
      <c r="F782" s="58" t="s">
        <v>2418</v>
      </c>
      <c r="G782" s="55" t="s">
        <v>729</v>
      </c>
      <c r="H782" s="59" t="s">
        <v>747</v>
      </c>
    </row>
    <row r="783" spans="1:8" x14ac:dyDescent="0.35">
      <c r="A783" s="56" t="s">
        <v>22</v>
      </c>
      <c r="B783" s="57" t="s">
        <v>79</v>
      </c>
      <c r="C783" s="57" t="s">
        <v>2411</v>
      </c>
      <c r="D783" s="55" t="s">
        <v>2412</v>
      </c>
      <c r="E783" s="58" t="s">
        <v>2419</v>
      </c>
      <c r="F783" s="58" t="s">
        <v>2420</v>
      </c>
      <c r="G783" s="55" t="s">
        <v>729</v>
      </c>
      <c r="H783" s="59" t="s">
        <v>744</v>
      </c>
    </row>
    <row r="784" spans="1:8" x14ac:dyDescent="0.35">
      <c r="A784" s="56" t="s">
        <v>22</v>
      </c>
      <c r="B784" s="57" t="s">
        <v>79</v>
      </c>
      <c r="C784" s="57" t="s">
        <v>2411</v>
      </c>
      <c r="D784" s="55" t="s">
        <v>2412</v>
      </c>
      <c r="E784" s="58" t="s">
        <v>2421</v>
      </c>
      <c r="F784" s="58" t="s">
        <v>2422</v>
      </c>
      <c r="G784" s="55" t="s">
        <v>729</v>
      </c>
      <c r="H784" s="59" t="s">
        <v>744</v>
      </c>
    </row>
    <row r="785" spans="1:8" x14ac:dyDescent="0.35">
      <c r="A785" s="56" t="s">
        <v>22</v>
      </c>
      <c r="B785" s="57" t="s">
        <v>79</v>
      </c>
      <c r="C785" s="57" t="s">
        <v>2411</v>
      </c>
      <c r="D785" s="55" t="s">
        <v>2412</v>
      </c>
      <c r="E785" s="58" t="s">
        <v>2423</v>
      </c>
      <c r="F785" s="58" t="s">
        <v>2424</v>
      </c>
      <c r="G785" s="55" t="s">
        <v>729</v>
      </c>
      <c r="H785" s="59" t="s">
        <v>730</v>
      </c>
    </row>
    <row r="786" spans="1:8" x14ac:dyDescent="0.35">
      <c r="A786" s="56" t="s">
        <v>22</v>
      </c>
      <c r="B786" s="57" t="s">
        <v>79</v>
      </c>
      <c r="C786" s="57" t="s">
        <v>2411</v>
      </c>
      <c r="D786" s="55" t="s">
        <v>2412</v>
      </c>
      <c r="E786" s="58" t="s">
        <v>2425</v>
      </c>
      <c r="F786" s="58" t="s">
        <v>2426</v>
      </c>
      <c r="G786" s="55" t="s">
        <v>729</v>
      </c>
      <c r="H786" s="59" t="s">
        <v>747</v>
      </c>
    </row>
    <row r="787" spans="1:8" x14ac:dyDescent="0.35">
      <c r="A787" s="56" t="s">
        <v>22</v>
      </c>
      <c r="B787" s="57" t="s">
        <v>79</v>
      </c>
      <c r="C787" s="57" t="s">
        <v>2411</v>
      </c>
      <c r="D787" s="55" t="s">
        <v>2412</v>
      </c>
      <c r="E787" s="58" t="s">
        <v>2427</v>
      </c>
      <c r="F787" s="58" t="s">
        <v>2428</v>
      </c>
      <c r="G787" s="55" t="s">
        <v>729</v>
      </c>
      <c r="H787" s="59" t="s">
        <v>730</v>
      </c>
    </row>
    <row r="788" spans="1:8" x14ac:dyDescent="0.35">
      <c r="A788" s="56" t="s">
        <v>22</v>
      </c>
      <c r="B788" s="57" t="s">
        <v>79</v>
      </c>
      <c r="C788" s="57" t="s">
        <v>2411</v>
      </c>
      <c r="D788" s="55" t="s">
        <v>2412</v>
      </c>
      <c r="E788" s="58" t="s">
        <v>2429</v>
      </c>
      <c r="F788" s="58" t="s">
        <v>2430</v>
      </c>
      <c r="G788" s="55" t="s">
        <v>729</v>
      </c>
      <c r="H788" s="59" t="s">
        <v>730</v>
      </c>
    </row>
    <row r="789" spans="1:8" x14ac:dyDescent="0.35">
      <c r="A789" s="56" t="s">
        <v>22</v>
      </c>
      <c r="B789" s="57" t="s">
        <v>79</v>
      </c>
      <c r="C789" s="57" t="s">
        <v>2411</v>
      </c>
      <c r="D789" s="55" t="s">
        <v>2412</v>
      </c>
      <c r="E789" s="58" t="s">
        <v>2431</v>
      </c>
      <c r="F789" s="58" t="s">
        <v>2432</v>
      </c>
      <c r="G789" s="55" t="s">
        <v>737</v>
      </c>
      <c r="H789" s="59" t="s">
        <v>730</v>
      </c>
    </row>
    <row r="790" spans="1:8" x14ac:dyDescent="0.35">
      <c r="A790" s="56" t="s">
        <v>22</v>
      </c>
      <c r="B790" s="57" t="s">
        <v>79</v>
      </c>
      <c r="C790" s="57" t="s">
        <v>2411</v>
      </c>
      <c r="D790" s="55" t="s">
        <v>2412</v>
      </c>
      <c r="E790" s="58" t="s">
        <v>2433</v>
      </c>
      <c r="F790" s="58" t="s">
        <v>2434</v>
      </c>
      <c r="G790" s="55" t="s">
        <v>729</v>
      </c>
      <c r="H790" s="59" t="s">
        <v>747</v>
      </c>
    </row>
    <row r="791" spans="1:8" x14ac:dyDescent="0.35">
      <c r="A791" s="56" t="s">
        <v>22</v>
      </c>
      <c r="B791" s="57" t="s">
        <v>79</v>
      </c>
      <c r="C791" s="57" t="s">
        <v>2411</v>
      </c>
      <c r="D791" s="55" t="s">
        <v>2412</v>
      </c>
      <c r="E791" s="58" t="s">
        <v>2435</v>
      </c>
      <c r="F791" s="58" t="s">
        <v>2436</v>
      </c>
      <c r="G791" s="55" t="s">
        <v>737</v>
      </c>
      <c r="H791" s="59" t="s">
        <v>730</v>
      </c>
    </row>
    <row r="792" spans="1:8" x14ac:dyDescent="0.35">
      <c r="A792" s="56" t="s">
        <v>22</v>
      </c>
      <c r="B792" s="57" t="s">
        <v>79</v>
      </c>
      <c r="C792" s="57" t="s">
        <v>2411</v>
      </c>
      <c r="D792" s="55" t="s">
        <v>2412</v>
      </c>
      <c r="E792" s="58" t="s">
        <v>2437</v>
      </c>
      <c r="F792" s="58" t="s">
        <v>2438</v>
      </c>
      <c r="G792" s="55" t="s">
        <v>737</v>
      </c>
      <c r="H792" s="59" t="s">
        <v>730</v>
      </c>
    </row>
    <row r="793" spans="1:8" x14ac:dyDescent="0.35">
      <c r="A793" s="56" t="s">
        <v>22</v>
      </c>
      <c r="B793" s="57" t="s">
        <v>79</v>
      </c>
      <c r="C793" s="57" t="s">
        <v>2439</v>
      </c>
      <c r="D793" s="55" t="s">
        <v>2440</v>
      </c>
      <c r="E793" s="58" t="s">
        <v>2441</v>
      </c>
      <c r="F793" s="58" t="s">
        <v>2442</v>
      </c>
      <c r="G793" s="55" t="s">
        <v>729</v>
      </c>
      <c r="H793" s="59" t="s">
        <v>730</v>
      </c>
    </row>
    <row r="794" spans="1:8" x14ac:dyDescent="0.35">
      <c r="A794" s="56" t="s">
        <v>22</v>
      </c>
      <c r="B794" s="57" t="s">
        <v>79</v>
      </c>
      <c r="C794" s="57" t="s">
        <v>2439</v>
      </c>
      <c r="D794" s="55" t="s">
        <v>2440</v>
      </c>
      <c r="E794" s="58" t="s">
        <v>2443</v>
      </c>
      <c r="F794" s="58" t="s">
        <v>2444</v>
      </c>
      <c r="G794" s="55" t="s">
        <v>729</v>
      </c>
      <c r="H794" s="59" t="s">
        <v>730</v>
      </c>
    </row>
    <row r="795" spans="1:8" x14ac:dyDescent="0.35">
      <c r="A795" s="56" t="s">
        <v>22</v>
      </c>
      <c r="B795" s="57" t="s">
        <v>79</v>
      </c>
      <c r="C795" s="57" t="s">
        <v>2439</v>
      </c>
      <c r="D795" s="55" t="s">
        <v>2440</v>
      </c>
      <c r="E795" s="58" t="s">
        <v>2445</v>
      </c>
      <c r="F795" s="58" t="s">
        <v>2446</v>
      </c>
      <c r="G795" s="55" t="s">
        <v>729</v>
      </c>
      <c r="H795" s="59" t="s">
        <v>730</v>
      </c>
    </row>
    <row r="796" spans="1:8" x14ac:dyDescent="0.35">
      <c r="A796" s="56" t="s">
        <v>22</v>
      </c>
      <c r="B796" s="57" t="s">
        <v>79</v>
      </c>
      <c r="C796" s="57" t="s">
        <v>2439</v>
      </c>
      <c r="D796" s="55" t="s">
        <v>2440</v>
      </c>
      <c r="E796" s="58" t="s">
        <v>2447</v>
      </c>
      <c r="F796" s="58" t="s">
        <v>2448</v>
      </c>
      <c r="G796" s="55" t="s">
        <v>729</v>
      </c>
      <c r="H796" s="59" t="s">
        <v>730</v>
      </c>
    </row>
    <row r="797" spans="1:8" x14ac:dyDescent="0.35">
      <c r="A797" s="56" t="s">
        <v>22</v>
      </c>
      <c r="B797" s="57" t="s">
        <v>79</v>
      </c>
      <c r="C797" s="57" t="s">
        <v>2439</v>
      </c>
      <c r="D797" s="55" t="s">
        <v>2440</v>
      </c>
      <c r="E797" s="58" t="s">
        <v>2449</v>
      </c>
      <c r="F797" s="58" t="s">
        <v>2450</v>
      </c>
      <c r="G797" s="55" t="s">
        <v>729</v>
      </c>
      <c r="H797" s="59" t="s">
        <v>744</v>
      </c>
    </row>
    <row r="798" spans="1:8" x14ac:dyDescent="0.35">
      <c r="A798" s="56" t="s">
        <v>22</v>
      </c>
      <c r="B798" s="57" t="s">
        <v>79</v>
      </c>
      <c r="C798" s="57" t="s">
        <v>2439</v>
      </c>
      <c r="D798" s="55" t="s">
        <v>2440</v>
      </c>
      <c r="E798" s="58" t="s">
        <v>2451</v>
      </c>
      <c r="F798" s="58" t="s">
        <v>2452</v>
      </c>
      <c r="G798" s="55" t="s">
        <v>729</v>
      </c>
      <c r="H798" s="59" t="s">
        <v>744</v>
      </c>
    </row>
    <row r="799" spans="1:8" x14ac:dyDescent="0.35">
      <c r="A799" s="56" t="s">
        <v>22</v>
      </c>
      <c r="B799" s="57" t="s">
        <v>79</v>
      </c>
      <c r="C799" s="57" t="s">
        <v>2439</v>
      </c>
      <c r="D799" s="55" t="s">
        <v>2440</v>
      </c>
      <c r="E799" s="58" t="s">
        <v>2453</v>
      </c>
      <c r="F799" s="58" t="s">
        <v>2454</v>
      </c>
      <c r="G799" s="55" t="s">
        <v>729</v>
      </c>
      <c r="H799" s="59" t="s">
        <v>730</v>
      </c>
    </row>
    <row r="800" spans="1:8" x14ac:dyDescent="0.35">
      <c r="A800" s="56" t="s">
        <v>22</v>
      </c>
      <c r="B800" s="57" t="s">
        <v>79</v>
      </c>
      <c r="C800" s="57" t="s">
        <v>2439</v>
      </c>
      <c r="D800" s="55" t="s">
        <v>2440</v>
      </c>
      <c r="E800" s="58" t="s">
        <v>2455</v>
      </c>
      <c r="F800" s="58" t="s">
        <v>2456</v>
      </c>
      <c r="G800" s="55" t="s">
        <v>729</v>
      </c>
      <c r="H800" s="59" t="s">
        <v>747</v>
      </c>
    </row>
    <row r="801" spans="1:8" x14ac:dyDescent="0.35">
      <c r="A801" s="56" t="s">
        <v>22</v>
      </c>
      <c r="B801" s="57" t="s">
        <v>79</v>
      </c>
      <c r="C801" s="57" t="s">
        <v>2439</v>
      </c>
      <c r="D801" s="55" t="s">
        <v>2440</v>
      </c>
      <c r="E801" s="58" t="s">
        <v>2457</v>
      </c>
      <c r="F801" s="58" t="s">
        <v>2458</v>
      </c>
      <c r="G801" s="55" t="s">
        <v>737</v>
      </c>
      <c r="H801" s="59" t="s">
        <v>730</v>
      </c>
    </row>
    <row r="802" spans="1:8" x14ac:dyDescent="0.35">
      <c r="A802" s="56" t="s">
        <v>22</v>
      </c>
      <c r="B802" s="57" t="s">
        <v>79</v>
      </c>
      <c r="C802" s="57" t="s">
        <v>2439</v>
      </c>
      <c r="D802" s="55" t="s">
        <v>2440</v>
      </c>
      <c r="E802" s="58" t="s">
        <v>2459</v>
      </c>
      <c r="F802" s="58" t="s">
        <v>2460</v>
      </c>
      <c r="G802" s="55" t="s">
        <v>737</v>
      </c>
      <c r="H802" s="59" t="s">
        <v>747</v>
      </c>
    </row>
    <row r="803" spans="1:8" x14ac:dyDescent="0.35">
      <c r="A803" s="56" t="s">
        <v>22</v>
      </c>
      <c r="B803" s="57" t="s">
        <v>79</v>
      </c>
      <c r="C803" s="57" t="s">
        <v>2439</v>
      </c>
      <c r="D803" s="55" t="s">
        <v>2440</v>
      </c>
      <c r="E803" s="58" t="s">
        <v>2461</v>
      </c>
      <c r="F803" s="58" t="s">
        <v>2462</v>
      </c>
      <c r="G803" s="55" t="s">
        <v>737</v>
      </c>
      <c r="H803" s="59" t="s">
        <v>730</v>
      </c>
    </row>
    <row r="804" spans="1:8" x14ac:dyDescent="0.35">
      <c r="A804" s="56" t="s">
        <v>22</v>
      </c>
      <c r="B804" s="57" t="s">
        <v>79</v>
      </c>
      <c r="C804" s="57" t="s">
        <v>2463</v>
      </c>
      <c r="D804" s="55" t="s">
        <v>2464</v>
      </c>
      <c r="E804" s="58" t="s">
        <v>2465</v>
      </c>
      <c r="F804" s="58" t="s">
        <v>2466</v>
      </c>
      <c r="G804" s="55" t="s">
        <v>729</v>
      </c>
      <c r="H804" s="59" t="s">
        <v>747</v>
      </c>
    </row>
    <row r="805" spans="1:8" x14ac:dyDescent="0.35">
      <c r="A805" s="56" t="s">
        <v>22</v>
      </c>
      <c r="B805" s="57" t="s">
        <v>79</v>
      </c>
      <c r="C805" s="57" t="s">
        <v>2463</v>
      </c>
      <c r="D805" s="55" t="s">
        <v>2464</v>
      </c>
      <c r="E805" s="58" t="s">
        <v>2467</v>
      </c>
      <c r="F805" s="58" t="s">
        <v>2468</v>
      </c>
      <c r="G805" s="55" t="s">
        <v>737</v>
      </c>
      <c r="H805" s="59" t="s">
        <v>744</v>
      </c>
    </row>
    <row r="806" spans="1:8" x14ac:dyDescent="0.35">
      <c r="A806" s="56" t="s">
        <v>22</v>
      </c>
      <c r="B806" s="57" t="s">
        <v>79</v>
      </c>
      <c r="C806" s="57" t="s">
        <v>2463</v>
      </c>
      <c r="D806" s="55" t="s">
        <v>2464</v>
      </c>
      <c r="E806" s="58" t="s">
        <v>2469</v>
      </c>
      <c r="F806" s="58" t="s">
        <v>2470</v>
      </c>
      <c r="G806" s="55" t="s">
        <v>729</v>
      </c>
      <c r="H806" s="59" t="s">
        <v>744</v>
      </c>
    </row>
    <row r="807" spans="1:8" x14ac:dyDescent="0.35">
      <c r="A807" s="56" t="s">
        <v>22</v>
      </c>
      <c r="B807" s="57" t="s">
        <v>79</v>
      </c>
      <c r="C807" s="57" t="s">
        <v>2463</v>
      </c>
      <c r="D807" s="55" t="s">
        <v>2464</v>
      </c>
      <c r="E807" s="58" t="s">
        <v>2471</v>
      </c>
      <c r="F807" s="58" t="s">
        <v>2472</v>
      </c>
      <c r="G807" s="55" t="s">
        <v>729</v>
      </c>
      <c r="H807" s="59" t="s">
        <v>744</v>
      </c>
    </row>
    <row r="808" spans="1:8" x14ac:dyDescent="0.35">
      <c r="A808" s="56" t="s">
        <v>22</v>
      </c>
      <c r="B808" s="57" t="s">
        <v>79</v>
      </c>
      <c r="C808" s="57" t="s">
        <v>2463</v>
      </c>
      <c r="D808" s="55" t="s">
        <v>2464</v>
      </c>
      <c r="E808" s="58" t="s">
        <v>2473</v>
      </c>
      <c r="F808" s="58" t="s">
        <v>2474</v>
      </c>
      <c r="G808" s="55" t="s">
        <v>737</v>
      </c>
      <c r="H808" s="59" t="s">
        <v>747</v>
      </c>
    </row>
    <row r="809" spans="1:8" x14ac:dyDescent="0.35">
      <c r="A809" s="56" t="s">
        <v>22</v>
      </c>
      <c r="B809" s="57" t="s">
        <v>79</v>
      </c>
      <c r="C809" s="57" t="s">
        <v>2463</v>
      </c>
      <c r="D809" s="55" t="s">
        <v>2464</v>
      </c>
      <c r="E809" s="58" t="s">
        <v>2475</v>
      </c>
      <c r="F809" s="58" t="s">
        <v>2476</v>
      </c>
      <c r="G809" s="55" t="s">
        <v>737</v>
      </c>
      <c r="H809" s="59" t="s">
        <v>747</v>
      </c>
    </row>
    <row r="810" spans="1:8" x14ac:dyDescent="0.35">
      <c r="A810" s="56" t="s">
        <v>22</v>
      </c>
      <c r="B810" s="57" t="s">
        <v>79</v>
      </c>
      <c r="C810" s="57" t="s">
        <v>2477</v>
      </c>
      <c r="D810" s="55" t="s">
        <v>2478</v>
      </c>
      <c r="E810" s="58" t="s">
        <v>2479</v>
      </c>
      <c r="F810" s="58" t="s">
        <v>2480</v>
      </c>
      <c r="G810" s="55" t="s">
        <v>729</v>
      </c>
      <c r="H810" s="59" t="s">
        <v>747</v>
      </c>
    </row>
    <row r="811" spans="1:8" x14ac:dyDescent="0.35">
      <c r="A811" s="56" t="s">
        <v>22</v>
      </c>
      <c r="B811" s="57" t="s">
        <v>79</v>
      </c>
      <c r="C811" s="57" t="s">
        <v>2477</v>
      </c>
      <c r="D811" s="55" t="s">
        <v>2478</v>
      </c>
      <c r="E811" s="58" t="s">
        <v>2481</v>
      </c>
      <c r="F811" s="58" t="s">
        <v>2482</v>
      </c>
      <c r="G811" s="55" t="s">
        <v>729</v>
      </c>
      <c r="H811" s="59" t="s">
        <v>730</v>
      </c>
    </row>
    <row r="812" spans="1:8" x14ac:dyDescent="0.35">
      <c r="A812" s="56" t="s">
        <v>22</v>
      </c>
      <c r="B812" s="57" t="s">
        <v>79</v>
      </c>
      <c r="C812" s="57" t="s">
        <v>2477</v>
      </c>
      <c r="D812" s="55" t="s">
        <v>2478</v>
      </c>
      <c r="E812" s="58" t="s">
        <v>2483</v>
      </c>
      <c r="F812" s="58" t="s">
        <v>2484</v>
      </c>
      <c r="G812" s="55" t="s">
        <v>729</v>
      </c>
      <c r="H812" s="59" t="s">
        <v>730</v>
      </c>
    </row>
    <row r="813" spans="1:8" x14ac:dyDescent="0.35">
      <c r="A813" s="56" t="s">
        <v>22</v>
      </c>
      <c r="B813" s="57" t="s">
        <v>79</v>
      </c>
      <c r="C813" s="57" t="s">
        <v>2477</v>
      </c>
      <c r="D813" s="55" t="s">
        <v>2478</v>
      </c>
      <c r="E813" s="58" t="s">
        <v>2485</v>
      </c>
      <c r="F813" s="58" t="s">
        <v>2486</v>
      </c>
      <c r="G813" s="55" t="s">
        <v>729</v>
      </c>
      <c r="H813" s="59" t="s">
        <v>730</v>
      </c>
    </row>
    <row r="814" spans="1:8" x14ac:dyDescent="0.35">
      <c r="A814" s="56" t="s">
        <v>22</v>
      </c>
      <c r="B814" s="57" t="s">
        <v>79</v>
      </c>
      <c r="C814" s="57" t="s">
        <v>2477</v>
      </c>
      <c r="D814" s="55" t="s">
        <v>2478</v>
      </c>
      <c r="E814" s="58" t="s">
        <v>2487</v>
      </c>
      <c r="F814" s="58" t="s">
        <v>2488</v>
      </c>
      <c r="G814" s="55" t="s">
        <v>729</v>
      </c>
      <c r="H814" s="59" t="s">
        <v>747</v>
      </c>
    </row>
    <row r="815" spans="1:8" x14ac:dyDescent="0.35">
      <c r="A815" s="56" t="s">
        <v>22</v>
      </c>
      <c r="B815" s="57" t="s">
        <v>79</v>
      </c>
      <c r="C815" s="57" t="s">
        <v>2477</v>
      </c>
      <c r="D815" s="55" t="s">
        <v>2478</v>
      </c>
      <c r="E815" s="58" t="s">
        <v>2489</v>
      </c>
      <c r="F815" s="58" t="s">
        <v>2490</v>
      </c>
      <c r="G815" s="55" t="s">
        <v>729</v>
      </c>
      <c r="H815" s="59" t="s">
        <v>730</v>
      </c>
    </row>
    <row r="816" spans="1:8" x14ac:dyDescent="0.35">
      <c r="A816" s="56" t="s">
        <v>22</v>
      </c>
      <c r="B816" s="57" t="s">
        <v>79</v>
      </c>
      <c r="C816" s="57" t="s">
        <v>2477</v>
      </c>
      <c r="D816" s="55" t="s">
        <v>2478</v>
      </c>
      <c r="E816" s="58" t="s">
        <v>2491</v>
      </c>
      <c r="F816" s="58" t="s">
        <v>2492</v>
      </c>
      <c r="G816" s="55" t="s">
        <v>729</v>
      </c>
      <c r="H816" s="59" t="s">
        <v>730</v>
      </c>
    </row>
    <row r="817" spans="1:8" x14ac:dyDescent="0.35">
      <c r="A817" s="56" t="s">
        <v>22</v>
      </c>
      <c r="B817" s="57" t="s">
        <v>79</v>
      </c>
      <c r="C817" s="57" t="s">
        <v>2477</v>
      </c>
      <c r="D817" s="55" t="s">
        <v>2478</v>
      </c>
      <c r="E817" s="58" t="s">
        <v>2493</v>
      </c>
      <c r="F817" s="58" t="s">
        <v>2494</v>
      </c>
      <c r="G817" s="55" t="s">
        <v>729</v>
      </c>
      <c r="H817" s="59" t="s">
        <v>730</v>
      </c>
    </row>
    <row r="818" spans="1:8" x14ac:dyDescent="0.35">
      <c r="A818" s="56" t="s">
        <v>22</v>
      </c>
      <c r="B818" s="57" t="s">
        <v>79</v>
      </c>
      <c r="C818" s="57" t="s">
        <v>2477</v>
      </c>
      <c r="D818" s="55" t="s">
        <v>2478</v>
      </c>
      <c r="E818" s="58" t="s">
        <v>2495</v>
      </c>
      <c r="F818" s="58" t="s">
        <v>2496</v>
      </c>
      <c r="G818" s="55" t="s">
        <v>729</v>
      </c>
      <c r="H818" s="59" t="s">
        <v>744</v>
      </c>
    </row>
    <row r="819" spans="1:8" x14ac:dyDescent="0.35">
      <c r="A819" s="56" t="s">
        <v>22</v>
      </c>
      <c r="B819" s="57" t="s">
        <v>79</v>
      </c>
      <c r="C819" s="57" t="s">
        <v>2477</v>
      </c>
      <c r="D819" s="55" t="s">
        <v>2478</v>
      </c>
      <c r="E819" s="58" t="s">
        <v>2497</v>
      </c>
      <c r="F819" s="58" t="s">
        <v>2498</v>
      </c>
      <c r="G819" s="55" t="s">
        <v>737</v>
      </c>
      <c r="H819" s="59" t="s">
        <v>730</v>
      </c>
    </row>
    <row r="820" spans="1:8" x14ac:dyDescent="0.35">
      <c r="A820" s="56" t="s">
        <v>22</v>
      </c>
      <c r="B820" s="57" t="s">
        <v>79</v>
      </c>
      <c r="C820" s="57" t="s">
        <v>2477</v>
      </c>
      <c r="D820" s="55" t="s">
        <v>2478</v>
      </c>
      <c r="E820" s="58" t="s">
        <v>2499</v>
      </c>
      <c r="F820" s="58" t="s">
        <v>2500</v>
      </c>
      <c r="G820" s="55" t="s">
        <v>729</v>
      </c>
      <c r="H820" s="59" t="s">
        <v>730</v>
      </c>
    </row>
    <row r="821" spans="1:8" x14ac:dyDescent="0.35">
      <c r="A821" s="56" t="s">
        <v>22</v>
      </c>
      <c r="B821" s="57" t="s">
        <v>79</v>
      </c>
      <c r="C821" s="57" t="s">
        <v>2477</v>
      </c>
      <c r="D821" s="55" t="s">
        <v>2478</v>
      </c>
      <c r="E821" s="58" t="s">
        <v>2501</v>
      </c>
      <c r="F821" s="58" t="s">
        <v>2502</v>
      </c>
      <c r="G821" s="55" t="s">
        <v>737</v>
      </c>
      <c r="H821" s="59" t="s">
        <v>747</v>
      </c>
    </row>
    <row r="822" spans="1:8" x14ac:dyDescent="0.35">
      <c r="A822" s="56" t="s">
        <v>22</v>
      </c>
      <c r="B822" s="57" t="s">
        <v>79</v>
      </c>
      <c r="C822" s="57" t="s">
        <v>2477</v>
      </c>
      <c r="D822" s="55" t="s">
        <v>2478</v>
      </c>
      <c r="E822" s="58" t="s">
        <v>2503</v>
      </c>
      <c r="F822" s="58" t="s">
        <v>2504</v>
      </c>
      <c r="G822" s="55" t="s">
        <v>737</v>
      </c>
      <c r="H822" s="59" t="s">
        <v>730</v>
      </c>
    </row>
    <row r="823" spans="1:8" x14ac:dyDescent="0.35">
      <c r="A823" s="56" t="s">
        <v>22</v>
      </c>
      <c r="B823" s="57" t="s">
        <v>79</v>
      </c>
      <c r="C823" s="57" t="s">
        <v>2477</v>
      </c>
      <c r="D823" s="55" t="s">
        <v>2478</v>
      </c>
      <c r="E823" s="58" t="s">
        <v>2505</v>
      </c>
      <c r="F823" s="58" t="s">
        <v>2506</v>
      </c>
      <c r="G823" s="55" t="s">
        <v>737</v>
      </c>
      <c r="H823" s="59" t="s">
        <v>747</v>
      </c>
    </row>
    <row r="824" spans="1:8" x14ac:dyDescent="0.35">
      <c r="A824" s="56" t="s">
        <v>22</v>
      </c>
      <c r="B824" s="57" t="s">
        <v>79</v>
      </c>
      <c r="C824" s="57" t="s">
        <v>2477</v>
      </c>
      <c r="D824" s="55" t="s">
        <v>2478</v>
      </c>
      <c r="E824" s="58" t="s">
        <v>2507</v>
      </c>
      <c r="F824" s="58" t="s">
        <v>2508</v>
      </c>
      <c r="G824" s="55" t="s">
        <v>737</v>
      </c>
      <c r="H824" s="59" t="s">
        <v>730</v>
      </c>
    </row>
    <row r="825" spans="1:8" x14ac:dyDescent="0.35">
      <c r="A825" s="56" t="s">
        <v>22</v>
      </c>
      <c r="B825" s="57" t="s">
        <v>79</v>
      </c>
      <c r="C825" s="57" t="s">
        <v>2509</v>
      </c>
      <c r="D825" s="55" t="s">
        <v>2510</v>
      </c>
      <c r="E825" s="58" t="s">
        <v>2511</v>
      </c>
      <c r="F825" s="58" t="s">
        <v>2512</v>
      </c>
      <c r="G825" s="55" t="s">
        <v>729</v>
      </c>
      <c r="H825" s="59" t="s">
        <v>747</v>
      </c>
    </row>
    <row r="826" spans="1:8" x14ac:dyDescent="0.35">
      <c r="A826" s="56" t="s">
        <v>22</v>
      </c>
      <c r="B826" s="57" t="s">
        <v>79</v>
      </c>
      <c r="C826" s="57" t="s">
        <v>2509</v>
      </c>
      <c r="D826" s="55" t="s">
        <v>2510</v>
      </c>
      <c r="E826" s="58" t="s">
        <v>2513</v>
      </c>
      <c r="F826" s="58" t="s">
        <v>2514</v>
      </c>
      <c r="G826" s="55" t="s">
        <v>729</v>
      </c>
      <c r="H826" s="59" t="s">
        <v>730</v>
      </c>
    </row>
    <row r="827" spans="1:8" x14ac:dyDescent="0.35">
      <c r="A827" s="56" t="s">
        <v>22</v>
      </c>
      <c r="B827" s="57" t="s">
        <v>79</v>
      </c>
      <c r="C827" s="57" t="s">
        <v>2509</v>
      </c>
      <c r="D827" s="55" t="s">
        <v>2510</v>
      </c>
      <c r="E827" s="58" t="s">
        <v>2515</v>
      </c>
      <c r="F827" s="58" t="s">
        <v>2516</v>
      </c>
      <c r="G827" s="55" t="s">
        <v>729</v>
      </c>
      <c r="H827" s="59" t="s">
        <v>747</v>
      </c>
    </row>
    <row r="828" spans="1:8" x14ac:dyDescent="0.35">
      <c r="A828" s="56" t="s">
        <v>22</v>
      </c>
      <c r="B828" s="57" t="s">
        <v>79</v>
      </c>
      <c r="C828" s="57" t="s">
        <v>2509</v>
      </c>
      <c r="D828" s="55" t="s">
        <v>2510</v>
      </c>
      <c r="E828" s="58" t="s">
        <v>2517</v>
      </c>
      <c r="F828" s="58" t="s">
        <v>2518</v>
      </c>
      <c r="G828" s="55" t="s">
        <v>729</v>
      </c>
      <c r="H828" s="59" t="s">
        <v>730</v>
      </c>
    </row>
    <row r="829" spans="1:8" x14ac:dyDescent="0.35">
      <c r="A829" s="56" t="s">
        <v>22</v>
      </c>
      <c r="B829" s="57" t="s">
        <v>79</v>
      </c>
      <c r="C829" s="57" t="s">
        <v>2509</v>
      </c>
      <c r="D829" s="55" t="s">
        <v>2510</v>
      </c>
      <c r="E829" s="58" t="s">
        <v>2519</v>
      </c>
      <c r="F829" s="58" t="s">
        <v>2520</v>
      </c>
      <c r="G829" s="55" t="s">
        <v>729</v>
      </c>
      <c r="H829" s="59" t="s">
        <v>730</v>
      </c>
    </row>
    <row r="830" spans="1:8" x14ac:dyDescent="0.35">
      <c r="A830" s="56" t="s">
        <v>22</v>
      </c>
      <c r="B830" s="57" t="s">
        <v>79</v>
      </c>
      <c r="C830" s="57" t="s">
        <v>2509</v>
      </c>
      <c r="D830" s="55" t="s">
        <v>2510</v>
      </c>
      <c r="E830" s="58" t="s">
        <v>2521</v>
      </c>
      <c r="F830" s="58" t="s">
        <v>2522</v>
      </c>
      <c r="G830" s="55" t="s">
        <v>729</v>
      </c>
      <c r="H830" s="59" t="s">
        <v>730</v>
      </c>
    </row>
    <row r="831" spans="1:8" x14ac:dyDescent="0.35">
      <c r="A831" s="56" t="s">
        <v>22</v>
      </c>
      <c r="B831" s="57" t="s">
        <v>79</v>
      </c>
      <c r="C831" s="57" t="s">
        <v>2509</v>
      </c>
      <c r="D831" s="55" t="s">
        <v>2510</v>
      </c>
      <c r="E831" s="58" t="s">
        <v>2523</v>
      </c>
      <c r="F831" s="58" t="s">
        <v>2524</v>
      </c>
      <c r="G831" s="55" t="s">
        <v>729</v>
      </c>
      <c r="H831" s="59" t="s">
        <v>730</v>
      </c>
    </row>
    <row r="832" spans="1:8" x14ac:dyDescent="0.35">
      <c r="A832" s="56" t="s">
        <v>22</v>
      </c>
      <c r="B832" s="57" t="s">
        <v>79</v>
      </c>
      <c r="C832" s="57" t="s">
        <v>2509</v>
      </c>
      <c r="D832" s="55" t="s">
        <v>2510</v>
      </c>
      <c r="E832" s="58" t="s">
        <v>2525</v>
      </c>
      <c r="F832" s="58" t="s">
        <v>2526</v>
      </c>
      <c r="G832" s="55" t="s">
        <v>729</v>
      </c>
      <c r="H832" s="59" t="s">
        <v>747</v>
      </c>
    </row>
    <row r="833" spans="1:8" x14ac:dyDescent="0.55000000000000004">
      <c r="A833" s="60" t="s">
        <v>22</v>
      </c>
      <c r="B833" s="60" t="s">
        <v>79</v>
      </c>
      <c r="C833" s="60" t="s">
        <v>2509</v>
      </c>
      <c r="D833" s="60" t="s">
        <v>2510</v>
      </c>
      <c r="E833" s="64" t="s">
        <v>2527</v>
      </c>
      <c r="F833" s="55" t="s">
        <v>2528</v>
      </c>
      <c r="G833" s="55" t="s">
        <v>729</v>
      </c>
      <c r="H833" s="61" t="s">
        <v>730</v>
      </c>
    </row>
    <row r="834" spans="1:8" x14ac:dyDescent="0.35">
      <c r="A834" s="56" t="s">
        <v>22</v>
      </c>
      <c r="B834" s="57" t="s">
        <v>79</v>
      </c>
      <c r="C834" s="57" t="s">
        <v>2509</v>
      </c>
      <c r="D834" s="55" t="s">
        <v>2510</v>
      </c>
      <c r="E834" s="58" t="s">
        <v>2529</v>
      </c>
      <c r="F834" s="58" t="s">
        <v>2530</v>
      </c>
      <c r="G834" s="55" t="s">
        <v>729</v>
      </c>
      <c r="H834" s="59" t="s">
        <v>730</v>
      </c>
    </row>
    <row r="835" spans="1:8" x14ac:dyDescent="0.35">
      <c r="A835" s="56" t="s">
        <v>22</v>
      </c>
      <c r="B835" s="57" t="s">
        <v>79</v>
      </c>
      <c r="C835" s="57" t="s">
        <v>2509</v>
      </c>
      <c r="D835" s="55" t="s">
        <v>2510</v>
      </c>
      <c r="E835" s="58" t="s">
        <v>2531</v>
      </c>
      <c r="F835" s="58" t="s">
        <v>2532</v>
      </c>
      <c r="G835" s="55" t="s">
        <v>737</v>
      </c>
      <c r="H835" s="59" t="s">
        <v>730</v>
      </c>
    </row>
    <row r="836" spans="1:8" x14ac:dyDescent="0.35">
      <c r="A836" s="56" t="s">
        <v>22</v>
      </c>
      <c r="B836" s="57" t="s">
        <v>79</v>
      </c>
      <c r="C836" s="57" t="s">
        <v>2509</v>
      </c>
      <c r="D836" s="55" t="s">
        <v>2510</v>
      </c>
      <c r="E836" s="58" t="s">
        <v>2533</v>
      </c>
      <c r="F836" s="58" t="s">
        <v>2534</v>
      </c>
      <c r="G836" s="55" t="s">
        <v>737</v>
      </c>
      <c r="H836" s="59" t="s">
        <v>730</v>
      </c>
    </row>
    <row r="837" spans="1:8" x14ac:dyDescent="0.35">
      <c r="A837" s="56" t="s">
        <v>22</v>
      </c>
      <c r="B837" s="57" t="s">
        <v>79</v>
      </c>
      <c r="C837" s="57" t="s">
        <v>2509</v>
      </c>
      <c r="D837" s="55" t="s">
        <v>2510</v>
      </c>
      <c r="E837" s="58" t="s">
        <v>2535</v>
      </c>
      <c r="F837" s="58" t="s">
        <v>2536</v>
      </c>
      <c r="G837" s="55" t="s">
        <v>737</v>
      </c>
      <c r="H837" s="59" t="s">
        <v>730</v>
      </c>
    </row>
    <row r="838" spans="1:8" x14ac:dyDescent="0.35">
      <c r="A838" s="56" t="s">
        <v>22</v>
      </c>
      <c r="B838" s="57" t="s">
        <v>79</v>
      </c>
      <c r="C838" s="57" t="s">
        <v>2537</v>
      </c>
      <c r="D838" s="55" t="s">
        <v>2538</v>
      </c>
      <c r="E838" s="58" t="s">
        <v>2539</v>
      </c>
      <c r="F838" s="58" t="s">
        <v>2540</v>
      </c>
      <c r="G838" s="55" t="s">
        <v>729</v>
      </c>
      <c r="H838" s="59" t="s">
        <v>744</v>
      </c>
    </row>
    <row r="839" spans="1:8" x14ac:dyDescent="0.35">
      <c r="A839" s="56" t="s">
        <v>22</v>
      </c>
      <c r="B839" s="57" t="s">
        <v>79</v>
      </c>
      <c r="C839" s="57" t="s">
        <v>2537</v>
      </c>
      <c r="D839" s="55" t="s">
        <v>2538</v>
      </c>
      <c r="E839" s="58" t="s">
        <v>2541</v>
      </c>
      <c r="F839" s="58" t="s">
        <v>2542</v>
      </c>
      <c r="G839" s="55" t="s">
        <v>729</v>
      </c>
      <c r="H839" s="59" t="s">
        <v>747</v>
      </c>
    </row>
    <row r="840" spans="1:8" x14ac:dyDescent="0.35">
      <c r="A840" s="56" t="s">
        <v>22</v>
      </c>
      <c r="B840" s="57" t="s">
        <v>79</v>
      </c>
      <c r="C840" s="57" t="s">
        <v>2537</v>
      </c>
      <c r="D840" s="55" t="s">
        <v>2538</v>
      </c>
      <c r="E840" s="58" t="s">
        <v>2543</v>
      </c>
      <c r="F840" s="58" t="s">
        <v>2544</v>
      </c>
      <c r="G840" s="55" t="s">
        <v>729</v>
      </c>
      <c r="H840" s="59" t="s">
        <v>744</v>
      </c>
    </row>
    <row r="841" spans="1:8" x14ac:dyDescent="0.35">
      <c r="A841" s="56" t="s">
        <v>22</v>
      </c>
      <c r="B841" s="57" t="s">
        <v>79</v>
      </c>
      <c r="C841" s="57" t="s">
        <v>2537</v>
      </c>
      <c r="D841" s="55" t="s">
        <v>2538</v>
      </c>
      <c r="E841" s="58" t="s">
        <v>2545</v>
      </c>
      <c r="F841" s="58" t="s">
        <v>2546</v>
      </c>
      <c r="G841" s="55" t="s">
        <v>729</v>
      </c>
      <c r="H841" s="59" t="s">
        <v>747</v>
      </c>
    </row>
    <row r="842" spans="1:8" x14ac:dyDescent="0.35">
      <c r="A842" s="56" t="s">
        <v>22</v>
      </c>
      <c r="B842" s="57" t="s">
        <v>79</v>
      </c>
      <c r="C842" s="57" t="s">
        <v>2537</v>
      </c>
      <c r="D842" s="55" t="s">
        <v>2538</v>
      </c>
      <c r="E842" s="58" t="s">
        <v>2547</v>
      </c>
      <c r="F842" s="58" t="s">
        <v>2548</v>
      </c>
      <c r="G842" s="55" t="s">
        <v>729</v>
      </c>
      <c r="H842" s="59" t="s">
        <v>730</v>
      </c>
    </row>
    <row r="843" spans="1:8" x14ac:dyDescent="0.35">
      <c r="A843" s="56" t="s">
        <v>22</v>
      </c>
      <c r="B843" s="57" t="s">
        <v>79</v>
      </c>
      <c r="C843" s="57" t="s">
        <v>2537</v>
      </c>
      <c r="D843" s="55" t="s">
        <v>2538</v>
      </c>
      <c r="E843" s="58" t="s">
        <v>2549</v>
      </c>
      <c r="F843" s="58" t="s">
        <v>2550</v>
      </c>
      <c r="G843" s="55" t="s">
        <v>729</v>
      </c>
      <c r="H843" s="59" t="s">
        <v>730</v>
      </c>
    </row>
    <row r="844" spans="1:8" x14ac:dyDescent="0.35">
      <c r="A844" s="56" t="s">
        <v>22</v>
      </c>
      <c r="B844" s="57" t="s">
        <v>79</v>
      </c>
      <c r="C844" s="57" t="s">
        <v>2537</v>
      </c>
      <c r="D844" s="55" t="s">
        <v>2538</v>
      </c>
      <c r="E844" s="58" t="s">
        <v>2551</v>
      </c>
      <c r="F844" s="58" t="s">
        <v>2552</v>
      </c>
      <c r="G844" s="55" t="s">
        <v>729</v>
      </c>
      <c r="H844" s="59" t="s">
        <v>730</v>
      </c>
    </row>
    <row r="845" spans="1:8" x14ac:dyDescent="0.35">
      <c r="A845" s="56" t="s">
        <v>22</v>
      </c>
      <c r="B845" s="57" t="s">
        <v>79</v>
      </c>
      <c r="C845" s="57" t="s">
        <v>2537</v>
      </c>
      <c r="D845" s="55" t="s">
        <v>2538</v>
      </c>
      <c r="E845" s="58" t="s">
        <v>2553</v>
      </c>
      <c r="F845" s="58" t="s">
        <v>2554</v>
      </c>
      <c r="G845" s="55" t="s">
        <v>737</v>
      </c>
      <c r="H845" s="59" t="s">
        <v>730</v>
      </c>
    </row>
    <row r="846" spans="1:8" x14ac:dyDescent="0.35">
      <c r="A846" s="56" t="s">
        <v>22</v>
      </c>
      <c r="B846" s="57" t="s">
        <v>79</v>
      </c>
      <c r="C846" s="57" t="s">
        <v>2537</v>
      </c>
      <c r="D846" s="55" t="s">
        <v>2538</v>
      </c>
      <c r="E846" s="58" t="s">
        <v>2555</v>
      </c>
      <c r="F846" s="58" t="s">
        <v>2556</v>
      </c>
      <c r="G846" s="55" t="s">
        <v>729</v>
      </c>
      <c r="H846" s="59" t="s">
        <v>730</v>
      </c>
    </row>
    <row r="847" spans="1:8" x14ac:dyDescent="0.35">
      <c r="A847" s="56" t="s">
        <v>22</v>
      </c>
      <c r="B847" s="57" t="s">
        <v>79</v>
      </c>
      <c r="C847" s="57" t="s">
        <v>2537</v>
      </c>
      <c r="D847" s="55" t="s">
        <v>2538</v>
      </c>
      <c r="E847" s="58" t="s">
        <v>2557</v>
      </c>
      <c r="F847" s="58" t="s">
        <v>2558</v>
      </c>
      <c r="G847" s="55" t="s">
        <v>729</v>
      </c>
      <c r="H847" s="59" t="s">
        <v>730</v>
      </c>
    </row>
    <row r="848" spans="1:8" x14ac:dyDescent="0.35">
      <c r="A848" s="56" t="s">
        <v>22</v>
      </c>
      <c r="B848" s="57" t="s">
        <v>79</v>
      </c>
      <c r="C848" s="57" t="s">
        <v>2537</v>
      </c>
      <c r="D848" s="55" t="s">
        <v>2538</v>
      </c>
      <c r="E848" s="58" t="s">
        <v>2559</v>
      </c>
      <c r="F848" s="58" t="s">
        <v>2560</v>
      </c>
      <c r="G848" s="55" t="s">
        <v>737</v>
      </c>
      <c r="H848" s="59" t="s">
        <v>730</v>
      </c>
    </row>
    <row r="849" spans="1:8" x14ac:dyDescent="0.35">
      <c r="A849" s="56" t="s">
        <v>22</v>
      </c>
      <c r="B849" s="57" t="s">
        <v>79</v>
      </c>
      <c r="C849" s="57" t="s">
        <v>2537</v>
      </c>
      <c r="D849" s="55" t="s">
        <v>2538</v>
      </c>
      <c r="E849" s="58" t="s">
        <v>2561</v>
      </c>
      <c r="F849" s="58" t="s">
        <v>2562</v>
      </c>
      <c r="G849" s="55" t="s">
        <v>737</v>
      </c>
      <c r="H849" s="59" t="s">
        <v>730</v>
      </c>
    </row>
    <row r="850" spans="1:8" x14ac:dyDescent="0.35">
      <c r="A850" s="56" t="s">
        <v>22</v>
      </c>
      <c r="B850" s="57" t="s">
        <v>79</v>
      </c>
      <c r="C850" s="57" t="s">
        <v>2537</v>
      </c>
      <c r="D850" s="55" t="s">
        <v>2538</v>
      </c>
      <c r="E850" s="58" t="s">
        <v>2563</v>
      </c>
      <c r="F850" s="58" t="s">
        <v>2564</v>
      </c>
      <c r="G850" s="55" t="s">
        <v>737</v>
      </c>
      <c r="H850" s="59" t="s">
        <v>730</v>
      </c>
    </row>
    <row r="851" spans="1:8" x14ac:dyDescent="0.35">
      <c r="A851" s="56" t="s">
        <v>22</v>
      </c>
      <c r="B851" s="57" t="s">
        <v>79</v>
      </c>
      <c r="C851" s="57" t="s">
        <v>2537</v>
      </c>
      <c r="D851" s="55" t="s">
        <v>2538</v>
      </c>
      <c r="E851" s="58" t="s">
        <v>2565</v>
      </c>
      <c r="F851" s="58" t="s">
        <v>2566</v>
      </c>
      <c r="G851" s="55" t="s">
        <v>737</v>
      </c>
      <c r="H851" s="59" t="s">
        <v>730</v>
      </c>
    </row>
    <row r="852" spans="1:8" x14ac:dyDescent="0.35">
      <c r="A852" s="56" t="s">
        <v>22</v>
      </c>
      <c r="B852" s="57" t="s">
        <v>79</v>
      </c>
      <c r="C852" s="57" t="s">
        <v>2537</v>
      </c>
      <c r="D852" s="55" t="s">
        <v>2538</v>
      </c>
      <c r="E852" s="58" t="s">
        <v>2567</v>
      </c>
      <c r="F852" s="58" t="s">
        <v>2568</v>
      </c>
      <c r="G852" s="55" t="s">
        <v>729</v>
      </c>
      <c r="H852" s="59" t="s">
        <v>730</v>
      </c>
    </row>
    <row r="853" spans="1:8" x14ac:dyDescent="0.35">
      <c r="A853" s="56" t="s">
        <v>22</v>
      </c>
      <c r="B853" s="57" t="s">
        <v>79</v>
      </c>
      <c r="C853" s="57" t="s">
        <v>2537</v>
      </c>
      <c r="D853" s="55" t="s">
        <v>2538</v>
      </c>
      <c r="E853" s="58" t="s">
        <v>2569</v>
      </c>
      <c r="F853" s="58" t="s">
        <v>2570</v>
      </c>
      <c r="G853" s="55" t="s">
        <v>737</v>
      </c>
      <c r="H853" s="59" t="s">
        <v>730</v>
      </c>
    </row>
    <row r="854" spans="1:8" x14ac:dyDescent="0.35">
      <c r="A854" s="56" t="s">
        <v>22</v>
      </c>
      <c r="B854" s="57" t="s">
        <v>79</v>
      </c>
      <c r="C854" s="57" t="s">
        <v>2537</v>
      </c>
      <c r="D854" s="55" t="s">
        <v>2538</v>
      </c>
      <c r="E854" s="58" t="s">
        <v>2571</v>
      </c>
      <c r="F854" s="58" t="s">
        <v>2572</v>
      </c>
      <c r="G854" s="55" t="s">
        <v>737</v>
      </c>
      <c r="H854" s="59" t="s">
        <v>730</v>
      </c>
    </row>
    <row r="855" spans="1:8" x14ac:dyDescent="0.35">
      <c r="A855" s="56" t="s">
        <v>22</v>
      </c>
      <c r="B855" s="57" t="s">
        <v>79</v>
      </c>
      <c r="C855" s="57" t="s">
        <v>2573</v>
      </c>
      <c r="D855" s="55" t="s">
        <v>2574</v>
      </c>
      <c r="E855" s="58" t="s">
        <v>2575</v>
      </c>
      <c r="F855" s="58" t="s">
        <v>2576</v>
      </c>
      <c r="G855" s="55" t="s">
        <v>729</v>
      </c>
      <c r="H855" s="59" t="s">
        <v>730</v>
      </c>
    </row>
    <row r="856" spans="1:8" x14ac:dyDescent="0.35">
      <c r="A856" s="56" t="s">
        <v>22</v>
      </c>
      <c r="B856" s="57" t="s">
        <v>79</v>
      </c>
      <c r="C856" s="57" t="s">
        <v>2573</v>
      </c>
      <c r="D856" s="55" t="s">
        <v>2574</v>
      </c>
      <c r="E856" s="58" t="s">
        <v>2577</v>
      </c>
      <c r="F856" s="58" t="s">
        <v>2578</v>
      </c>
      <c r="G856" s="55" t="s">
        <v>729</v>
      </c>
      <c r="H856" s="59" t="s">
        <v>730</v>
      </c>
    </row>
    <row r="857" spans="1:8" x14ac:dyDescent="0.35">
      <c r="A857" s="56" t="s">
        <v>22</v>
      </c>
      <c r="B857" s="57" t="s">
        <v>79</v>
      </c>
      <c r="C857" s="57" t="s">
        <v>2573</v>
      </c>
      <c r="D857" s="55" t="s">
        <v>2574</v>
      </c>
      <c r="E857" s="58" t="s">
        <v>2579</v>
      </c>
      <c r="F857" s="58" t="s">
        <v>2580</v>
      </c>
      <c r="G857" s="55" t="s">
        <v>729</v>
      </c>
      <c r="H857" s="59" t="s">
        <v>730</v>
      </c>
    </row>
    <row r="858" spans="1:8" x14ac:dyDescent="0.35">
      <c r="A858" s="56" t="s">
        <v>22</v>
      </c>
      <c r="B858" s="57" t="s">
        <v>79</v>
      </c>
      <c r="C858" s="57" t="s">
        <v>2573</v>
      </c>
      <c r="D858" s="55" t="s">
        <v>2574</v>
      </c>
      <c r="E858" s="58" t="s">
        <v>2581</v>
      </c>
      <c r="F858" s="58" t="s">
        <v>2582</v>
      </c>
      <c r="G858" s="55" t="s">
        <v>729</v>
      </c>
      <c r="H858" s="59" t="s">
        <v>730</v>
      </c>
    </row>
    <row r="859" spans="1:8" x14ac:dyDescent="0.35">
      <c r="A859" s="56" t="s">
        <v>22</v>
      </c>
      <c r="B859" s="57" t="s">
        <v>79</v>
      </c>
      <c r="C859" s="57" t="s">
        <v>2573</v>
      </c>
      <c r="D859" s="55" t="s">
        <v>2574</v>
      </c>
      <c r="E859" s="58" t="s">
        <v>2583</v>
      </c>
      <c r="F859" s="58" t="s">
        <v>2584</v>
      </c>
      <c r="G859" s="55" t="s">
        <v>729</v>
      </c>
      <c r="H859" s="59" t="s">
        <v>747</v>
      </c>
    </row>
    <row r="860" spans="1:8" x14ac:dyDescent="0.35">
      <c r="A860" s="56" t="s">
        <v>22</v>
      </c>
      <c r="B860" s="57" t="s">
        <v>79</v>
      </c>
      <c r="C860" s="57" t="s">
        <v>2573</v>
      </c>
      <c r="D860" s="55" t="s">
        <v>2574</v>
      </c>
      <c r="E860" s="58" t="s">
        <v>2585</v>
      </c>
      <c r="F860" s="58" t="s">
        <v>2586</v>
      </c>
      <c r="G860" s="55" t="s">
        <v>729</v>
      </c>
      <c r="H860" s="59" t="s">
        <v>730</v>
      </c>
    </row>
    <row r="861" spans="1:8" x14ac:dyDescent="0.35">
      <c r="A861" s="56" t="s">
        <v>22</v>
      </c>
      <c r="B861" s="57" t="s">
        <v>79</v>
      </c>
      <c r="C861" s="57" t="s">
        <v>2573</v>
      </c>
      <c r="D861" s="55" t="s">
        <v>2574</v>
      </c>
      <c r="E861" s="58" t="s">
        <v>2587</v>
      </c>
      <c r="F861" s="58" t="s">
        <v>2588</v>
      </c>
      <c r="G861" s="55" t="s">
        <v>729</v>
      </c>
      <c r="H861" s="59" t="s">
        <v>744</v>
      </c>
    </row>
    <row r="862" spans="1:8" x14ac:dyDescent="0.35">
      <c r="A862" s="56" t="s">
        <v>22</v>
      </c>
      <c r="B862" s="57" t="s">
        <v>79</v>
      </c>
      <c r="C862" s="57" t="s">
        <v>2573</v>
      </c>
      <c r="D862" s="55" t="s">
        <v>2574</v>
      </c>
      <c r="E862" s="58" t="s">
        <v>2589</v>
      </c>
      <c r="F862" s="58" t="s">
        <v>2590</v>
      </c>
      <c r="G862" s="55" t="s">
        <v>737</v>
      </c>
      <c r="H862" s="59" t="s">
        <v>747</v>
      </c>
    </row>
    <row r="863" spans="1:8" x14ac:dyDescent="0.35">
      <c r="A863" s="56" t="s">
        <v>22</v>
      </c>
      <c r="B863" s="57" t="s">
        <v>79</v>
      </c>
      <c r="C863" s="57" t="s">
        <v>2573</v>
      </c>
      <c r="D863" s="55" t="s">
        <v>2574</v>
      </c>
      <c r="E863" s="58" t="s">
        <v>2591</v>
      </c>
      <c r="F863" s="58" t="s">
        <v>2592</v>
      </c>
      <c r="G863" s="55" t="s">
        <v>729</v>
      </c>
      <c r="H863" s="59" t="s">
        <v>747</v>
      </c>
    </row>
    <row r="864" spans="1:8" x14ac:dyDescent="0.35">
      <c r="A864" s="56" t="s">
        <v>22</v>
      </c>
      <c r="B864" s="57" t="s">
        <v>79</v>
      </c>
      <c r="C864" s="57" t="s">
        <v>2573</v>
      </c>
      <c r="D864" s="55" t="s">
        <v>2574</v>
      </c>
      <c r="E864" s="58" t="s">
        <v>2593</v>
      </c>
      <c r="F864" s="58" t="s">
        <v>2594</v>
      </c>
      <c r="G864" s="55" t="s">
        <v>737</v>
      </c>
      <c r="H864" s="59" t="s">
        <v>730</v>
      </c>
    </row>
    <row r="865" spans="1:8" x14ac:dyDescent="0.35">
      <c r="A865" s="56" t="s">
        <v>22</v>
      </c>
      <c r="B865" s="57" t="s">
        <v>79</v>
      </c>
      <c r="C865" s="57" t="s">
        <v>2573</v>
      </c>
      <c r="D865" s="55" t="s">
        <v>2574</v>
      </c>
      <c r="E865" s="58" t="s">
        <v>2595</v>
      </c>
      <c r="F865" s="58" t="s">
        <v>2596</v>
      </c>
      <c r="G865" s="55" t="s">
        <v>737</v>
      </c>
      <c r="H865" s="59" t="s">
        <v>730</v>
      </c>
    </row>
    <row r="866" spans="1:8" x14ac:dyDescent="0.35">
      <c r="A866" s="56" t="s">
        <v>22</v>
      </c>
      <c r="B866" s="57" t="s">
        <v>79</v>
      </c>
      <c r="C866" s="57" t="s">
        <v>2573</v>
      </c>
      <c r="D866" s="55" t="s">
        <v>2574</v>
      </c>
      <c r="E866" s="58" t="s">
        <v>2597</v>
      </c>
      <c r="F866" s="58" t="s">
        <v>2598</v>
      </c>
      <c r="G866" s="55" t="s">
        <v>737</v>
      </c>
      <c r="H866" s="59" t="s">
        <v>730</v>
      </c>
    </row>
    <row r="867" spans="1:8" x14ac:dyDescent="0.35">
      <c r="A867" s="56" t="s">
        <v>22</v>
      </c>
      <c r="B867" s="57" t="s">
        <v>79</v>
      </c>
      <c r="C867" s="57" t="s">
        <v>2573</v>
      </c>
      <c r="D867" s="55" t="s">
        <v>2574</v>
      </c>
      <c r="E867" s="58" t="s">
        <v>2599</v>
      </c>
      <c r="F867" s="58" t="s">
        <v>2600</v>
      </c>
      <c r="G867" s="55" t="s">
        <v>737</v>
      </c>
      <c r="H867" s="59" t="s">
        <v>730</v>
      </c>
    </row>
    <row r="868" spans="1:8" x14ac:dyDescent="0.35">
      <c r="A868" s="56" t="s">
        <v>22</v>
      </c>
      <c r="B868" s="57" t="s">
        <v>79</v>
      </c>
      <c r="C868" s="57" t="s">
        <v>2601</v>
      </c>
      <c r="D868" s="55" t="s">
        <v>2602</v>
      </c>
      <c r="E868" s="58" t="s">
        <v>2603</v>
      </c>
      <c r="F868" s="58" t="s">
        <v>2604</v>
      </c>
      <c r="G868" s="55" t="s">
        <v>737</v>
      </c>
      <c r="H868" s="59" t="s">
        <v>730</v>
      </c>
    </row>
    <row r="869" spans="1:8" x14ac:dyDescent="0.35">
      <c r="A869" s="56" t="s">
        <v>22</v>
      </c>
      <c r="B869" s="57" t="s">
        <v>79</v>
      </c>
      <c r="C869" s="57" t="s">
        <v>2601</v>
      </c>
      <c r="D869" s="55" t="s">
        <v>2602</v>
      </c>
      <c r="E869" s="58" t="s">
        <v>2605</v>
      </c>
      <c r="F869" s="58" t="s">
        <v>2606</v>
      </c>
      <c r="G869" s="55" t="s">
        <v>729</v>
      </c>
      <c r="H869" s="59" t="s">
        <v>730</v>
      </c>
    </row>
    <row r="870" spans="1:8" x14ac:dyDescent="0.35">
      <c r="A870" s="56" t="s">
        <v>22</v>
      </c>
      <c r="B870" s="57" t="s">
        <v>79</v>
      </c>
      <c r="C870" s="57" t="s">
        <v>2601</v>
      </c>
      <c r="D870" s="55" t="s">
        <v>2602</v>
      </c>
      <c r="E870" s="58" t="s">
        <v>2607</v>
      </c>
      <c r="F870" s="58" t="s">
        <v>2608</v>
      </c>
      <c r="G870" s="55" t="s">
        <v>729</v>
      </c>
      <c r="H870" s="59" t="s">
        <v>730</v>
      </c>
    </row>
    <row r="871" spans="1:8" x14ac:dyDescent="0.35">
      <c r="A871" s="56" t="s">
        <v>22</v>
      </c>
      <c r="B871" s="57" t="s">
        <v>79</v>
      </c>
      <c r="C871" s="57" t="s">
        <v>2601</v>
      </c>
      <c r="D871" s="55" t="s">
        <v>2602</v>
      </c>
      <c r="E871" s="58" t="s">
        <v>2609</v>
      </c>
      <c r="F871" s="58" t="s">
        <v>2610</v>
      </c>
      <c r="G871" s="55" t="s">
        <v>729</v>
      </c>
      <c r="H871" s="59" t="s">
        <v>730</v>
      </c>
    </row>
    <row r="872" spans="1:8" x14ac:dyDescent="0.35">
      <c r="A872" s="56" t="s">
        <v>22</v>
      </c>
      <c r="B872" s="57" t="s">
        <v>79</v>
      </c>
      <c r="C872" s="57" t="s">
        <v>2601</v>
      </c>
      <c r="D872" s="55" t="s">
        <v>2602</v>
      </c>
      <c r="E872" s="58" t="s">
        <v>2611</v>
      </c>
      <c r="F872" s="58" t="s">
        <v>2612</v>
      </c>
      <c r="G872" s="55" t="s">
        <v>729</v>
      </c>
      <c r="H872" s="59" t="s">
        <v>730</v>
      </c>
    </row>
    <row r="873" spans="1:8" x14ac:dyDescent="0.35">
      <c r="A873" s="56" t="s">
        <v>22</v>
      </c>
      <c r="B873" s="57" t="s">
        <v>79</v>
      </c>
      <c r="C873" s="57" t="s">
        <v>2601</v>
      </c>
      <c r="D873" s="55" t="s">
        <v>2602</v>
      </c>
      <c r="E873" s="58" t="s">
        <v>2613</v>
      </c>
      <c r="F873" s="58" t="s">
        <v>2614</v>
      </c>
      <c r="G873" s="55" t="s">
        <v>729</v>
      </c>
      <c r="H873" s="59" t="s">
        <v>730</v>
      </c>
    </row>
    <row r="874" spans="1:8" x14ac:dyDescent="0.35">
      <c r="A874" s="56" t="s">
        <v>22</v>
      </c>
      <c r="B874" s="57" t="s">
        <v>79</v>
      </c>
      <c r="C874" s="57" t="s">
        <v>2601</v>
      </c>
      <c r="D874" s="55" t="s">
        <v>2602</v>
      </c>
      <c r="E874" s="58" t="s">
        <v>2615</v>
      </c>
      <c r="F874" s="58" t="s">
        <v>2616</v>
      </c>
      <c r="G874" s="55" t="s">
        <v>729</v>
      </c>
      <c r="H874" s="59" t="s">
        <v>730</v>
      </c>
    </row>
    <row r="875" spans="1:8" x14ac:dyDescent="0.35">
      <c r="A875" s="56" t="s">
        <v>22</v>
      </c>
      <c r="B875" s="57" t="s">
        <v>79</v>
      </c>
      <c r="C875" s="57" t="s">
        <v>2601</v>
      </c>
      <c r="D875" s="55" t="s">
        <v>2602</v>
      </c>
      <c r="E875" s="58" t="s">
        <v>2617</v>
      </c>
      <c r="F875" s="58" t="s">
        <v>2618</v>
      </c>
      <c r="G875" s="55" t="s">
        <v>729</v>
      </c>
      <c r="H875" s="59" t="s">
        <v>747</v>
      </c>
    </row>
    <row r="876" spans="1:8" x14ac:dyDescent="0.35">
      <c r="A876" s="56" t="s">
        <v>22</v>
      </c>
      <c r="B876" s="57" t="s">
        <v>79</v>
      </c>
      <c r="C876" s="57" t="s">
        <v>2601</v>
      </c>
      <c r="D876" s="55" t="s">
        <v>2602</v>
      </c>
      <c r="E876" s="58" t="s">
        <v>2619</v>
      </c>
      <c r="F876" s="58" t="s">
        <v>2620</v>
      </c>
      <c r="G876" s="55" t="s">
        <v>729</v>
      </c>
      <c r="H876" s="59" t="s">
        <v>730</v>
      </c>
    </row>
    <row r="877" spans="1:8" x14ac:dyDescent="0.35">
      <c r="A877" s="56" t="s">
        <v>22</v>
      </c>
      <c r="B877" s="57" t="s">
        <v>79</v>
      </c>
      <c r="C877" s="57" t="s">
        <v>2601</v>
      </c>
      <c r="D877" s="55" t="s">
        <v>2602</v>
      </c>
      <c r="E877" s="58" t="s">
        <v>2621</v>
      </c>
      <c r="F877" s="58" t="s">
        <v>2622</v>
      </c>
      <c r="G877" s="55" t="s">
        <v>729</v>
      </c>
      <c r="H877" s="59" t="s">
        <v>730</v>
      </c>
    </row>
    <row r="878" spans="1:8" x14ac:dyDescent="0.35">
      <c r="A878" s="56" t="s">
        <v>22</v>
      </c>
      <c r="B878" s="57" t="s">
        <v>79</v>
      </c>
      <c r="C878" s="57" t="s">
        <v>2601</v>
      </c>
      <c r="D878" s="55" t="s">
        <v>2602</v>
      </c>
      <c r="E878" s="58" t="s">
        <v>2623</v>
      </c>
      <c r="F878" s="58" t="s">
        <v>2624</v>
      </c>
      <c r="G878" s="55" t="s">
        <v>729</v>
      </c>
      <c r="H878" s="59" t="s">
        <v>730</v>
      </c>
    </row>
    <row r="879" spans="1:8" x14ac:dyDescent="0.35">
      <c r="A879" s="56" t="s">
        <v>22</v>
      </c>
      <c r="B879" s="57" t="s">
        <v>79</v>
      </c>
      <c r="C879" s="57" t="s">
        <v>2601</v>
      </c>
      <c r="D879" s="55" t="s">
        <v>2602</v>
      </c>
      <c r="E879" s="58" t="s">
        <v>2625</v>
      </c>
      <c r="F879" s="58" t="s">
        <v>2626</v>
      </c>
      <c r="G879" s="55" t="s">
        <v>729</v>
      </c>
      <c r="H879" s="59" t="s">
        <v>730</v>
      </c>
    </row>
    <row r="880" spans="1:8" x14ac:dyDescent="0.35">
      <c r="A880" s="56" t="s">
        <v>22</v>
      </c>
      <c r="B880" s="57" t="s">
        <v>79</v>
      </c>
      <c r="C880" s="57" t="s">
        <v>2601</v>
      </c>
      <c r="D880" s="55" t="s">
        <v>2602</v>
      </c>
      <c r="E880" s="58" t="s">
        <v>2627</v>
      </c>
      <c r="F880" s="58" t="s">
        <v>2628</v>
      </c>
      <c r="G880" s="55" t="s">
        <v>737</v>
      </c>
      <c r="H880" s="59" t="s">
        <v>730</v>
      </c>
    </row>
    <row r="881" spans="1:8" x14ac:dyDescent="0.35">
      <c r="A881" s="56" t="s">
        <v>22</v>
      </c>
      <c r="B881" s="57" t="s">
        <v>79</v>
      </c>
      <c r="C881" s="57" t="s">
        <v>2601</v>
      </c>
      <c r="D881" s="55" t="s">
        <v>2602</v>
      </c>
      <c r="E881" s="58" t="s">
        <v>2629</v>
      </c>
      <c r="F881" s="58" t="s">
        <v>2630</v>
      </c>
      <c r="G881" s="55" t="s">
        <v>737</v>
      </c>
      <c r="H881" s="59" t="s">
        <v>730</v>
      </c>
    </row>
    <row r="882" spans="1:8" x14ac:dyDescent="0.35">
      <c r="A882" s="56" t="s">
        <v>22</v>
      </c>
      <c r="B882" s="57" t="s">
        <v>79</v>
      </c>
      <c r="C882" s="57" t="s">
        <v>2601</v>
      </c>
      <c r="D882" s="55" t="s">
        <v>2602</v>
      </c>
      <c r="E882" s="58" t="s">
        <v>2631</v>
      </c>
      <c r="F882" s="58" t="s">
        <v>2632</v>
      </c>
      <c r="G882" s="55" t="s">
        <v>737</v>
      </c>
      <c r="H882" s="59" t="s">
        <v>730</v>
      </c>
    </row>
    <row r="883" spans="1:8" x14ac:dyDescent="0.35">
      <c r="A883" s="56" t="s">
        <v>22</v>
      </c>
      <c r="B883" s="57" t="s">
        <v>79</v>
      </c>
      <c r="C883" s="57" t="s">
        <v>2601</v>
      </c>
      <c r="D883" s="55" t="s">
        <v>2602</v>
      </c>
      <c r="E883" s="58" t="s">
        <v>2633</v>
      </c>
      <c r="F883" s="58" t="s">
        <v>2634</v>
      </c>
      <c r="G883" s="55" t="s">
        <v>737</v>
      </c>
      <c r="H883" s="59" t="s">
        <v>730</v>
      </c>
    </row>
    <row r="884" spans="1:8" x14ac:dyDescent="0.35">
      <c r="A884" s="56" t="s">
        <v>22</v>
      </c>
      <c r="B884" s="57" t="s">
        <v>79</v>
      </c>
      <c r="C884" s="57" t="s">
        <v>2601</v>
      </c>
      <c r="D884" s="55" t="s">
        <v>2602</v>
      </c>
      <c r="E884" s="58" t="s">
        <v>2635</v>
      </c>
      <c r="F884" s="58" t="s">
        <v>2636</v>
      </c>
      <c r="G884" s="55" t="s">
        <v>737</v>
      </c>
      <c r="H884" s="59" t="s">
        <v>730</v>
      </c>
    </row>
    <row r="885" spans="1:8" x14ac:dyDescent="0.35">
      <c r="A885" s="56" t="s">
        <v>22</v>
      </c>
      <c r="B885" s="57" t="s">
        <v>85</v>
      </c>
      <c r="C885" s="57" t="s">
        <v>2637</v>
      </c>
      <c r="D885" s="55" t="s">
        <v>2638</v>
      </c>
      <c r="E885" s="58" t="s">
        <v>2639</v>
      </c>
      <c r="F885" s="58" t="s">
        <v>2640</v>
      </c>
      <c r="G885" s="55" t="s">
        <v>729</v>
      </c>
      <c r="H885" s="59" t="s">
        <v>747</v>
      </c>
    </row>
    <row r="886" spans="1:8" x14ac:dyDescent="0.35">
      <c r="A886" s="56" t="s">
        <v>22</v>
      </c>
      <c r="B886" s="57" t="s">
        <v>85</v>
      </c>
      <c r="C886" s="57" t="s">
        <v>2637</v>
      </c>
      <c r="D886" s="55" t="s">
        <v>2638</v>
      </c>
      <c r="E886" s="58" t="s">
        <v>2641</v>
      </c>
      <c r="F886" s="58" t="s">
        <v>2642</v>
      </c>
      <c r="G886" s="55" t="s">
        <v>729</v>
      </c>
      <c r="H886" s="59" t="s">
        <v>730</v>
      </c>
    </row>
    <row r="887" spans="1:8" x14ac:dyDescent="0.35">
      <c r="A887" s="56" t="s">
        <v>22</v>
      </c>
      <c r="B887" s="57" t="s">
        <v>85</v>
      </c>
      <c r="C887" s="57" t="s">
        <v>2637</v>
      </c>
      <c r="D887" s="55" t="s">
        <v>2638</v>
      </c>
      <c r="E887" s="58" t="s">
        <v>2643</v>
      </c>
      <c r="F887" s="58" t="s">
        <v>2644</v>
      </c>
      <c r="G887" s="55" t="s">
        <v>729</v>
      </c>
      <c r="H887" s="59" t="s">
        <v>730</v>
      </c>
    </row>
    <row r="888" spans="1:8" x14ac:dyDescent="0.35">
      <c r="A888" s="56" t="s">
        <v>22</v>
      </c>
      <c r="B888" s="57" t="s">
        <v>85</v>
      </c>
      <c r="C888" s="57" t="s">
        <v>2637</v>
      </c>
      <c r="D888" s="55" t="s">
        <v>2638</v>
      </c>
      <c r="E888" s="58" t="s">
        <v>2645</v>
      </c>
      <c r="F888" s="58" t="s">
        <v>2646</v>
      </c>
      <c r="G888" s="55" t="s">
        <v>729</v>
      </c>
      <c r="H888" s="59" t="s">
        <v>747</v>
      </c>
    </row>
    <row r="889" spans="1:8" x14ac:dyDescent="0.35">
      <c r="A889" s="56" t="s">
        <v>22</v>
      </c>
      <c r="B889" s="57" t="s">
        <v>85</v>
      </c>
      <c r="C889" s="57" t="s">
        <v>2637</v>
      </c>
      <c r="D889" s="55" t="s">
        <v>2638</v>
      </c>
      <c r="E889" s="58" t="s">
        <v>2647</v>
      </c>
      <c r="F889" s="58" t="s">
        <v>2648</v>
      </c>
      <c r="G889" s="55" t="s">
        <v>729</v>
      </c>
      <c r="H889" s="59" t="s">
        <v>744</v>
      </c>
    </row>
    <row r="890" spans="1:8" x14ac:dyDescent="0.35">
      <c r="A890" s="56" t="s">
        <v>22</v>
      </c>
      <c r="B890" s="57" t="s">
        <v>85</v>
      </c>
      <c r="C890" s="57" t="s">
        <v>2637</v>
      </c>
      <c r="D890" s="55" t="s">
        <v>2638</v>
      </c>
      <c r="E890" s="58" t="s">
        <v>2649</v>
      </c>
      <c r="F890" s="58" t="s">
        <v>2650</v>
      </c>
      <c r="G890" s="55" t="s">
        <v>729</v>
      </c>
      <c r="H890" s="59" t="s">
        <v>747</v>
      </c>
    </row>
    <row r="891" spans="1:8" x14ac:dyDescent="0.35">
      <c r="A891" s="56" t="s">
        <v>22</v>
      </c>
      <c r="B891" s="57" t="s">
        <v>85</v>
      </c>
      <c r="C891" s="57" t="s">
        <v>2637</v>
      </c>
      <c r="D891" s="55" t="s">
        <v>2638</v>
      </c>
      <c r="E891" s="58" t="s">
        <v>2651</v>
      </c>
      <c r="F891" s="58" t="s">
        <v>2652</v>
      </c>
      <c r="G891" s="55" t="s">
        <v>737</v>
      </c>
      <c r="H891" s="59" t="s">
        <v>730</v>
      </c>
    </row>
    <row r="892" spans="1:8" x14ac:dyDescent="0.35">
      <c r="A892" s="56" t="s">
        <v>22</v>
      </c>
      <c r="B892" s="57" t="s">
        <v>85</v>
      </c>
      <c r="C892" s="57" t="s">
        <v>2637</v>
      </c>
      <c r="D892" s="55" t="s">
        <v>2638</v>
      </c>
      <c r="E892" s="58" t="s">
        <v>2653</v>
      </c>
      <c r="F892" s="58" t="s">
        <v>2654</v>
      </c>
      <c r="G892" s="55" t="s">
        <v>729</v>
      </c>
      <c r="H892" s="59" t="s">
        <v>747</v>
      </c>
    </row>
    <row r="893" spans="1:8" x14ac:dyDescent="0.35">
      <c r="A893" s="56" t="s">
        <v>22</v>
      </c>
      <c r="B893" s="57" t="s">
        <v>85</v>
      </c>
      <c r="C893" s="57" t="s">
        <v>2637</v>
      </c>
      <c r="D893" s="55" t="s">
        <v>2638</v>
      </c>
      <c r="E893" s="58" t="s">
        <v>2655</v>
      </c>
      <c r="F893" s="58" t="s">
        <v>2656</v>
      </c>
      <c r="G893" s="55" t="s">
        <v>737</v>
      </c>
      <c r="H893" s="59" t="s">
        <v>730</v>
      </c>
    </row>
    <row r="894" spans="1:8" x14ac:dyDescent="0.35">
      <c r="A894" s="56" t="s">
        <v>22</v>
      </c>
      <c r="B894" s="57" t="s">
        <v>85</v>
      </c>
      <c r="C894" s="57" t="s">
        <v>2637</v>
      </c>
      <c r="D894" s="55" t="s">
        <v>2638</v>
      </c>
      <c r="E894" s="58" t="s">
        <v>2657</v>
      </c>
      <c r="F894" s="58" t="s">
        <v>2658</v>
      </c>
      <c r="G894" s="55" t="s">
        <v>737</v>
      </c>
      <c r="H894" s="59" t="s">
        <v>730</v>
      </c>
    </row>
    <row r="895" spans="1:8" x14ac:dyDescent="0.35">
      <c r="A895" s="56" t="s">
        <v>22</v>
      </c>
      <c r="B895" s="57" t="s">
        <v>85</v>
      </c>
      <c r="C895" s="57" t="s">
        <v>2637</v>
      </c>
      <c r="D895" s="55" t="s">
        <v>2638</v>
      </c>
      <c r="E895" s="58" t="s">
        <v>2659</v>
      </c>
      <c r="F895" s="58" t="s">
        <v>2660</v>
      </c>
      <c r="G895" s="55" t="s">
        <v>737</v>
      </c>
      <c r="H895" s="59" t="s">
        <v>730</v>
      </c>
    </row>
    <row r="896" spans="1:8" x14ac:dyDescent="0.35">
      <c r="A896" s="56" t="s">
        <v>22</v>
      </c>
      <c r="B896" s="57" t="s">
        <v>85</v>
      </c>
      <c r="C896" s="57" t="s">
        <v>2637</v>
      </c>
      <c r="D896" s="55" t="s">
        <v>2638</v>
      </c>
      <c r="E896" s="58" t="s">
        <v>2661</v>
      </c>
      <c r="F896" s="58" t="s">
        <v>2662</v>
      </c>
      <c r="G896" s="55" t="s">
        <v>737</v>
      </c>
      <c r="H896" s="59" t="s">
        <v>730</v>
      </c>
    </row>
    <row r="897" spans="1:8" x14ac:dyDescent="0.35">
      <c r="A897" s="56" t="s">
        <v>22</v>
      </c>
      <c r="B897" s="57" t="s">
        <v>85</v>
      </c>
      <c r="C897" s="57" t="s">
        <v>2637</v>
      </c>
      <c r="D897" s="55" t="s">
        <v>2638</v>
      </c>
      <c r="E897" s="58" t="s">
        <v>2663</v>
      </c>
      <c r="F897" s="58" t="s">
        <v>2664</v>
      </c>
      <c r="G897" s="55" t="s">
        <v>737</v>
      </c>
      <c r="H897" s="59" t="s">
        <v>730</v>
      </c>
    </row>
    <row r="898" spans="1:8" x14ac:dyDescent="0.35">
      <c r="A898" s="56" t="s">
        <v>22</v>
      </c>
      <c r="B898" s="57" t="s">
        <v>85</v>
      </c>
      <c r="C898" s="57" t="s">
        <v>2637</v>
      </c>
      <c r="D898" s="55" t="s">
        <v>2638</v>
      </c>
      <c r="E898" s="58" t="s">
        <v>2665</v>
      </c>
      <c r="F898" s="58" t="s">
        <v>2666</v>
      </c>
      <c r="G898" s="55" t="s">
        <v>737</v>
      </c>
      <c r="H898" s="59" t="s">
        <v>730</v>
      </c>
    </row>
    <row r="899" spans="1:8" x14ac:dyDescent="0.35">
      <c r="A899" s="56" t="s">
        <v>22</v>
      </c>
      <c r="B899" s="57" t="s">
        <v>85</v>
      </c>
      <c r="C899" s="57" t="s">
        <v>2637</v>
      </c>
      <c r="D899" s="55" t="s">
        <v>2638</v>
      </c>
      <c r="E899" s="58" t="s">
        <v>2667</v>
      </c>
      <c r="F899" s="58" t="s">
        <v>2668</v>
      </c>
      <c r="G899" s="55" t="s">
        <v>729</v>
      </c>
      <c r="H899" s="59" t="s">
        <v>730</v>
      </c>
    </row>
    <row r="900" spans="1:8" x14ac:dyDescent="0.35">
      <c r="A900" s="56" t="s">
        <v>22</v>
      </c>
      <c r="B900" s="57" t="s">
        <v>85</v>
      </c>
      <c r="C900" s="57" t="s">
        <v>2669</v>
      </c>
      <c r="D900" s="55" t="s">
        <v>2670</v>
      </c>
      <c r="E900" s="58" t="s">
        <v>2671</v>
      </c>
      <c r="F900" s="58" t="s">
        <v>2672</v>
      </c>
      <c r="G900" s="55" t="s">
        <v>729</v>
      </c>
      <c r="H900" s="59" t="s">
        <v>747</v>
      </c>
    </row>
    <row r="901" spans="1:8" x14ac:dyDescent="0.35">
      <c r="A901" s="56" t="s">
        <v>22</v>
      </c>
      <c r="B901" s="57" t="s">
        <v>85</v>
      </c>
      <c r="C901" s="57" t="s">
        <v>2669</v>
      </c>
      <c r="D901" s="55" t="s">
        <v>2670</v>
      </c>
      <c r="E901" s="58" t="s">
        <v>2673</v>
      </c>
      <c r="F901" s="58" t="s">
        <v>2674</v>
      </c>
      <c r="G901" s="55" t="s">
        <v>729</v>
      </c>
      <c r="H901" s="59" t="s">
        <v>744</v>
      </c>
    </row>
    <row r="902" spans="1:8" x14ac:dyDescent="0.35">
      <c r="A902" s="56" t="s">
        <v>22</v>
      </c>
      <c r="B902" s="57" t="s">
        <v>85</v>
      </c>
      <c r="C902" s="57" t="s">
        <v>2669</v>
      </c>
      <c r="D902" s="55" t="s">
        <v>2670</v>
      </c>
      <c r="E902" s="58" t="s">
        <v>2675</v>
      </c>
      <c r="F902" s="58" t="s">
        <v>2676</v>
      </c>
      <c r="G902" s="55" t="s">
        <v>729</v>
      </c>
      <c r="H902" s="59" t="s">
        <v>730</v>
      </c>
    </row>
    <row r="903" spans="1:8" x14ac:dyDescent="0.35">
      <c r="A903" s="56" t="s">
        <v>22</v>
      </c>
      <c r="B903" s="57" t="s">
        <v>85</v>
      </c>
      <c r="C903" s="57" t="s">
        <v>2669</v>
      </c>
      <c r="D903" s="55" t="s">
        <v>2670</v>
      </c>
      <c r="E903" s="58" t="s">
        <v>2677</v>
      </c>
      <c r="F903" s="58" t="s">
        <v>2678</v>
      </c>
      <c r="G903" s="55" t="s">
        <v>729</v>
      </c>
      <c r="H903" s="59" t="s">
        <v>730</v>
      </c>
    </row>
    <row r="904" spans="1:8" x14ac:dyDescent="0.35">
      <c r="A904" s="56" t="s">
        <v>22</v>
      </c>
      <c r="B904" s="57" t="s">
        <v>85</v>
      </c>
      <c r="C904" s="57" t="s">
        <v>2669</v>
      </c>
      <c r="D904" s="55" t="s">
        <v>2670</v>
      </c>
      <c r="E904" s="58" t="s">
        <v>2679</v>
      </c>
      <c r="F904" s="58" t="s">
        <v>2680</v>
      </c>
      <c r="G904" s="55" t="s">
        <v>729</v>
      </c>
      <c r="H904" s="59" t="s">
        <v>730</v>
      </c>
    </row>
    <row r="905" spans="1:8" x14ac:dyDescent="0.35">
      <c r="A905" s="56" t="s">
        <v>22</v>
      </c>
      <c r="B905" s="57" t="s">
        <v>85</v>
      </c>
      <c r="C905" s="57" t="s">
        <v>2669</v>
      </c>
      <c r="D905" s="55" t="s">
        <v>2670</v>
      </c>
      <c r="E905" s="58" t="s">
        <v>2681</v>
      </c>
      <c r="F905" s="58" t="s">
        <v>2682</v>
      </c>
      <c r="G905" s="55" t="s">
        <v>729</v>
      </c>
      <c r="H905" s="59" t="s">
        <v>730</v>
      </c>
    </row>
    <row r="906" spans="1:8" x14ac:dyDescent="0.35">
      <c r="A906" s="56" t="s">
        <v>22</v>
      </c>
      <c r="B906" s="57" t="s">
        <v>85</v>
      </c>
      <c r="C906" s="57" t="s">
        <v>2669</v>
      </c>
      <c r="D906" s="55" t="s">
        <v>2670</v>
      </c>
      <c r="E906" s="58" t="s">
        <v>2683</v>
      </c>
      <c r="F906" s="58" t="s">
        <v>2684</v>
      </c>
      <c r="G906" s="55" t="s">
        <v>729</v>
      </c>
      <c r="H906" s="59" t="s">
        <v>730</v>
      </c>
    </row>
    <row r="907" spans="1:8" x14ac:dyDescent="0.35">
      <c r="A907" s="56" t="s">
        <v>22</v>
      </c>
      <c r="B907" s="57" t="s">
        <v>85</v>
      </c>
      <c r="C907" s="57" t="s">
        <v>2669</v>
      </c>
      <c r="D907" s="55" t="s">
        <v>2670</v>
      </c>
      <c r="E907" s="58" t="s">
        <v>2685</v>
      </c>
      <c r="F907" s="58" t="s">
        <v>2686</v>
      </c>
      <c r="G907" s="55" t="s">
        <v>729</v>
      </c>
      <c r="H907" s="59" t="s">
        <v>730</v>
      </c>
    </row>
    <row r="908" spans="1:8" x14ac:dyDescent="0.35">
      <c r="A908" s="56" t="s">
        <v>22</v>
      </c>
      <c r="B908" s="57" t="s">
        <v>85</v>
      </c>
      <c r="C908" s="57" t="s">
        <v>2669</v>
      </c>
      <c r="D908" s="55" t="s">
        <v>2670</v>
      </c>
      <c r="E908" s="58" t="s">
        <v>2687</v>
      </c>
      <c r="F908" s="58" t="s">
        <v>2688</v>
      </c>
      <c r="G908" s="55" t="s">
        <v>729</v>
      </c>
      <c r="H908" s="59" t="s">
        <v>730</v>
      </c>
    </row>
    <row r="909" spans="1:8" x14ac:dyDescent="0.35">
      <c r="A909" s="56" t="s">
        <v>22</v>
      </c>
      <c r="B909" s="57" t="s">
        <v>85</v>
      </c>
      <c r="C909" s="57" t="s">
        <v>2669</v>
      </c>
      <c r="D909" s="55" t="s">
        <v>2670</v>
      </c>
      <c r="E909" s="58" t="s">
        <v>2689</v>
      </c>
      <c r="F909" s="58" t="s">
        <v>2690</v>
      </c>
      <c r="G909" s="55" t="s">
        <v>737</v>
      </c>
      <c r="H909" s="59" t="s">
        <v>730</v>
      </c>
    </row>
    <row r="910" spans="1:8" x14ac:dyDescent="0.35">
      <c r="A910" s="56" t="s">
        <v>22</v>
      </c>
      <c r="B910" s="57" t="s">
        <v>85</v>
      </c>
      <c r="C910" s="57" t="s">
        <v>2669</v>
      </c>
      <c r="D910" s="55" t="s">
        <v>2670</v>
      </c>
      <c r="E910" s="58" t="s">
        <v>2691</v>
      </c>
      <c r="F910" s="58" t="s">
        <v>2692</v>
      </c>
      <c r="G910" s="55" t="s">
        <v>729</v>
      </c>
      <c r="H910" s="59" t="s">
        <v>730</v>
      </c>
    </row>
    <row r="911" spans="1:8" x14ac:dyDescent="0.35">
      <c r="A911" s="56" t="s">
        <v>22</v>
      </c>
      <c r="B911" s="57" t="s">
        <v>85</v>
      </c>
      <c r="C911" s="57" t="s">
        <v>2669</v>
      </c>
      <c r="D911" s="55" t="s">
        <v>2670</v>
      </c>
      <c r="E911" s="58" t="s">
        <v>2693</v>
      </c>
      <c r="F911" s="58" t="s">
        <v>2694</v>
      </c>
      <c r="G911" s="55" t="s">
        <v>729</v>
      </c>
      <c r="H911" s="59" t="s">
        <v>747</v>
      </c>
    </row>
    <row r="912" spans="1:8" x14ac:dyDescent="0.35">
      <c r="A912" s="56" t="s">
        <v>22</v>
      </c>
      <c r="B912" s="57" t="s">
        <v>85</v>
      </c>
      <c r="C912" s="57" t="s">
        <v>2669</v>
      </c>
      <c r="D912" s="55" t="s">
        <v>2670</v>
      </c>
      <c r="E912" s="58" t="s">
        <v>2695</v>
      </c>
      <c r="F912" s="58" t="s">
        <v>2696</v>
      </c>
      <c r="G912" s="55" t="s">
        <v>737</v>
      </c>
      <c r="H912" s="59" t="s">
        <v>747</v>
      </c>
    </row>
    <row r="913" spans="1:8" x14ac:dyDescent="0.35">
      <c r="A913" s="56" t="s">
        <v>22</v>
      </c>
      <c r="B913" s="57" t="s">
        <v>85</v>
      </c>
      <c r="C913" s="57" t="s">
        <v>2669</v>
      </c>
      <c r="D913" s="55" t="s">
        <v>2670</v>
      </c>
      <c r="E913" s="58" t="s">
        <v>2697</v>
      </c>
      <c r="F913" s="58" t="s">
        <v>2698</v>
      </c>
      <c r="G913" s="55" t="s">
        <v>737</v>
      </c>
      <c r="H913" s="59" t="s">
        <v>730</v>
      </c>
    </row>
    <row r="914" spans="1:8" x14ac:dyDescent="0.35">
      <c r="A914" s="56" t="s">
        <v>22</v>
      </c>
      <c r="B914" s="57" t="s">
        <v>85</v>
      </c>
      <c r="C914" s="57" t="s">
        <v>2699</v>
      </c>
      <c r="D914" s="55" t="s">
        <v>2700</v>
      </c>
      <c r="E914" s="58" t="s">
        <v>2701</v>
      </c>
      <c r="F914" s="58" t="s">
        <v>2702</v>
      </c>
      <c r="G914" s="55" t="s">
        <v>729</v>
      </c>
      <c r="H914" s="59" t="s">
        <v>747</v>
      </c>
    </row>
    <row r="915" spans="1:8" x14ac:dyDescent="0.35">
      <c r="A915" s="56" t="s">
        <v>22</v>
      </c>
      <c r="B915" s="57" t="s">
        <v>85</v>
      </c>
      <c r="C915" s="57" t="s">
        <v>2699</v>
      </c>
      <c r="D915" s="55" t="s">
        <v>2700</v>
      </c>
      <c r="E915" s="58" t="s">
        <v>2703</v>
      </c>
      <c r="F915" s="58" t="s">
        <v>2704</v>
      </c>
      <c r="G915" s="55" t="s">
        <v>729</v>
      </c>
      <c r="H915" s="59" t="s">
        <v>730</v>
      </c>
    </row>
    <row r="916" spans="1:8" x14ac:dyDescent="0.35">
      <c r="A916" s="56" t="s">
        <v>22</v>
      </c>
      <c r="B916" s="57" t="s">
        <v>85</v>
      </c>
      <c r="C916" s="57" t="s">
        <v>2699</v>
      </c>
      <c r="D916" s="55" t="s">
        <v>2700</v>
      </c>
      <c r="E916" s="58" t="s">
        <v>2705</v>
      </c>
      <c r="F916" s="58" t="s">
        <v>2706</v>
      </c>
      <c r="G916" s="55" t="s">
        <v>729</v>
      </c>
      <c r="H916" s="59" t="s">
        <v>744</v>
      </c>
    </row>
    <row r="917" spans="1:8" x14ac:dyDescent="0.35">
      <c r="A917" s="56" t="s">
        <v>22</v>
      </c>
      <c r="B917" s="57" t="s">
        <v>85</v>
      </c>
      <c r="C917" s="57" t="s">
        <v>2699</v>
      </c>
      <c r="D917" s="55" t="s">
        <v>2700</v>
      </c>
      <c r="E917" s="58" t="s">
        <v>2707</v>
      </c>
      <c r="F917" s="58" t="s">
        <v>2708</v>
      </c>
      <c r="G917" s="55" t="s">
        <v>729</v>
      </c>
      <c r="H917" s="59" t="s">
        <v>730</v>
      </c>
    </row>
    <row r="918" spans="1:8" x14ac:dyDescent="0.35">
      <c r="A918" s="56" t="s">
        <v>22</v>
      </c>
      <c r="B918" s="57" t="s">
        <v>85</v>
      </c>
      <c r="C918" s="57" t="s">
        <v>2699</v>
      </c>
      <c r="D918" s="55" t="s">
        <v>2700</v>
      </c>
      <c r="E918" s="58" t="s">
        <v>2709</v>
      </c>
      <c r="F918" s="58" t="s">
        <v>2710</v>
      </c>
      <c r="G918" s="55" t="s">
        <v>729</v>
      </c>
      <c r="H918" s="59" t="s">
        <v>730</v>
      </c>
    </row>
    <row r="919" spans="1:8" x14ac:dyDescent="0.35">
      <c r="A919" s="56" t="s">
        <v>22</v>
      </c>
      <c r="B919" s="57" t="s">
        <v>85</v>
      </c>
      <c r="C919" s="57" t="s">
        <v>2699</v>
      </c>
      <c r="D919" s="55" t="s">
        <v>2700</v>
      </c>
      <c r="E919" s="58" t="s">
        <v>2711</v>
      </c>
      <c r="F919" s="58" t="s">
        <v>2712</v>
      </c>
      <c r="G919" s="55" t="s">
        <v>729</v>
      </c>
      <c r="H919" s="59" t="s">
        <v>730</v>
      </c>
    </row>
    <row r="920" spans="1:8" x14ac:dyDescent="0.35">
      <c r="A920" s="56" t="s">
        <v>22</v>
      </c>
      <c r="B920" s="57" t="s">
        <v>85</v>
      </c>
      <c r="C920" s="57" t="s">
        <v>2699</v>
      </c>
      <c r="D920" s="55" t="s">
        <v>2700</v>
      </c>
      <c r="E920" s="58" t="s">
        <v>2713</v>
      </c>
      <c r="F920" s="58" t="s">
        <v>2714</v>
      </c>
      <c r="G920" s="55" t="s">
        <v>737</v>
      </c>
      <c r="H920" s="59" t="s">
        <v>730</v>
      </c>
    </row>
    <row r="921" spans="1:8" x14ac:dyDescent="0.35">
      <c r="A921" s="56" t="s">
        <v>22</v>
      </c>
      <c r="B921" s="57" t="s">
        <v>85</v>
      </c>
      <c r="C921" s="57" t="s">
        <v>2699</v>
      </c>
      <c r="D921" s="55" t="s">
        <v>2700</v>
      </c>
      <c r="E921" s="58" t="s">
        <v>2715</v>
      </c>
      <c r="F921" s="58" t="s">
        <v>2716</v>
      </c>
      <c r="G921" s="55" t="s">
        <v>737</v>
      </c>
      <c r="H921" s="59" t="s">
        <v>744</v>
      </c>
    </row>
    <row r="922" spans="1:8" x14ac:dyDescent="0.35">
      <c r="A922" s="56" t="s">
        <v>22</v>
      </c>
      <c r="B922" s="57" t="s">
        <v>85</v>
      </c>
      <c r="C922" s="57" t="s">
        <v>2699</v>
      </c>
      <c r="D922" s="55" t="s">
        <v>2700</v>
      </c>
      <c r="E922" s="58" t="s">
        <v>2717</v>
      </c>
      <c r="F922" s="58" t="s">
        <v>2718</v>
      </c>
      <c r="G922" s="55" t="s">
        <v>729</v>
      </c>
      <c r="H922" s="59" t="s">
        <v>730</v>
      </c>
    </row>
    <row r="923" spans="1:8" x14ac:dyDescent="0.35">
      <c r="A923" s="56" t="s">
        <v>22</v>
      </c>
      <c r="B923" s="57" t="s">
        <v>85</v>
      </c>
      <c r="C923" s="57" t="s">
        <v>2699</v>
      </c>
      <c r="D923" s="55" t="s">
        <v>2700</v>
      </c>
      <c r="E923" s="58" t="s">
        <v>2719</v>
      </c>
      <c r="F923" s="58" t="s">
        <v>2720</v>
      </c>
      <c r="G923" s="55" t="s">
        <v>737</v>
      </c>
      <c r="H923" s="59" t="s">
        <v>730</v>
      </c>
    </row>
    <row r="924" spans="1:8" x14ac:dyDescent="0.35">
      <c r="A924" s="56" t="s">
        <v>22</v>
      </c>
      <c r="B924" s="57" t="s">
        <v>85</v>
      </c>
      <c r="C924" s="57" t="s">
        <v>2699</v>
      </c>
      <c r="D924" s="55" t="s">
        <v>2700</v>
      </c>
      <c r="E924" s="58" t="s">
        <v>2721</v>
      </c>
      <c r="F924" s="58" t="s">
        <v>2722</v>
      </c>
      <c r="G924" s="55" t="s">
        <v>729</v>
      </c>
      <c r="H924" s="59" t="s">
        <v>730</v>
      </c>
    </row>
    <row r="925" spans="1:8" x14ac:dyDescent="0.35">
      <c r="A925" s="56" t="s">
        <v>22</v>
      </c>
      <c r="B925" s="57" t="s">
        <v>85</v>
      </c>
      <c r="C925" s="57" t="s">
        <v>2699</v>
      </c>
      <c r="D925" s="55" t="s">
        <v>2700</v>
      </c>
      <c r="E925" s="58" t="s">
        <v>2723</v>
      </c>
      <c r="F925" s="58" t="s">
        <v>2724</v>
      </c>
      <c r="G925" s="55" t="s">
        <v>737</v>
      </c>
      <c r="H925" s="59" t="s">
        <v>730</v>
      </c>
    </row>
    <row r="926" spans="1:8" x14ac:dyDescent="0.35">
      <c r="A926" s="56" t="s">
        <v>22</v>
      </c>
      <c r="B926" s="57" t="s">
        <v>85</v>
      </c>
      <c r="C926" s="57" t="s">
        <v>2699</v>
      </c>
      <c r="D926" s="55" t="s">
        <v>2700</v>
      </c>
      <c r="E926" s="58" t="s">
        <v>2725</v>
      </c>
      <c r="F926" s="58" t="s">
        <v>2726</v>
      </c>
      <c r="G926" s="55" t="s">
        <v>729</v>
      </c>
      <c r="H926" s="59" t="s">
        <v>747</v>
      </c>
    </row>
    <row r="927" spans="1:8" x14ac:dyDescent="0.35">
      <c r="A927" s="56" t="s">
        <v>22</v>
      </c>
      <c r="B927" s="57" t="s">
        <v>85</v>
      </c>
      <c r="C927" s="57" t="s">
        <v>2699</v>
      </c>
      <c r="D927" s="55" t="s">
        <v>2700</v>
      </c>
      <c r="E927" s="58" t="s">
        <v>2727</v>
      </c>
      <c r="F927" s="58" t="s">
        <v>2728</v>
      </c>
      <c r="G927" s="55" t="s">
        <v>737</v>
      </c>
      <c r="H927" s="59" t="s">
        <v>747</v>
      </c>
    </row>
    <row r="928" spans="1:8" x14ac:dyDescent="0.35">
      <c r="A928" s="56" t="s">
        <v>22</v>
      </c>
      <c r="B928" s="57" t="s">
        <v>85</v>
      </c>
      <c r="C928" s="57" t="s">
        <v>2699</v>
      </c>
      <c r="D928" s="55" t="s">
        <v>2700</v>
      </c>
      <c r="E928" s="58" t="s">
        <v>2729</v>
      </c>
      <c r="F928" s="58" t="s">
        <v>2730</v>
      </c>
      <c r="G928" s="55" t="s">
        <v>737</v>
      </c>
      <c r="H928" s="59" t="s">
        <v>747</v>
      </c>
    </row>
    <row r="929" spans="1:8" x14ac:dyDescent="0.35">
      <c r="A929" s="56" t="s">
        <v>22</v>
      </c>
      <c r="B929" s="57" t="s">
        <v>85</v>
      </c>
      <c r="C929" s="57" t="s">
        <v>2731</v>
      </c>
      <c r="D929" s="55" t="s">
        <v>2732</v>
      </c>
      <c r="E929" s="58" t="s">
        <v>2733</v>
      </c>
      <c r="F929" s="58" t="s">
        <v>2734</v>
      </c>
      <c r="G929" s="55" t="s">
        <v>729</v>
      </c>
      <c r="H929" s="59" t="s">
        <v>730</v>
      </c>
    </row>
    <row r="930" spans="1:8" x14ac:dyDescent="0.35">
      <c r="A930" s="56" t="s">
        <v>22</v>
      </c>
      <c r="B930" s="57" t="s">
        <v>85</v>
      </c>
      <c r="C930" s="57" t="s">
        <v>2731</v>
      </c>
      <c r="D930" s="55" t="s">
        <v>2732</v>
      </c>
      <c r="E930" s="58" t="s">
        <v>2735</v>
      </c>
      <c r="F930" s="58" t="s">
        <v>2736</v>
      </c>
      <c r="G930" s="55" t="s">
        <v>729</v>
      </c>
      <c r="H930" s="59" t="s">
        <v>730</v>
      </c>
    </row>
    <row r="931" spans="1:8" x14ac:dyDescent="0.35">
      <c r="A931" s="56" t="s">
        <v>22</v>
      </c>
      <c r="B931" s="57" t="s">
        <v>85</v>
      </c>
      <c r="C931" s="57" t="s">
        <v>2731</v>
      </c>
      <c r="D931" s="55" t="s">
        <v>2732</v>
      </c>
      <c r="E931" s="58" t="s">
        <v>2737</v>
      </c>
      <c r="F931" s="58" t="s">
        <v>2738</v>
      </c>
      <c r="G931" s="55" t="s">
        <v>737</v>
      </c>
      <c r="H931" s="59" t="s">
        <v>747</v>
      </c>
    </row>
    <row r="932" spans="1:8" x14ac:dyDescent="0.35">
      <c r="A932" s="56" t="s">
        <v>22</v>
      </c>
      <c r="B932" s="57" t="s">
        <v>85</v>
      </c>
      <c r="C932" s="57" t="s">
        <v>2731</v>
      </c>
      <c r="D932" s="55" t="s">
        <v>2732</v>
      </c>
      <c r="E932" s="58" t="s">
        <v>2739</v>
      </c>
      <c r="F932" s="58" t="s">
        <v>2740</v>
      </c>
      <c r="G932" s="55" t="s">
        <v>737</v>
      </c>
      <c r="H932" s="59" t="s">
        <v>730</v>
      </c>
    </row>
    <row r="933" spans="1:8" x14ac:dyDescent="0.35">
      <c r="A933" s="56" t="s">
        <v>22</v>
      </c>
      <c r="B933" s="57" t="s">
        <v>85</v>
      </c>
      <c r="C933" s="57" t="s">
        <v>2731</v>
      </c>
      <c r="D933" s="55" t="s">
        <v>2732</v>
      </c>
      <c r="E933" s="58" t="s">
        <v>2741</v>
      </c>
      <c r="F933" s="58" t="s">
        <v>2742</v>
      </c>
      <c r="G933" s="55" t="s">
        <v>729</v>
      </c>
      <c r="H933" s="59" t="s">
        <v>747</v>
      </c>
    </row>
    <row r="934" spans="1:8" x14ac:dyDescent="0.35">
      <c r="A934" s="56" t="s">
        <v>22</v>
      </c>
      <c r="B934" s="57" t="s">
        <v>85</v>
      </c>
      <c r="C934" s="57" t="s">
        <v>2731</v>
      </c>
      <c r="D934" s="55" t="s">
        <v>2732</v>
      </c>
      <c r="E934" s="58" t="s">
        <v>2743</v>
      </c>
      <c r="F934" s="58" t="s">
        <v>2744</v>
      </c>
      <c r="G934" s="55" t="s">
        <v>737</v>
      </c>
      <c r="H934" s="59" t="s">
        <v>730</v>
      </c>
    </row>
    <row r="935" spans="1:8" x14ac:dyDescent="0.35">
      <c r="A935" s="56" t="s">
        <v>22</v>
      </c>
      <c r="B935" s="57" t="s">
        <v>85</v>
      </c>
      <c r="C935" s="57" t="s">
        <v>2731</v>
      </c>
      <c r="D935" s="55" t="s">
        <v>2732</v>
      </c>
      <c r="E935" s="58" t="s">
        <v>2745</v>
      </c>
      <c r="F935" s="58" t="s">
        <v>2746</v>
      </c>
      <c r="G935" s="55" t="s">
        <v>729</v>
      </c>
      <c r="H935" s="59" t="s">
        <v>747</v>
      </c>
    </row>
    <row r="936" spans="1:8" x14ac:dyDescent="0.35">
      <c r="A936" s="56" t="s">
        <v>22</v>
      </c>
      <c r="B936" s="57" t="s">
        <v>85</v>
      </c>
      <c r="C936" s="57" t="s">
        <v>2731</v>
      </c>
      <c r="D936" s="55" t="s">
        <v>2732</v>
      </c>
      <c r="E936" s="58" t="s">
        <v>2747</v>
      </c>
      <c r="F936" s="58" t="s">
        <v>2748</v>
      </c>
      <c r="G936" s="55" t="s">
        <v>729</v>
      </c>
      <c r="H936" s="59" t="s">
        <v>747</v>
      </c>
    </row>
    <row r="937" spans="1:8" x14ac:dyDescent="0.35">
      <c r="A937" s="56" t="s">
        <v>22</v>
      </c>
      <c r="B937" s="57" t="s">
        <v>85</v>
      </c>
      <c r="C937" s="57" t="s">
        <v>2731</v>
      </c>
      <c r="D937" s="55" t="s">
        <v>2732</v>
      </c>
      <c r="E937" s="58" t="s">
        <v>2749</v>
      </c>
      <c r="F937" s="58" t="s">
        <v>2750</v>
      </c>
      <c r="G937" s="55" t="s">
        <v>729</v>
      </c>
      <c r="H937" s="59" t="s">
        <v>730</v>
      </c>
    </row>
    <row r="938" spans="1:8" x14ac:dyDescent="0.35">
      <c r="A938" s="56" t="s">
        <v>22</v>
      </c>
      <c r="B938" s="57" t="s">
        <v>85</v>
      </c>
      <c r="C938" s="57" t="s">
        <v>2731</v>
      </c>
      <c r="D938" s="55" t="s">
        <v>2732</v>
      </c>
      <c r="E938" s="58" t="s">
        <v>2751</v>
      </c>
      <c r="F938" s="58" t="s">
        <v>2752</v>
      </c>
      <c r="G938" s="55" t="s">
        <v>729</v>
      </c>
      <c r="H938" s="59" t="s">
        <v>730</v>
      </c>
    </row>
    <row r="939" spans="1:8" x14ac:dyDescent="0.35">
      <c r="A939" s="56" t="s">
        <v>22</v>
      </c>
      <c r="B939" s="57" t="s">
        <v>85</v>
      </c>
      <c r="C939" s="57" t="s">
        <v>2731</v>
      </c>
      <c r="D939" s="55" t="s">
        <v>2732</v>
      </c>
      <c r="E939" s="58" t="s">
        <v>2753</v>
      </c>
      <c r="F939" s="58" t="s">
        <v>2754</v>
      </c>
      <c r="G939" s="55" t="s">
        <v>737</v>
      </c>
      <c r="H939" s="59" t="s">
        <v>730</v>
      </c>
    </row>
    <row r="940" spans="1:8" x14ac:dyDescent="0.35">
      <c r="A940" s="56" t="s">
        <v>22</v>
      </c>
      <c r="B940" s="57" t="s">
        <v>85</v>
      </c>
      <c r="C940" s="57" t="s">
        <v>2731</v>
      </c>
      <c r="D940" s="55" t="s">
        <v>2732</v>
      </c>
      <c r="E940" s="58" t="s">
        <v>2755</v>
      </c>
      <c r="F940" s="58" t="s">
        <v>2756</v>
      </c>
      <c r="G940" s="55" t="s">
        <v>729</v>
      </c>
      <c r="H940" s="59" t="s">
        <v>730</v>
      </c>
    </row>
    <row r="941" spans="1:8" x14ac:dyDescent="0.35">
      <c r="A941" s="56" t="s">
        <v>22</v>
      </c>
      <c r="B941" s="57" t="s">
        <v>85</v>
      </c>
      <c r="C941" s="57" t="s">
        <v>2731</v>
      </c>
      <c r="D941" s="55" t="s">
        <v>2732</v>
      </c>
      <c r="E941" s="58" t="s">
        <v>2757</v>
      </c>
      <c r="F941" s="58" t="s">
        <v>2758</v>
      </c>
      <c r="G941" s="55" t="s">
        <v>729</v>
      </c>
      <c r="H941" s="59" t="s">
        <v>747</v>
      </c>
    </row>
    <row r="942" spans="1:8" x14ac:dyDescent="0.35">
      <c r="A942" s="56" t="s">
        <v>22</v>
      </c>
      <c r="B942" s="57" t="s">
        <v>85</v>
      </c>
      <c r="C942" s="57" t="s">
        <v>2731</v>
      </c>
      <c r="D942" s="55" t="s">
        <v>2732</v>
      </c>
      <c r="E942" s="58" t="s">
        <v>2759</v>
      </c>
      <c r="F942" s="58" t="s">
        <v>2760</v>
      </c>
      <c r="G942" s="55" t="s">
        <v>729</v>
      </c>
      <c r="H942" s="59" t="s">
        <v>744</v>
      </c>
    </row>
    <row r="943" spans="1:8" x14ac:dyDescent="0.35">
      <c r="A943" s="56" t="s">
        <v>22</v>
      </c>
      <c r="B943" s="57" t="s">
        <v>85</v>
      </c>
      <c r="C943" s="57" t="s">
        <v>2731</v>
      </c>
      <c r="D943" s="55" t="s">
        <v>2732</v>
      </c>
      <c r="E943" s="58" t="s">
        <v>2761</v>
      </c>
      <c r="F943" s="58" t="s">
        <v>2762</v>
      </c>
      <c r="G943" s="55" t="s">
        <v>729</v>
      </c>
      <c r="H943" s="59" t="s">
        <v>730</v>
      </c>
    </row>
    <row r="944" spans="1:8" x14ac:dyDescent="0.35">
      <c r="A944" s="56" t="s">
        <v>22</v>
      </c>
      <c r="B944" s="57" t="s">
        <v>85</v>
      </c>
      <c r="C944" s="57" t="s">
        <v>2731</v>
      </c>
      <c r="D944" s="55" t="s">
        <v>2732</v>
      </c>
      <c r="E944" s="58" t="s">
        <v>2763</v>
      </c>
      <c r="F944" s="58" t="s">
        <v>2764</v>
      </c>
      <c r="G944" s="55" t="s">
        <v>737</v>
      </c>
      <c r="H944" s="59" t="s">
        <v>730</v>
      </c>
    </row>
    <row r="945" spans="1:8" x14ac:dyDescent="0.35">
      <c r="A945" s="56" t="s">
        <v>22</v>
      </c>
      <c r="B945" s="57" t="s">
        <v>85</v>
      </c>
      <c r="C945" s="57" t="s">
        <v>2731</v>
      </c>
      <c r="D945" s="55" t="s">
        <v>2732</v>
      </c>
      <c r="E945" s="58" t="s">
        <v>2765</v>
      </c>
      <c r="F945" s="58" t="s">
        <v>2766</v>
      </c>
      <c r="G945" s="55" t="s">
        <v>729</v>
      </c>
      <c r="H945" s="59" t="s">
        <v>730</v>
      </c>
    </row>
    <row r="946" spans="1:8" x14ac:dyDescent="0.35">
      <c r="A946" s="56" t="s">
        <v>22</v>
      </c>
      <c r="B946" s="57" t="s">
        <v>85</v>
      </c>
      <c r="C946" s="57" t="s">
        <v>2731</v>
      </c>
      <c r="D946" s="55" t="s">
        <v>2732</v>
      </c>
      <c r="E946" s="58" t="s">
        <v>2767</v>
      </c>
      <c r="F946" s="58" t="s">
        <v>2768</v>
      </c>
      <c r="G946" s="55" t="s">
        <v>729</v>
      </c>
      <c r="H946" s="59" t="s">
        <v>730</v>
      </c>
    </row>
    <row r="947" spans="1:8" x14ac:dyDescent="0.35">
      <c r="A947" s="56" t="s">
        <v>22</v>
      </c>
      <c r="B947" s="57" t="s">
        <v>85</v>
      </c>
      <c r="C947" s="57" t="s">
        <v>2731</v>
      </c>
      <c r="D947" s="55" t="s">
        <v>2732</v>
      </c>
      <c r="E947" s="58" t="s">
        <v>2769</v>
      </c>
      <c r="F947" s="58" t="s">
        <v>2770</v>
      </c>
      <c r="G947" s="55" t="s">
        <v>729</v>
      </c>
      <c r="H947" s="59" t="s">
        <v>730</v>
      </c>
    </row>
    <row r="948" spans="1:8" x14ac:dyDescent="0.35">
      <c r="A948" s="56" t="s">
        <v>22</v>
      </c>
      <c r="B948" s="57" t="s">
        <v>85</v>
      </c>
      <c r="C948" s="57" t="s">
        <v>2731</v>
      </c>
      <c r="D948" s="55" t="s">
        <v>2732</v>
      </c>
      <c r="E948" s="58" t="s">
        <v>2771</v>
      </c>
      <c r="F948" s="58" t="s">
        <v>2772</v>
      </c>
      <c r="G948" s="55" t="s">
        <v>737</v>
      </c>
      <c r="H948" s="59" t="s">
        <v>730</v>
      </c>
    </row>
    <row r="949" spans="1:8" x14ac:dyDescent="0.35">
      <c r="A949" s="56" t="s">
        <v>22</v>
      </c>
      <c r="B949" s="57" t="s">
        <v>85</v>
      </c>
      <c r="C949" s="57" t="s">
        <v>2773</v>
      </c>
      <c r="D949" s="55" t="s">
        <v>2774</v>
      </c>
      <c r="E949" s="58" t="s">
        <v>2775</v>
      </c>
      <c r="F949" s="58" t="s">
        <v>2776</v>
      </c>
      <c r="G949" s="55" t="s">
        <v>729</v>
      </c>
      <c r="H949" s="59" t="s">
        <v>730</v>
      </c>
    </row>
    <row r="950" spans="1:8" x14ac:dyDescent="0.35">
      <c r="A950" s="56" t="s">
        <v>22</v>
      </c>
      <c r="B950" s="57" t="s">
        <v>85</v>
      </c>
      <c r="C950" s="57" t="s">
        <v>2773</v>
      </c>
      <c r="D950" s="55" t="s">
        <v>2774</v>
      </c>
      <c r="E950" s="58" t="s">
        <v>2777</v>
      </c>
      <c r="F950" s="58" t="s">
        <v>2778</v>
      </c>
      <c r="G950" s="55" t="s">
        <v>729</v>
      </c>
      <c r="H950" s="59" t="s">
        <v>744</v>
      </c>
    </row>
    <row r="951" spans="1:8" x14ac:dyDescent="0.35">
      <c r="A951" s="56" t="s">
        <v>22</v>
      </c>
      <c r="B951" s="57" t="s">
        <v>85</v>
      </c>
      <c r="C951" s="57" t="s">
        <v>2773</v>
      </c>
      <c r="D951" s="55" t="s">
        <v>2774</v>
      </c>
      <c r="E951" s="58" t="s">
        <v>2779</v>
      </c>
      <c r="F951" s="58" t="s">
        <v>2780</v>
      </c>
      <c r="G951" s="55" t="s">
        <v>729</v>
      </c>
      <c r="H951" s="59" t="s">
        <v>730</v>
      </c>
    </row>
    <row r="952" spans="1:8" x14ac:dyDescent="0.35">
      <c r="A952" s="56" t="s">
        <v>22</v>
      </c>
      <c r="B952" s="57" t="s">
        <v>85</v>
      </c>
      <c r="C952" s="57" t="s">
        <v>2773</v>
      </c>
      <c r="D952" s="55" t="s">
        <v>2774</v>
      </c>
      <c r="E952" s="58" t="s">
        <v>2781</v>
      </c>
      <c r="F952" s="58" t="s">
        <v>2782</v>
      </c>
      <c r="G952" s="55" t="s">
        <v>729</v>
      </c>
      <c r="H952" s="59" t="s">
        <v>730</v>
      </c>
    </row>
    <row r="953" spans="1:8" x14ac:dyDescent="0.35">
      <c r="A953" s="56" t="s">
        <v>22</v>
      </c>
      <c r="B953" s="57" t="s">
        <v>85</v>
      </c>
      <c r="C953" s="57" t="s">
        <v>2773</v>
      </c>
      <c r="D953" s="55" t="s">
        <v>2774</v>
      </c>
      <c r="E953" s="58" t="s">
        <v>2783</v>
      </c>
      <c r="F953" s="58" t="s">
        <v>2784</v>
      </c>
      <c r="G953" s="55" t="s">
        <v>729</v>
      </c>
      <c r="H953" s="59" t="s">
        <v>730</v>
      </c>
    </row>
    <row r="954" spans="1:8" x14ac:dyDescent="0.35">
      <c r="A954" s="56" t="s">
        <v>22</v>
      </c>
      <c r="B954" s="57" t="s">
        <v>85</v>
      </c>
      <c r="C954" s="57" t="s">
        <v>2773</v>
      </c>
      <c r="D954" s="55" t="s">
        <v>2774</v>
      </c>
      <c r="E954" s="58" t="s">
        <v>2785</v>
      </c>
      <c r="F954" s="58" t="s">
        <v>2786</v>
      </c>
      <c r="G954" s="55" t="s">
        <v>729</v>
      </c>
      <c r="H954" s="59" t="s">
        <v>730</v>
      </c>
    </row>
    <row r="955" spans="1:8" x14ac:dyDescent="0.35">
      <c r="A955" s="56" t="s">
        <v>22</v>
      </c>
      <c r="B955" s="57" t="s">
        <v>85</v>
      </c>
      <c r="C955" s="57" t="s">
        <v>2773</v>
      </c>
      <c r="D955" s="55" t="s">
        <v>2774</v>
      </c>
      <c r="E955" s="58" t="s">
        <v>2787</v>
      </c>
      <c r="F955" s="58" t="s">
        <v>2788</v>
      </c>
      <c r="G955" s="55" t="s">
        <v>729</v>
      </c>
      <c r="H955" s="59" t="s">
        <v>747</v>
      </c>
    </row>
    <row r="956" spans="1:8" x14ac:dyDescent="0.35">
      <c r="A956" s="56" t="s">
        <v>22</v>
      </c>
      <c r="B956" s="57" t="s">
        <v>85</v>
      </c>
      <c r="C956" s="57" t="s">
        <v>2773</v>
      </c>
      <c r="D956" s="55" t="s">
        <v>2774</v>
      </c>
      <c r="E956" s="58" t="s">
        <v>2789</v>
      </c>
      <c r="F956" s="58" t="s">
        <v>2790</v>
      </c>
      <c r="G956" s="55" t="s">
        <v>737</v>
      </c>
      <c r="H956" s="59" t="s">
        <v>747</v>
      </c>
    </row>
    <row r="957" spans="1:8" x14ac:dyDescent="0.35">
      <c r="A957" s="56" t="s">
        <v>22</v>
      </c>
      <c r="B957" s="57" t="s">
        <v>85</v>
      </c>
      <c r="C957" s="57" t="s">
        <v>2773</v>
      </c>
      <c r="D957" s="55" t="s">
        <v>2774</v>
      </c>
      <c r="E957" s="58" t="s">
        <v>2791</v>
      </c>
      <c r="F957" s="58" t="s">
        <v>2792</v>
      </c>
      <c r="G957" s="55" t="s">
        <v>737</v>
      </c>
      <c r="H957" s="59" t="s">
        <v>730</v>
      </c>
    </row>
    <row r="958" spans="1:8" x14ac:dyDescent="0.35">
      <c r="A958" s="56" t="s">
        <v>22</v>
      </c>
      <c r="B958" s="57" t="s">
        <v>85</v>
      </c>
      <c r="C958" s="57" t="s">
        <v>2773</v>
      </c>
      <c r="D958" s="55" t="s">
        <v>2774</v>
      </c>
      <c r="E958" s="58" t="s">
        <v>2793</v>
      </c>
      <c r="F958" s="58" t="s">
        <v>2794</v>
      </c>
      <c r="G958" s="55" t="s">
        <v>729</v>
      </c>
      <c r="H958" s="59" t="s">
        <v>730</v>
      </c>
    </row>
    <row r="959" spans="1:8" x14ac:dyDescent="0.35">
      <c r="A959" s="56" t="s">
        <v>22</v>
      </c>
      <c r="B959" s="57" t="s">
        <v>85</v>
      </c>
      <c r="C959" s="57" t="s">
        <v>2773</v>
      </c>
      <c r="D959" s="55" t="s">
        <v>2774</v>
      </c>
      <c r="E959" s="58" t="s">
        <v>2795</v>
      </c>
      <c r="F959" s="58" t="s">
        <v>2796</v>
      </c>
      <c r="G959" s="55" t="s">
        <v>729</v>
      </c>
      <c r="H959" s="59" t="s">
        <v>730</v>
      </c>
    </row>
    <row r="960" spans="1:8" x14ac:dyDescent="0.35">
      <c r="A960" s="56" t="s">
        <v>22</v>
      </c>
      <c r="B960" s="57" t="s">
        <v>85</v>
      </c>
      <c r="C960" s="57" t="s">
        <v>2773</v>
      </c>
      <c r="D960" s="55" t="s">
        <v>2774</v>
      </c>
      <c r="E960" s="58" t="s">
        <v>2797</v>
      </c>
      <c r="F960" s="58" t="s">
        <v>2798</v>
      </c>
      <c r="G960" s="55" t="s">
        <v>729</v>
      </c>
      <c r="H960" s="59" t="s">
        <v>730</v>
      </c>
    </row>
    <row r="961" spans="1:8" x14ac:dyDescent="0.35">
      <c r="A961" s="56" t="s">
        <v>22</v>
      </c>
      <c r="B961" s="57" t="s">
        <v>85</v>
      </c>
      <c r="C961" s="57" t="s">
        <v>2773</v>
      </c>
      <c r="D961" s="55" t="s">
        <v>2774</v>
      </c>
      <c r="E961" s="58" t="s">
        <v>2799</v>
      </c>
      <c r="F961" s="58" t="s">
        <v>2800</v>
      </c>
      <c r="G961" s="55" t="s">
        <v>729</v>
      </c>
      <c r="H961" s="59" t="s">
        <v>730</v>
      </c>
    </row>
    <row r="962" spans="1:8" x14ac:dyDescent="0.35">
      <c r="A962" s="56" t="s">
        <v>22</v>
      </c>
      <c r="B962" s="57" t="s">
        <v>85</v>
      </c>
      <c r="C962" s="57" t="s">
        <v>2773</v>
      </c>
      <c r="D962" s="55" t="s">
        <v>2774</v>
      </c>
      <c r="E962" s="58" t="s">
        <v>2801</v>
      </c>
      <c r="F962" s="58" t="s">
        <v>2802</v>
      </c>
      <c r="G962" s="55" t="s">
        <v>729</v>
      </c>
      <c r="H962" s="59" t="s">
        <v>747</v>
      </c>
    </row>
    <row r="963" spans="1:8" x14ac:dyDescent="0.35">
      <c r="A963" s="56" t="s">
        <v>22</v>
      </c>
      <c r="B963" s="57" t="s">
        <v>85</v>
      </c>
      <c r="C963" s="57" t="s">
        <v>2773</v>
      </c>
      <c r="D963" s="55" t="s">
        <v>2774</v>
      </c>
      <c r="E963" s="58" t="s">
        <v>2803</v>
      </c>
      <c r="F963" s="58" t="s">
        <v>2804</v>
      </c>
      <c r="G963" s="55" t="s">
        <v>729</v>
      </c>
      <c r="H963" s="59" t="s">
        <v>730</v>
      </c>
    </row>
    <row r="964" spans="1:8" x14ac:dyDescent="0.35">
      <c r="A964" s="56" t="s">
        <v>22</v>
      </c>
      <c r="B964" s="57" t="s">
        <v>85</v>
      </c>
      <c r="C964" s="57" t="s">
        <v>2773</v>
      </c>
      <c r="D964" s="55" t="s">
        <v>2774</v>
      </c>
      <c r="E964" s="58" t="s">
        <v>2805</v>
      </c>
      <c r="F964" s="58" t="s">
        <v>2806</v>
      </c>
      <c r="G964" s="55" t="s">
        <v>729</v>
      </c>
      <c r="H964" s="59" t="s">
        <v>730</v>
      </c>
    </row>
    <row r="965" spans="1:8" x14ac:dyDescent="0.35">
      <c r="A965" s="56" t="s">
        <v>22</v>
      </c>
      <c r="B965" s="57" t="s">
        <v>85</v>
      </c>
      <c r="C965" s="57" t="s">
        <v>2773</v>
      </c>
      <c r="D965" s="55" t="s">
        <v>2774</v>
      </c>
      <c r="E965" s="58" t="s">
        <v>2807</v>
      </c>
      <c r="F965" s="58" t="s">
        <v>2808</v>
      </c>
      <c r="G965" s="55" t="s">
        <v>737</v>
      </c>
      <c r="H965" s="59" t="s">
        <v>730</v>
      </c>
    </row>
    <row r="966" spans="1:8" x14ac:dyDescent="0.35">
      <c r="A966" s="56" t="s">
        <v>22</v>
      </c>
      <c r="B966" s="57" t="s">
        <v>85</v>
      </c>
      <c r="C966" s="57" t="s">
        <v>2773</v>
      </c>
      <c r="D966" s="55" t="s">
        <v>2774</v>
      </c>
      <c r="E966" s="58" t="s">
        <v>2809</v>
      </c>
      <c r="F966" s="58" t="s">
        <v>2810</v>
      </c>
      <c r="G966" s="55" t="s">
        <v>737</v>
      </c>
      <c r="H966" s="59" t="s">
        <v>730</v>
      </c>
    </row>
    <row r="967" spans="1:8" x14ac:dyDescent="0.35">
      <c r="A967" s="56" t="s">
        <v>22</v>
      </c>
      <c r="B967" s="57" t="s">
        <v>85</v>
      </c>
      <c r="C967" s="57" t="s">
        <v>2773</v>
      </c>
      <c r="D967" s="55" t="s">
        <v>2774</v>
      </c>
      <c r="E967" s="58" t="s">
        <v>2811</v>
      </c>
      <c r="F967" s="58" t="s">
        <v>2812</v>
      </c>
      <c r="G967" s="55" t="s">
        <v>729</v>
      </c>
      <c r="H967" s="59" t="s">
        <v>730</v>
      </c>
    </row>
    <row r="968" spans="1:8" x14ac:dyDescent="0.35">
      <c r="A968" s="56" t="s">
        <v>22</v>
      </c>
      <c r="B968" s="57" t="s">
        <v>85</v>
      </c>
      <c r="C968" s="57" t="s">
        <v>2773</v>
      </c>
      <c r="D968" s="55" t="s">
        <v>2774</v>
      </c>
      <c r="E968" s="58" t="s">
        <v>2813</v>
      </c>
      <c r="F968" s="58" t="s">
        <v>2814</v>
      </c>
      <c r="G968" s="55" t="s">
        <v>729</v>
      </c>
      <c r="H968" s="59" t="s">
        <v>730</v>
      </c>
    </row>
    <row r="969" spans="1:8" x14ac:dyDescent="0.35">
      <c r="A969" s="56" t="s">
        <v>22</v>
      </c>
      <c r="B969" s="57" t="s">
        <v>85</v>
      </c>
      <c r="C969" s="57" t="s">
        <v>2773</v>
      </c>
      <c r="D969" s="55" t="s">
        <v>2774</v>
      </c>
      <c r="E969" s="58" t="s">
        <v>2815</v>
      </c>
      <c r="F969" s="58" t="s">
        <v>2816</v>
      </c>
      <c r="G969" s="55" t="s">
        <v>729</v>
      </c>
      <c r="H969" s="59" t="s">
        <v>730</v>
      </c>
    </row>
    <row r="970" spans="1:8" x14ac:dyDescent="0.35">
      <c r="A970" s="56" t="s">
        <v>22</v>
      </c>
      <c r="B970" s="57" t="s">
        <v>85</v>
      </c>
      <c r="C970" s="57" t="s">
        <v>2773</v>
      </c>
      <c r="D970" s="55" t="s">
        <v>2774</v>
      </c>
      <c r="E970" s="58" t="s">
        <v>2817</v>
      </c>
      <c r="F970" s="58" t="s">
        <v>2818</v>
      </c>
      <c r="G970" s="55" t="s">
        <v>729</v>
      </c>
      <c r="H970" s="59" t="s">
        <v>730</v>
      </c>
    </row>
    <row r="971" spans="1:8" x14ac:dyDescent="0.35">
      <c r="A971" s="56" t="s">
        <v>22</v>
      </c>
      <c r="B971" s="57" t="s">
        <v>85</v>
      </c>
      <c r="C971" s="57" t="s">
        <v>2773</v>
      </c>
      <c r="D971" s="55" t="s">
        <v>2774</v>
      </c>
      <c r="E971" s="58" t="s">
        <v>2819</v>
      </c>
      <c r="F971" s="58" t="s">
        <v>2820</v>
      </c>
      <c r="G971" s="55" t="s">
        <v>737</v>
      </c>
      <c r="H971" s="59" t="s">
        <v>730</v>
      </c>
    </row>
    <row r="972" spans="1:8" x14ac:dyDescent="0.35">
      <c r="A972" s="56" t="s">
        <v>22</v>
      </c>
      <c r="B972" s="57" t="s">
        <v>85</v>
      </c>
      <c r="C972" s="57" t="s">
        <v>2773</v>
      </c>
      <c r="D972" s="55" t="s">
        <v>2774</v>
      </c>
      <c r="E972" s="58" t="s">
        <v>2821</v>
      </c>
      <c r="F972" s="58" t="s">
        <v>2822</v>
      </c>
      <c r="G972" s="55" t="s">
        <v>729</v>
      </c>
      <c r="H972" s="59" t="s">
        <v>730</v>
      </c>
    </row>
    <row r="973" spans="1:8" x14ac:dyDescent="0.35">
      <c r="A973" s="56" t="s">
        <v>22</v>
      </c>
      <c r="B973" s="57" t="s">
        <v>85</v>
      </c>
      <c r="C973" s="57" t="s">
        <v>2773</v>
      </c>
      <c r="D973" s="55" t="s">
        <v>2774</v>
      </c>
      <c r="E973" s="58" t="s">
        <v>2823</v>
      </c>
      <c r="F973" s="58" t="s">
        <v>2824</v>
      </c>
      <c r="G973" s="55" t="s">
        <v>737</v>
      </c>
      <c r="H973" s="59" t="s">
        <v>730</v>
      </c>
    </row>
    <row r="974" spans="1:8" x14ac:dyDescent="0.35">
      <c r="A974" s="56" t="s">
        <v>22</v>
      </c>
      <c r="B974" s="57" t="s">
        <v>85</v>
      </c>
      <c r="C974" s="57" t="s">
        <v>2825</v>
      </c>
      <c r="D974" s="55" t="s">
        <v>2826</v>
      </c>
      <c r="E974" s="58" t="s">
        <v>2827</v>
      </c>
      <c r="F974" s="58" t="s">
        <v>2828</v>
      </c>
      <c r="G974" s="55" t="s">
        <v>729</v>
      </c>
      <c r="H974" s="59" t="s">
        <v>730</v>
      </c>
    </row>
    <row r="975" spans="1:8" x14ac:dyDescent="0.35">
      <c r="A975" s="56" t="s">
        <v>22</v>
      </c>
      <c r="B975" s="57" t="s">
        <v>85</v>
      </c>
      <c r="C975" s="57" t="s">
        <v>2825</v>
      </c>
      <c r="D975" s="55" t="s">
        <v>2826</v>
      </c>
      <c r="E975" s="58" t="s">
        <v>2829</v>
      </c>
      <c r="F975" s="58" t="s">
        <v>2830</v>
      </c>
      <c r="G975" s="55" t="s">
        <v>729</v>
      </c>
      <c r="H975" s="59" t="s">
        <v>747</v>
      </c>
    </row>
    <row r="976" spans="1:8" x14ac:dyDescent="0.35">
      <c r="A976" s="56" t="s">
        <v>22</v>
      </c>
      <c r="B976" s="57" t="s">
        <v>85</v>
      </c>
      <c r="C976" s="57" t="s">
        <v>2825</v>
      </c>
      <c r="D976" s="55" t="s">
        <v>2826</v>
      </c>
      <c r="E976" s="58" t="s">
        <v>2831</v>
      </c>
      <c r="F976" s="58" t="s">
        <v>2832</v>
      </c>
      <c r="G976" s="55" t="s">
        <v>729</v>
      </c>
      <c r="H976" s="59" t="s">
        <v>747</v>
      </c>
    </row>
    <row r="977" spans="1:8" x14ac:dyDescent="0.35">
      <c r="A977" s="56" t="s">
        <v>22</v>
      </c>
      <c r="B977" s="57" t="s">
        <v>85</v>
      </c>
      <c r="C977" s="57" t="s">
        <v>2825</v>
      </c>
      <c r="D977" s="55" t="s">
        <v>2826</v>
      </c>
      <c r="E977" s="58" t="s">
        <v>2833</v>
      </c>
      <c r="F977" s="58" t="s">
        <v>2834</v>
      </c>
      <c r="G977" s="55" t="s">
        <v>729</v>
      </c>
      <c r="H977" s="59" t="s">
        <v>747</v>
      </c>
    </row>
    <row r="978" spans="1:8" x14ac:dyDescent="0.35">
      <c r="A978" s="56" t="s">
        <v>22</v>
      </c>
      <c r="B978" s="57" t="s">
        <v>85</v>
      </c>
      <c r="C978" s="57" t="s">
        <v>2825</v>
      </c>
      <c r="D978" s="55" t="s">
        <v>2826</v>
      </c>
      <c r="E978" s="58" t="s">
        <v>2835</v>
      </c>
      <c r="F978" s="58" t="s">
        <v>2836</v>
      </c>
      <c r="G978" s="55" t="s">
        <v>737</v>
      </c>
      <c r="H978" s="59" t="s">
        <v>730</v>
      </c>
    </row>
    <row r="979" spans="1:8" x14ac:dyDescent="0.35">
      <c r="A979" s="56" t="s">
        <v>22</v>
      </c>
      <c r="B979" s="57" t="s">
        <v>85</v>
      </c>
      <c r="C979" s="57" t="s">
        <v>2825</v>
      </c>
      <c r="D979" s="55" t="s">
        <v>2826</v>
      </c>
      <c r="E979" s="58" t="s">
        <v>2837</v>
      </c>
      <c r="F979" s="58" t="s">
        <v>2838</v>
      </c>
      <c r="G979" s="55" t="s">
        <v>729</v>
      </c>
      <c r="H979" s="59" t="s">
        <v>730</v>
      </c>
    </row>
    <row r="980" spans="1:8" x14ac:dyDescent="0.35">
      <c r="A980" s="56" t="s">
        <v>22</v>
      </c>
      <c r="B980" s="57" t="s">
        <v>85</v>
      </c>
      <c r="C980" s="57" t="s">
        <v>2825</v>
      </c>
      <c r="D980" s="55" t="s">
        <v>2826</v>
      </c>
      <c r="E980" s="58" t="s">
        <v>2839</v>
      </c>
      <c r="F980" s="58" t="s">
        <v>2840</v>
      </c>
      <c r="G980" s="55" t="s">
        <v>729</v>
      </c>
      <c r="H980" s="59" t="s">
        <v>730</v>
      </c>
    </row>
    <row r="981" spans="1:8" x14ac:dyDescent="0.35">
      <c r="A981" s="56" t="s">
        <v>22</v>
      </c>
      <c r="B981" s="57" t="s">
        <v>85</v>
      </c>
      <c r="C981" s="57" t="s">
        <v>2825</v>
      </c>
      <c r="D981" s="55" t="s">
        <v>2826</v>
      </c>
      <c r="E981" s="58" t="s">
        <v>2841</v>
      </c>
      <c r="F981" s="58" t="s">
        <v>2842</v>
      </c>
      <c r="G981" s="55" t="s">
        <v>737</v>
      </c>
      <c r="H981" s="59" t="s">
        <v>730</v>
      </c>
    </row>
    <row r="982" spans="1:8" x14ac:dyDescent="0.35">
      <c r="A982" s="56" t="s">
        <v>22</v>
      </c>
      <c r="B982" s="57" t="s">
        <v>85</v>
      </c>
      <c r="C982" s="57" t="s">
        <v>2825</v>
      </c>
      <c r="D982" s="55" t="s">
        <v>2826</v>
      </c>
      <c r="E982" s="58" t="s">
        <v>2843</v>
      </c>
      <c r="F982" s="58" t="s">
        <v>2844</v>
      </c>
      <c r="G982" s="55" t="s">
        <v>729</v>
      </c>
      <c r="H982" s="59" t="s">
        <v>730</v>
      </c>
    </row>
    <row r="983" spans="1:8" x14ac:dyDescent="0.35">
      <c r="A983" s="56" t="s">
        <v>22</v>
      </c>
      <c r="B983" s="57" t="s">
        <v>85</v>
      </c>
      <c r="C983" s="57" t="s">
        <v>2825</v>
      </c>
      <c r="D983" s="55" t="s">
        <v>2826</v>
      </c>
      <c r="E983" s="58" t="s">
        <v>2845</v>
      </c>
      <c r="F983" s="58" t="s">
        <v>2846</v>
      </c>
      <c r="G983" s="55" t="s">
        <v>729</v>
      </c>
      <c r="H983" s="59" t="s">
        <v>744</v>
      </c>
    </row>
    <row r="984" spans="1:8" x14ac:dyDescent="0.35">
      <c r="A984" s="56" t="s">
        <v>22</v>
      </c>
      <c r="B984" s="57" t="s">
        <v>85</v>
      </c>
      <c r="C984" s="57" t="s">
        <v>2825</v>
      </c>
      <c r="D984" s="55" t="s">
        <v>2826</v>
      </c>
      <c r="E984" s="58" t="s">
        <v>2847</v>
      </c>
      <c r="F984" s="58" t="s">
        <v>2848</v>
      </c>
      <c r="G984" s="55" t="s">
        <v>737</v>
      </c>
      <c r="H984" s="59" t="s">
        <v>747</v>
      </c>
    </row>
    <row r="985" spans="1:8" x14ac:dyDescent="0.35">
      <c r="A985" s="56" t="s">
        <v>22</v>
      </c>
      <c r="B985" s="57" t="s">
        <v>85</v>
      </c>
      <c r="C985" s="57" t="s">
        <v>2825</v>
      </c>
      <c r="D985" s="55" t="s">
        <v>2826</v>
      </c>
      <c r="E985" s="58" t="s">
        <v>2849</v>
      </c>
      <c r="F985" s="58" t="s">
        <v>2850</v>
      </c>
      <c r="G985" s="55" t="s">
        <v>737</v>
      </c>
      <c r="H985" s="59" t="s">
        <v>747</v>
      </c>
    </row>
    <row r="986" spans="1:8" x14ac:dyDescent="0.35">
      <c r="A986" s="56" t="s">
        <v>22</v>
      </c>
      <c r="B986" s="57" t="s">
        <v>85</v>
      </c>
      <c r="C986" s="57" t="s">
        <v>2825</v>
      </c>
      <c r="D986" s="55" t="s">
        <v>2826</v>
      </c>
      <c r="E986" s="58" t="s">
        <v>2851</v>
      </c>
      <c r="F986" s="58" t="s">
        <v>2852</v>
      </c>
      <c r="G986" s="55" t="s">
        <v>737</v>
      </c>
      <c r="H986" s="59" t="s">
        <v>730</v>
      </c>
    </row>
    <row r="987" spans="1:8" x14ac:dyDescent="0.35">
      <c r="A987" s="56" t="s">
        <v>22</v>
      </c>
      <c r="B987" s="57" t="s">
        <v>85</v>
      </c>
      <c r="C987" s="57" t="s">
        <v>2825</v>
      </c>
      <c r="D987" s="55" t="s">
        <v>2826</v>
      </c>
      <c r="E987" s="58" t="s">
        <v>2853</v>
      </c>
      <c r="F987" s="58" t="s">
        <v>2854</v>
      </c>
      <c r="G987" s="55" t="s">
        <v>737</v>
      </c>
      <c r="H987" s="59" t="s">
        <v>730</v>
      </c>
    </row>
    <row r="988" spans="1:8" x14ac:dyDescent="0.35">
      <c r="A988" s="56" t="s">
        <v>22</v>
      </c>
      <c r="B988" s="57" t="s">
        <v>85</v>
      </c>
      <c r="C988" s="57" t="s">
        <v>2825</v>
      </c>
      <c r="D988" s="55" t="s">
        <v>2826</v>
      </c>
      <c r="E988" s="58" t="s">
        <v>2855</v>
      </c>
      <c r="F988" s="58" t="s">
        <v>2856</v>
      </c>
      <c r="G988" s="55" t="s">
        <v>737</v>
      </c>
      <c r="H988" s="59" t="s">
        <v>730</v>
      </c>
    </row>
    <row r="989" spans="1:8" x14ac:dyDescent="0.35">
      <c r="A989" s="56" t="s">
        <v>22</v>
      </c>
      <c r="B989" s="57" t="s">
        <v>85</v>
      </c>
      <c r="C989" s="57" t="s">
        <v>2857</v>
      </c>
      <c r="D989" s="55" t="s">
        <v>2858</v>
      </c>
      <c r="E989" s="58" t="s">
        <v>2859</v>
      </c>
      <c r="F989" s="58" t="s">
        <v>2860</v>
      </c>
      <c r="G989" s="55" t="s">
        <v>729</v>
      </c>
      <c r="H989" s="59" t="s">
        <v>747</v>
      </c>
    </row>
    <row r="990" spans="1:8" x14ac:dyDescent="0.35">
      <c r="A990" s="56" t="s">
        <v>22</v>
      </c>
      <c r="B990" s="57" t="s">
        <v>85</v>
      </c>
      <c r="C990" s="57" t="s">
        <v>2857</v>
      </c>
      <c r="D990" s="55" t="s">
        <v>2858</v>
      </c>
      <c r="E990" s="58" t="s">
        <v>2861</v>
      </c>
      <c r="F990" s="58" t="s">
        <v>2862</v>
      </c>
      <c r="G990" s="55" t="s">
        <v>729</v>
      </c>
      <c r="H990" s="59" t="s">
        <v>730</v>
      </c>
    </row>
    <row r="991" spans="1:8" x14ac:dyDescent="0.35">
      <c r="A991" s="56" t="s">
        <v>22</v>
      </c>
      <c r="B991" s="57" t="s">
        <v>85</v>
      </c>
      <c r="C991" s="57" t="s">
        <v>2857</v>
      </c>
      <c r="D991" s="55" t="s">
        <v>2858</v>
      </c>
      <c r="E991" s="58" t="s">
        <v>2863</v>
      </c>
      <c r="F991" s="58" t="s">
        <v>2864</v>
      </c>
      <c r="G991" s="55" t="s">
        <v>729</v>
      </c>
      <c r="H991" s="59" t="s">
        <v>730</v>
      </c>
    </row>
    <row r="992" spans="1:8" x14ac:dyDescent="0.35">
      <c r="A992" s="56" t="s">
        <v>22</v>
      </c>
      <c r="B992" s="57" t="s">
        <v>85</v>
      </c>
      <c r="C992" s="57" t="s">
        <v>2857</v>
      </c>
      <c r="D992" s="55" t="s">
        <v>2858</v>
      </c>
      <c r="E992" s="58" t="s">
        <v>2865</v>
      </c>
      <c r="F992" s="58" t="s">
        <v>2866</v>
      </c>
      <c r="G992" s="55" t="s">
        <v>729</v>
      </c>
      <c r="H992" s="59" t="s">
        <v>730</v>
      </c>
    </row>
    <row r="993" spans="1:8" x14ac:dyDescent="0.55000000000000004">
      <c r="A993" s="60" t="s">
        <v>22</v>
      </c>
      <c r="B993" s="60" t="s">
        <v>85</v>
      </c>
      <c r="C993" s="60" t="s">
        <v>2857</v>
      </c>
      <c r="D993" s="60" t="s">
        <v>2858</v>
      </c>
      <c r="E993" s="55" t="s">
        <v>2867</v>
      </c>
      <c r="F993" s="55" t="s">
        <v>2868</v>
      </c>
      <c r="G993" s="55" t="s">
        <v>729</v>
      </c>
      <c r="H993" s="61" t="s">
        <v>730</v>
      </c>
    </row>
    <row r="994" spans="1:8" x14ac:dyDescent="0.35">
      <c r="A994" s="56" t="s">
        <v>22</v>
      </c>
      <c r="B994" s="57" t="s">
        <v>85</v>
      </c>
      <c r="C994" s="57" t="s">
        <v>2857</v>
      </c>
      <c r="D994" s="55" t="s">
        <v>2858</v>
      </c>
      <c r="E994" s="58" t="s">
        <v>2869</v>
      </c>
      <c r="F994" s="58" t="s">
        <v>2870</v>
      </c>
      <c r="G994" s="55" t="s">
        <v>729</v>
      </c>
      <c r="H994" s="59" t="s">
        <v>730</v>
      </c>
    </row>
    <row r="995" spans="1:8" x14ac:dyDescent="0.35">
      <c r="A995" s="56" t="s">
        <v>22</v>
      </c>
      <c r="B995" s="57" t="s">
        <v>85</v>
      </c>
      <c r="C995" s="57" t="s">
        <v>2857</v>
      </c>
      <c r="D995" s="55" t="s">
        <v>2858</v>
      </c>
      <c r="E995" s="58" t="s">
        <v>2871</v>
      </c>
      <c r="F995" s="58" t="s">
        <v>2872</v>
      </c>
      <c r="G995" s="55" t="s">
        <v>729</v>
      </c>
      <c r="H995" s="59" t="s">
        <v>730</v>
      </c>
    </row>
    <row r="996" spans="1:8" x14ac:dyDescent="0.35">
      <c r="A996" s="56" t="s">
        <v>22</v>
      </c>
      <c r="B996" s="57" t="s">
        <v>85</v>
      </c>
      <c r="C996" s="57" t="s">
        <v>2857</v>
      </c>
      <c r="D996" s="55" t="s">
        <v>2858</v>
      </c>
      <c r="E996" s="58" t="s">
        <v>2873</v>
      </c>
      <c r="F996" s="58" t="s">
        <v>2874</v>
      </c>
      <c r="G996" s="55" t="s">
        <v>737</v>
      </c>
      <c r="H996" s="59" t="s">
        <v>730</v>
      </c>
    </row>
    <row r="997" spans="1:8" x14ac:dyDescent="0.35">
      <c r="A997" s="56" t="s">
        <v>22</v>
      </c>
      <c r="B997" s="57" t="s">
        <v>85</v>
      </c>
      <c r="C997" s="57" t="s">
        <v>2857</v>
      </c>
      <c r="D997" s="55" t="s">
        <v>2858</v>
      </c>
      <c r="E997" s="58" t="s">
        <v>2875</v>
      </c>
      <c r="F997" s="58" t="s">
        <v>2876</v>
      </c>
      <c r="G997" s="55" t="s">
        <v>729</v>
      </c>
      <c r="H997" s="59" t="s">
        <v>747</v>
      </c>
    </row>
    <row r="998" spans="1:8" x14ac:dyDescent="0.35">
      <c r="A998" s="56" t="s">
        <v>22</v>
      </c>
      <c r="B998" s="57" t="s">
        <v>85</v>
      </c>
      <c r="C998" s="57" t="s">
        <v>2857</v>
      </c>
      <c r="D998" s="55" t="s">
        <v>2858</v>
      </c>
      <c r="E998" s="58" t="s">
        <v>2877</v>
      </c>
      <c r="F998" s="58" t="s">
        <v>2878</v>
      </c>
      <c r="G998" s="55" t="s">
        <v>729</v>
      </c>
      <c r="H998" s="59" t="s">
        <v>730</v>
      </c>
    </row>
    <row r="999" spans="1:8" x14ac:dyDescent="0.35">
      <c r="A999" s="56" t="s">
        <v>22</v>
      </c>
      <c r="B999" s="57" t="s">
        <v>85</v>
      </c>
      <c r="C999" s="57" t="s">
        <v>2857</v>
      </c>
      <c r="D999" s="55" t="s">
        <v>2858</v>
      </c>
      <c r="E999" s="58" t="s">
        <v>2879</v>
      </c>
      <c r="F999" s="58" t="s">
        <v>2880</v>
      </c>
      <c r="G999" s="55" t="s">
        <v>737</v>
      </c>
      <c r="H999" s="59" t="s">
        <v>730</v>
      </c>
    </row>
    <row r="1000" spans="1:8" x14ac:dyDescent="0.55000000000000004">
      <c r="A1000" s="60" t="s">
        <v>22</v>
      </c>
      <c r="B1000" s="60" t="s">
        <v>85</v>
      </c>
      <c r="C1000" s="60" t="s">
        <v>2857</v>
      </c>
      <c r="D1000" s="60" t="s">
        <v>2858</v>
      </c>
      <c r="E1000" s="55" t="s">
        <v>2881</v>
      </c>
      <c r="F1000" s="55" t="s">
        <v>2882</v>
      </c>
      <c r="G1000" s="55" t="s">
        <v>729</v>
      </c>
      <c r="H1000" s="61" t="s">
        <v>730</v>
      </c>
    </row>
    <row r="1001" spans="1:8" x14ac:dyDescent="0.35">
      <c r="A1001" s="56" t="s">
        <v>22</v>
      </c>
      <c r="B1001" s="57" t="s">
        <v>53</v>
      </c>
      <c r="C1001" s="57" t="s">
        <v>2883</v>
      </c>
      <c r="D1001" s="55" t="s">
        <v>2884</v>
      </c>
      <c r="E1001" s="58" t="s">
        <v>2885</v>
      </c>
      <c r="F1001" s="58" t="s">
        <v>2886</v>
      </c>
      <c r="G1001" s="55" t="s">
        <v>729</v>
      </c>
      <c r="H1001" s="59" t="s">
        <v>744</v>
      </c>
    </row>
    <row r="1002" spans="1:8" x14ac:dyDescent="0.35">
      <c r="A1002" s="56" t="s">
        <v>22</v>
      </c>
      <c r="B1002" s="57" t="s">
        <v>53</v>
      </c>
      <c r="C1002" s="57" t="s">
        <v>2883</v>
      </c>
      <c r="D1002" s="55" t="s">
        <v>2884</v>
      </c>
      <c r="E1002" s="58" t="s">
        <v>2887</v>
      </c>
      <c r="F1002" s="58" t="s">
        <v>2888</v>
      </c>
      <c r="G1002" s="55" t="s">
        <v>729</v>
      </c>
      <c r="H1002" s="59" t="s">
        <v>730</v>
      </c>
    </row>
    <row r="1003" spans="1:8" x14ac:dyDescent="0.35">
      <c r="A1003" s="56" t="s">
        <v>22</v>
      </c>
      <c r="B1003" s="57" t="s">
        <v>53</v>
      </c>
      <c r="C1003" s="57" t="s">
        <v>2883</v>
      </c>
      <c r="D1003" s="55" t="s">
        <v>2884</v>
      </c>
      <c r="E1003" s="58" t="s">
        <v>2889</v>
      </c>
      <c r="F1003" s="58" t="s">
        <v>2890</v>
      </c>
      <c r="G1003" s="55" t="s">
        <v>729</v>
      </c>
      <c r="H1003" s="59" t="s">
        <v>730</v>
      </c>
    </row>
    <row r="1004" spans="1:8" x14ac:dyDescent="0.35">
      <c r="A1004" s="56" t="s">
        <v>22</v>
      </c>
      <c r="B1004" s="57" t="s">
        <v>53</v>
      </c>
      <c r="C1004" s="57" t="s">
        <v>2883</v>
      </c>
      <c r="D1004" s="55" t="s">
        <v>2884</v>
      </c>
      <c r="E1004" s="58" t="s">
        <v>2891</v>
      </c>
      <c r="F1004" s="58" t="s">
        <v>2892</v>
      </c>
      <c r="G1004" s="55" t="s">
        <v>729</v>
      </c>
      <c r="H1004" s="59" t="s">
        <v>747</v>
      </c>
    </row>
    <row r="1005" spans="1:8" x14ac:dyDescent="0.35">
      <c r="A1005" s="56" t="s">
        <v>22</v>
      </c>
      <c r="B1005" s="57" t="s">
        <v>53</v>
      </c>
      <c r="C1005" s="57" t="s">
        <v>2883</v>
      </c>
      <c r="D1005" s="55" t="s">
        <v>2884</v>
      </c>
      <c r="E1005" s="58" t="s">
        <v>2893</v>
      </c>
      <c r="F1005" s="58" t="s">
        <v>2894</v>
      </c>
      <c r="G1005" s="55" t="s">
        <v>729</v>
      </c>
      <c r="H1005" s="59" t="s">
        <v>747</v>
      </c>
    </row>
    <row r="1006" spans="1:8" x14ac:dyDescent="0.35">
      <c r="A1006" s="56" t="s">
        <v>22</v>
      </c>
      <c r="B1006" s="57" t="s">
        <v>53</v>
      </c>
      <c r="C1006" s="57" t="s">
        <v>2883</v>
      </c>
      <c r="D1006" s="55" t="s">
        <v>2884</v>
      </c>
      <c r="E1006" s="58" t="s">
        <v>2895</v>
      </c>
      <c r="F1006" s="58" t="s">
        <v>2896</v>
      </c>
      <c r="G1006" s="55" t="s">
        <v>737</v>
      </c>
      <c r="H1006" s="59" t="s">
        <v>730</v>
      </c>
    </row>
    <row r="1007" spans="1:8" x14ac:dyDescent="0.35">
      <c r="A1007" s="56" t="s">
        <v>22</v>
      </c>
      <c r="B1007" s="57" t="s">
        <v>53</v>
      </c>
      <c r="C1007" s="57" t="s">
        <v>2883</v>
      </c>
      <c r="D1007" s="55" t="s">
        <v>2884</v>
      </c>
      <c r="E1007" s="58" t="s">
        <v>2897</v>
      </c>
      <c r="F1007" s="58" t="s">
        <v>2898</v>
      </c>
      <c r="G1007" s="55" t="s">
        <v>737</v>
      </c>
      <c r="H1007" s="59" t="s">
        <v>730</v>
      </c>
    </row>
    <row r="1008" spans="1:8" x14ac:dyDescent="0.35">
      <c r="A1008" s="56" t="s">
        <v>22</v>
      </c>
      <c r="B1008" s="57" t="s">
        <v>53</v>
      </c>
      <c r="C1008" s="57" t="s">
        <v>2899</v>
      </c>
      <c r="D1008" s="55" t="s">
        <v>2900</v>
      </c>
      <c r="E1008" s="58" t="s">
        <v>2901</v>
      </c>
      <c r="F1008" s="58" t="s">
        <v>2902</v>
      </c>
      <c r="G1008" s="55" t="s">
        <v>729</v>
      </c>
      <c r="H1008" s="59" t="s">
        <v>747</v>
      </c>
    </row>
    <row r="1009" spans="1:8" x14ac:dyDescent="0.35">
      <c r="A1009" s="56" t="s">
        <v>22</v>
      </c>
      <c r="B1009" s="57" t="s">
        <v>53</v>
      </c>
      <c r="C1009" s="57" t="s">
        <v>2899</v>
      </c>
      <c r="D1009" s="55" t="s">
        <v>2900</v>
      </c>
      <c r="E1009" s="58" t="s">
        <v>2903</v>
      </c>
      <c r="F1009" s="58" t="s">
        <v>2904</v>
      </c>
      <c r="G1009" s="55" t="s">
        <v>729</v>
      </c>
      <c r="H1009" s="59" t="s">
        <v>747</v>
      </c>
    </row>
    <row r="1010" spans="1:8" x14ac:dyDescent="0.35">
      <c r="A1010" s="56" t="s">
        <v>22</v>
      </c>
      <c r="B1010" s="57" t="s">
        <v>53</v>
      </c>
      <c r="C1010" s="57" t="s">
        <v>2899</v>
      </c>
      <c r="D1010" s="55" t="s">
        <v>2900</v>
      </c>
      <c r="E1010" s="58" t="s">
        <v>2905</v>
      </c>
      <c r="F1010" s="58" t="s">
        <v>2906</v>
      </c>
      <c r="G1010" s="55" t="s">
        <v>729</v>
      </c>
      <c r="H1010" s="59" t="s">
        <v>747</v>
      </c>
    </row>
    <row r="1011" spans="1:8" x14ac:dyDescent="0.35">
      <c r="A1011" s="56" t="s">
        <v>22</v>
      </c>
      <c r="B1011" s="57" t="s">
        <v>53</v>
      </c>
      <c r="C1011" s="57" t="s">
        <v>2899</v>
      </c>
      <c r="D1011" s="55" t="s">
        <v>2900</v>
      </c>
      <c r="E1011" s="58" t="s">
        <v>2907</v>
      </c>
      <c r="F1011" s="58" t="s">
        <v>2908</v>
      </c>
      <c r="G1011" s="55" t="s">
        <v>729</v>
      </c>
      <c r="H1011" s="59" t="s">
        <v>730</v>
      </c>
    </row>
    <row r="1012" spans="1:8" x14ac:dyDescent="0.35">
      <c r="A1012" s="56" t="s">
        <v>22</v>
      </c>
      <c r="B1012" s="57" t="s">
        <v>53</v>
      </c>
      <c r="C1012" s="57" t="s">
        <v>2899</v>
      </c>
      <c r="D1012" s="55" t="s">
        <v>2900</v>
      </c>
      <c r="E1012" s="58" t="s">
        <v>2909</v>
      </c>
      <c r="F1012" s="58" t="s">
        <v>2910</v>
      </c>
      <c r="G1012" s="55" t="s">
        <v>729</v>
      </c>
      <c r="H1012" s="59" t="s">
        <v>730</v>
      </c>
    </row>
    <row r="1013" spans="1:8" x14ac:dyDescent="0.35">
      <c r="A1013" s="56" t="s">
        <v>22</v>
      </c>
      <c r="B1013" s="57" t="s">
        <v>53</v>
      </c>
      <c r="C1013" s="57" t="s">
        <v>2899</v>
      </c>
      <c r="D1013" s="55" t="s">
        <v>2900</v>
      </c>
      <c r="E1013" s="58" t="s">
        <v>2911</v>
      </c>
      <c r="F1013" s="58" t="s">
        <v>2912</v>
      </c>
      <c r="G1013" s="55" t="s">
        <v>729</v>
      </c>
      <c r="H1013" s="59" t="s">
        <v>730</v>
      </c>
    </row>
    <row r="1014" spans="1:8" x14ac:dyDescent="0.35">
      <c r="A1014" s="56" t="s">
        <v>22</v>
      </c>
      <c r="B1014" s="57" t="s">
        <v>53</v>
      </c>
      <c r="C1014" s="57" t="s">
        <v>2899</v>
      </c>
      <c r="D1014" s="55" t="s">
        <v>2900</v>
      </c>
      <c r="E1014" s="58" t="s">
        <v>2913</v>
      </c>
      <c r="F1014" s="58" t="s">
        <v>2914</v>
      </c>
      <c r="G1014" s="55" t="s">
        <v>729</v>
      </c>
      <c r="H1014" s="59" t="s">
        <v>730</v>
      </c>
    </row>
    <row r="1015" spans="1:8" x14ac:dyDescent="0.35">
      <c r="A1015" s="56" t="s">
        <v>22</v>
      </c>
      <c r="B1015" s="57" t="s">
        <v>53</v>
      </c>
      <c r="C1015" s="57" t="s">
        <v>2899</v>
      </c>
      <c r="D1015" s="55" t="s">
        <v>2900</v>
      </c>
      <c r="E1015" s="58" t="s">
        <v>2915</v>
      </c>
      <c r="F1015" s="58" t="s">
        <v>2916</v>
      </c>
      <c r="G1015" s="55" t="s">
        <v>729</v>
      </c>
      <c r="H1015" s="59" t="s">
        <v>747</v>
      </c>
    </row>
    <row r="1016" spans="1:8" x14ac:dyDescent="0.35">
      <c r="A1016" s="56" t="s">
        <v>22</v>
      </c>
      <c r="B1016" s="57" t="s">
        <v>53</v>
      </c>
      <c r="C1016" s="57" t="s">
        <v>2899</v>
      </c>
      <c r="D1016" s="55" t="s">
        <v>2900</v>
      </c>
      <c r="E1016" s="58" t="s">
        <v>2917</v>
      </c>
      <c r="F1016" s="58" t="s">
        <v>2918</v>
      </c>
      <c r="G1016" s="55" t="s">
        <v>729</v>
      </c>
      <c r="H1016" s="59" t="s">
        <v>730</v>
      </c>
    </row>
    <row r="1017" spans="1:8" x14ac:dyDescent="0.35">
      <c r="A1017" s="56" t="s">
        <v>22</v>
      </c>
      <c r="B1017" s="57" t="s">
        <v>53</v>
      </c>
      <c r="C1017" s="57" t="s">
        <v>2919</v>
      </c>
      <c r="D1017" s="55" t="s">
        <v>2920</v>
      </c>
      <c r="E1017" s="58" t="s">
        <v>2921</v>
      </c>
      <c r="F1017" s="58" t="s">
        <v>2922</v>
      </c>
      <c r="G1017" s="55" t="s">
        <v>737</v>
      </c>
      <c r="H1017" s="59" t="s">
        <v>730</v>
      </c>
    </row>
    <row r="1018" spans="1:8" x14ac:dyDescent="0.35">
      <c r="A1018" s="56" t="s">
        <v>22</v>
      </c>
      <c r="B1018" s="57" t="s">
        <v>53</v>
      </c>
      <c r="C1018" s="57" t="s">
        <v>2919</v>
      </c>
      <c r="D1018" s="55" t="s">
        <v>2920</v>
      </c>
      <c r="E1018" s="58" t="s">
        <v>2923</v>
      </c>
      <c r="F1018" s="58" t="s">
        <v>2924</v>
      </c>
      <c r="G1018" s="55" t="s">
        <v>729</v>
      </c>
      <c r="H1018" s="59" t="s">
        <v>730</v>
      </c>
    </row>
    <row r="1019" spans="1:8" x14ac:dyDescent="0.35">
      <c r="A1019" s="56" t="s">
        <v>22</v>
      </c>
      <c r="B1019" s="57" t="s">
        <v>53</v>
      </c>
      <c r="C1019" s="57" t="s">
        <v>2919</v>
      </c>
      <c r="D1019" s="55" t="s">
        <v>2920</v>
      </c>
      <c r="E1019" s="58" t="s">
        <v>2925</v>
      </c>
      <c r="F1019" s="58" t="s">
        <v>2926</v>
      </c>
      <c r="G1019" s="55" t="s">
        <v>729</v>
      </c>
      <c r="H1019" s="59" t="s">
        <v>747</v>
      </c>
    </row>
    <row r="1020" spans="1:8" x14ac:dyDescent="0.35">
      <c r="A1020" s="56" t="s">
        <v>22</v>
      </c>
      <c r="B1020" s="57" t="s">
        <v>53</v>
      </c>
      <c r="C1020" s="57" t="s">
        <v>2919</v>
      </c>
      <c r="D1020" s="55" t="s">
        <v>2920</v>
      </c>
      <c r="E1020" s="58" t="s">
        <v>2927</v>
      </c>
      <c r="F1020" s="58" t="s">
        <v>2928</v>
      </c>
      <c r="G1020" s="55" t="s">
        <v>729</v>
      </c>
      <c r="H1020" s="59" t="s">
        <v>730</v>
      </c>
    </row>
    <row r="1021" spans="1:8" x14ac:dyDescent="0.35">
      <c r="A1021" s="56" t="s">
        <v>22</v>
      </c>
      <c r="B1021" s="57" t="s">
        <v>53</v>
      </c>
      <c r="C1021" s="57" t="s">
        <v>2919</v>
      </c>
      <c r="D1021" s="55" t="s">
        <v>2920</v>
      </c>
      <c r="E1021" s="58" t="s">
        <v>2929</v>
      </c>
      <c r="F1021" s="58" t="s">
        <v>2930</v>
      </c>
      <c r="G1021" s="55" t="s">
        <v>729</v>
      </c>
      <c r="H1021" s="59" t="s">
        <v>744</v>
      </c>
    </row>
    <row r="1022" spans="1:8" x14ac:dyDescent="0.35">
      <c r="A1022" s="56" t="s">
        <v>22</v>
      </c>
      <c r="B1022" s="57" t="s">
        <v>53</v>
      </c>
      <c r="C1022" s="57" t="s">
        <v>2919</v>
      </c>
      <c r="D1022" s="55" t="s">
        <v>2920</v>
      </c>
      <c r="E1022" s="58" t="s">
        <v>2931</v>
      </c>
      <c r="F1022" s="58" t="s">
        <v>2932</v>
      </c>
      <c r="G1022" s="55" t="s">
        <v>729</v>
      </c>
      <c r="H1022" s="59" t="s">
        <v>730</v>
      </c>
    </row>
    <row r="1023" spans="1:8" x14ac:dyDescent="0.35">
      <c r="A1023" s="56" t="s">
        <v>22</v>
      </c>
      <c r="B1023" s="57" t="s">
        <v>53</v>
      </c>
      <c r="C1023" s="57" t="s">
        <v>2919</v>
      </c>
      <c r="D1023" s="55" t="s">
        <v>2920</v>
      </c>
      <c r="E1023" s="58" t="s">
        <v>2933</v>
      </c>
      <c r="F1023" s="58" t="s">
        <v>2934</v>
      </c>
      <c r="G1023" s="55" t="s">
        <v>729</v>
      </c>
      <c r="H1023" s="59" t="s">
        <v>747</v>
      </c>
    </row>
    <row r="1024" spans="1:8" x14ac:dyDescent="0.35">
      <c r="A1024" s="56" t="s">
        <v>22</v>
      </c>
      <c r="B1024" s="57" t="s">
        <v>53</v>
      </c>
      <c r="C1024" s="57" t="s">
        <v>2919</v>
      </c>
      <c r="D1024" s="55" t="s">
        <v>2920</v>
      </c>
      <c r="E1024" s="58" t="s">
        <v>2935</v>
      </c>
      <c r="F1024" s="58" t="s">
        <v>2936</v>
      </c>
      <c r="G1024" s="55" t="s">
        <v>729</v>
      </c>
      <c r="H1024" s="59" t="s">
        <v>730</v>
      </c>
    </row>
    <row r="1025" spans="1:8" x14ac:dyDescent="0.35">
      <c r="A1025" s="56" t="s">
        <v>22</v>
      </c>
      <c r="B1025" s="57" t="s">
        <v>53</v>
      </c>
      <c r="C1025" s="57" t="s">
        <v>2919</v>
      </c>
      <c r="D1025" s="55" t="s">
        <v>2920</v>
      </c>
      <c r="E1025" s="58" t="s">
        <v>2937</v>
      </c>
      <c r="F1025" s="58" t="s">
        <v>2938</v>
      </c>
      <c r="G1025" s="55" t="s">
        <v>737</v>
      </c>
      <c r="H1025" s="59" t="s">
        <v>730</v>
      </c>
    </row>
    <row r="1026" spans="1:8" x14ac:dyDescent="0.35">
      <c r="A1026" s="56" t="s">
        <v>22</v>
      </c>
      <c r="B1026" s="57" t="s">
        <v>53</v>
      </c>
      <c r="C1026" s="57" t="s">
        <v>2919</v>
      </c>
      <c r="D1026" s="55" t="s">
        <v>2920</v>
      </c>
      <c r="E1026" s="58" t="s">
        <v>2939</v>
      </c>
      <c r="F1026" s="58" t="s">
        <v>2940</v>
      </c>
      <c r="G1026" s="55" t="s">
        <v>737</v>
      </c>
      <c r="H1026" s="59" t="s">
        <v>730</v>
      </c>
    </row>
    <row r="1027" spans="1:8" x14ac:dyDescent="0.35">
      <c r="A1027" s="56" t="s">
        <v>22</v>
      </c>
      <c r="B1027" s="57" t="s">
        <v>53</v>
      </c>
      <c r="C1027" s="57" t="s">
        <v>2941</v>
      </c>
      <c r="D1027" s="55" t="s">
        <v>2942</v>
      </c>
      <c r="E1027" s="58" t="s">
        <v>2943</v>
      </c>
      <c r="F1027" s="58" t="s">
        <v>2944</v>
      </c>
      <c r="G1027" s="55" t="s">
        <v>729</v>
      </c>
      <c r="H1027" s="59" t="s">
        <v>747</v>
      </c>
    </row>
    <row r="1028" spans="1:8" x14ac:dyDescent="0.35">
      <c r="A1028" s="56" t="s">
        <v>22</v>
      </c>
      <c r="B1028" s="57" t="s">
        <v>53</v>
      </c>
      <c r="C1028" s="57" t="s">
        <v>2941</v>
      </c>
      <c r="D1028" s="55" t="s">
        <v>2942</v>
      </c>
      <c r="E1028" s="58" t="s">
        <v>2945</v>
      </c>
      <c r="F1028" s="58" t="s">
        <v>2946</v>
      </c>
      <c r="G1028" s="55" t="s">
        <v>729</v>
      </c>
      <c r="H1028" s="59" t="s">
        <v>730</v>
      </c>
    </row>
    <row r="1029" spans="1:8" x14ac:dyDescent="0.35">
      <c r="A1029" s="56" t="s">
        <v>22</v>
      </c>
      <c r="B1029" s="57" t="s">
        <v>53</v>
      </c>
      <c r="C1029" s="57" t="s">
        <v>2941</v>
      </c>
      <c r="D1029" s="55" t="s">
        <v>2942</v>
      </c>
      <c r="E1029" s="58" t="s">
        <v>2947</v>
      </c>
      <c r="F1029" s="58" t="s">
        <v>2948</v>
      </c>
      <c r="G1029" s="55" t="s">
        <v>729</v>
      </c>
      <c r="H1029" s="59" t="s">
        <v>730</v>
      </c>
    </row>
    <row r="1030" spans="1:8" x14ac:dyDescent="0.55000000000000004">
      <c r="A1030" s="60" t="s">
        <v>22</v>
      </c>
      <c r="B1030" s="60" t="s">
        <v>53</v>
      </c>
      <c r="C1030" s="60" t="s">
        <v>2941</v>
      </c>
      <c r="D1030" s="60" t="s">
        <v>2942</v>
      </c>
      <c r="E1030" s="55" t="s">
        <v>2949</v>
      </c>
      <c r="F1030" s="55" t="s">
        <v>2950</v>
      </c>
      <c r="G1030" s="55" t="s">
        <v>737</v>
      </c>
      <c r="H1030" s="61" t="s">
        <v>730</v>
      </c>
    </row>
    <row r="1031" spans="1:8" x14ac:dyDescent="0.35">
      <c r="A1031" s="56" t="s">
        <v>22</v>
      </c>
      <c r="B1031" s="57" t="s">
        <v>53</v>
      </c>
      <c r="C1031" s="57" t="s">
        <v>2951</v>
      </c>
      <c r="D1031" s="55" t="s">
        <v>2952</v>
      </c>
      <c r="E1031" s="58" t="s">
        <v>2953</v>
      </c>
      <c r="F1031" s="58" t="s">
        <v>2954</v>
      </c>
      <c r="G1031" s="55" t="s">
        <v>729</v>
      </c>
      <c r="H1031" s="59" t="s">
        <v>744</v>
      </c>
    </row>
    <row r="1032" spans="1:8" x14ac:dyDescent="0.35">
      <c r="A1032" s="56" t="s">
        <v>22</v>
      </c>
      <c r="B1032" s="57" t="s">
        <v>53</v>
      </c>
      <c r="C1032" s="57" t="s">
        <v>2951</v>
      </c>
      <c r="D1032" s="55" t="s">
        <v>2952</v>
      </c>
      <c r="E1032" s="58" t="s">
        <v>2955</v>
      </c>
      <c r="F1032" s="58" t="s">
        <v>2956</v>
      </c>
      <c r="G1032" s="55" t="s">
        <v>729</v>
      </c>
      <c r="H1032" s="59" t="s">
        <v>747</v>
      </c>
    </row>
    <row r="1033" spans="1:8" x14ac:dyDescent="0.35">
      <c r="A1033" s="56" t="s">
        <v>22</v>
      </c>
      <c r="B1033" s="57" t="s">
        <v>53</v>
      </c>
      <c r="C1033" s="57" t="s">
        <v>2951</v>
      </c>
      <c r="D1033" s="55" t="s">
        <v>2952</v>
      </c>
      <c r="E1033" s="58" t="s">
        <v>2957</v>
      </c>
      <c r="F1033" s="58" t="s">
        <v>2958</v>
      </c>
      <c r="G1033" s="55" t="s">
        <v>729</v>
      </c>
      <c r="H1033" s="59" t="s">
        <v>744</v>
      </c>
    </row>
    <row r="1034" spans="1:8" x14ac:dyDescent="0.35">
      <c r="A1034" s="56" t="s">
        <v>22</v>
      </c>
      <c r="B1034" s="57" t="s">
        <v>53</v>
      </c>
      <c r="C1034" s="57" t="s">
        <v>2951</v>
      </c>
      <c r="D1034" s="55" t="s">
        <v>2952</v>
      </c>
      <c r="E1034" s="58" t="s">
        <v>2959</v>
      </c>
      <c r="F1034" s="58" t="s">
        <v>2960</v>
      </c>
      <c r="G1034" s="55" t="s">
        <v>729</v>
      </c>
      <c r="H1034" s="59" t="s">
        <v>730</v>
      </c>
    </row>
    <row r="1035" spans="1:8" x14ac:dyDescent="0.35">
      <c r="A1035" s="56" t="s">
        <v>22</v>
      </c>
      <c r="B1035" s="57" t="s">
        <v>53</v>
      </c>
      <c r="C1035" s="57" t="s">
        <v>2951</v>
      </c>
      <c r="D1035" s="55" t="s">
        <v>2952</v>
      </c>
      <c r="E1035" s="58" t="s">
        <v>2961</v>
      </c>
      <c r="F1035" s="58" t="s">
        <v>2962</v>
      </c>
      <c r="G1035" s="55" t="s">
        <v>729</v>
      </c>
      <c r="H1035" s="59" t="s">
        <v>747</v>
      </c>
    </row>
    <row r="1036" spans="1:8" x14ac:dyDescent="0.35">
      <c r="A1036" s="56" t="s">
        <v>22</v>
      </c>
      <c r="B1036" s="57" t="s">
        <v>53</v>
      </c>
      <c r="C1036" s="57" t="s">
        <v>2951</v>
      </c>
      <c r="D1036" s="55" t="s">
        <v>2952</v>
      </c>
      <c r="E1036" s="58" t="s">
        <v>2963</v>
      </c>
      <c r="F1036" s="58" t="s">
        <v>2964</v>
      </c>
      <c r="G1036" s="55" t="s">
        <v>737</v>
      </c>
      <c r="H1036" s="59" t="s">
        <v>730</v>
      </c>
    </row>
    <row r="1037" spans="1:8" x14ac:dyDescent="0.55000000000000004">
      <c r="A1037" s="60" t="s">
        <v>22</v>
      </c>
      <c r="B1037" s="60" t="s">
        <v>53</v>
      </c>
      <c r="C1037" s="60" t="s">
        <v>2965</v>
      </c>
      <c r="D1037" s="60" t="s">
        <v>2966</v>
      </c>
      <c r="E1037" s="55" t="s">
        <v>2967</v>
      </c>
      <c r="F1037" s="55" t="s">
        <v>2968</v>
      </c>
      <c r="G1037" s="55" t="s">
        <v>729</v>
      </c>
      <c r="H1037" s="61" t="s">
        <v>730</v>
      </c>
    </row>
    <row r="1038" spans="1:8" x14ac:dyDescent="0.35">
      <c r="A1038" s="56" t="s">
        <v>22</v>
      </c>
      <c r="B1038" s="57" t="s">
        <v>53</v>
      </c>
      <c r="C1038" s="57" t="s">
        <v>2965</v>
      </c>
      <c r="D1038" s="55" t="s">
        <v>2966</v>
      </c>
      <c r="E1038" s="58" t="s">
        <v>2969</v>
      </c>
      <c r="F1038" s="58" t="s">
        <v>2970</v>
      </c>
      <c r="G1038" s="55" t="s">
        <v>729</v>
      </c>
      <c r="H1038" s="59" t="s">
        <v>744</v>
      </c>
    </row>
    <row r="1039" spans="1:8" x14ac:dyDescent="0.35">
      <c r="A1039" s="56" t="s">
        <v>22</v>
      </c>
      <c r="B1039" s="57" t="s">
        <v>53</v>
      </c>
      <c r="C1039" s="57" t="s">
        <v>2965</v>
      </c>
      <c r="D1039" s="55" t="s">
        <v>2966</v>
      </c>
      <c r="E1039" s="58" t="s">
        <v>2971</v>
      </c>
      <c r="F1039" s="58" t="s">
        <v>2972</v>
      </c>
      <c r="G1039" s="55" t="s">
        <v>729</v>
      </c>
      <c r="H1039" s="59" t="s">
        <v>747</v>
      </c>
    </row>
    <row r="1040" spans="1:8" x14ac:dyDescent="0.35">
      <c r="A1040" s="56" t="s">
        <v>22</v>
      </c>
      <c r="B1040" s="57" t="s">
        <v>53</v>
      </c>
      <c r="C1040" s="57" t="s">
        <v>2965</v>
      </c>
      <c r="D1040" s="55" t="s">
        <v>2966</v>
      </c>
      <c r="E1040" s="58" t="s">
        <v>2973</v>
      </c>
      <c r="F1040" s="58" t="s">
        <v>2974</v>
      </c>
      <c r="G1040" s="55" t="s">
        <v>729</v>
      </c>
      <c r="H1040" s="59" t="s">
        <v>730</v>
      </c>
    </row>
    <row r="1041" spans="1:8" x14ac:dyDescent="0.55000000000000004">
      <c r="A1041" s="60" t="s">
        <v>22</v>
      </c>
      <c r="B1041" s="60" t="s">
        <v>53</v>
      </c>
      <c r="C1041" s="60" t="s">
        <v>2965</v>
      </c>
      <c r="D1041" s="60" t="s">
        <v>2966</v>
      </c>
      <c r="E1041" s="55" t="s">
        <v>2975</v>
      </c>
      <c r="F1041" s="55" t="s">
        <v>2976</v>
      </c>
      <c r="G1041" s="55" t="s">
        <v>729</v>
      </c>
      <c r="H1041" s="61" t="s">
        <v>747</v>
      </c>
    </row>
    <row r="1042" spans="1:8" x14ac:dyDescent="0.35">
      <c r="A1042" s="56" t="s">
        <v>22</v>
      </c>
      <c r="B1042" s="57" t="s">
        <v>53</v>
      </c>
      <c r="C1042" s="57" t="s">
        <v>2965</v>
      </c>
      <c r="D1042" s="55" t="s">
        <v>2966</v>
      </c>
      <c r="E1042" s="58" t="s">
        <v>2977</v>
      </c>
      <c r="F1042" s="58" t="s">
        <v>2978</v>
      </c>
      <c r="G1042" s="55" t="s">
        <v>729</v>
      </c>
      <c r="H1042" s="59" t="s">
        <v>730</v>
      </c>
    </row>
    <row r="1043" spans="1:8" x14ac:dyDescent="0.35">
      <c r="A1043" s="56" t="s">
        <v>22</v>
      </c>
      <c r="B1043" s="57" t="s">
        <v>53</v>
      </c>
      <c r="C1043" s="57" t="s">
        <v>2965</v>
      </c>
      <c r="D1043" s="55" t="s">
        <v>2966</v>
      </c>
      <c r="E1043" s="58" t="s">
        <v>2979</v>
      </c>
      <c r="F1043" s="58" t="s">
        <v>2980</v>
      </c>
      <c r="G1043" s="55" t="s">
        <v>737</v>
      </c>
      <c r="H1043" s="59" t="s">
        <v>747</v>
      </c>
    </row>
    <row r="1044" spans="1:8" x14ac:dyDescent="0.35">
      <c r="A1044" s="56" t="s">
        <v>22</v>
      </c>
      <c r="B1044" s="57" t="s">
        <v>53</v>
      </c>
      <c r="C1044" s="57" t="s">
        <v>2965</v>
      </c>
      <c r="D1044" s="55" t="s">
        <v>2966</v>
      </c>
      <c r="E1044" s="58" t="s">
        <v>2981</v>
      </c>
      <c r="F1044" s="58" t="s">
        <v>2982</v>
      </c>
      <c r="G1044" s="55" t="s">
        <v>737</v>
      </c>
      <c r="H1044" s="59" t="s">
        <v>730</v>
      </c>
    </row>
    <row r="1045" spans="1:8" x14ac:dyDescent="0.55000000000000004">
      <c r="A1045" s="60" t="s">
        <v>22</v>
      </c>
      <c r="B1045" s="60" t="s">
        <v>53</v>
      </c>
      <c r="C1045" s="60" t="s">
        <v>2983</v>
      </c>
      <c r="D1045" s="60" t="s">
        <v>2984</v>
      </c>
      <c r="E1045" s="55" t="s">
        <v>2985</v>
      </c>
      <c r="F1045" s="55" t="s">
        <v>2986</v>
      </c>
      <c r="G1045" s="55" t="s">
        <v>729</v>
      </c>
      <c r="H1045" s="61" t="s">
        <v>730</v>
      </c>
    </row>
    <row r="1046" spans="1:8" x14ac:dyDescent="0.35">
      <c r="A1046" s="56" t="s">
        <v>22</v>
      </c>
      <c r="B1046" s="57" t="s">
        <v>53</v>
      </c>
      <c r="C1046" s="57" t="s">
        <v>2983</v>
      </c>
      <c r="D1046" s="55" t="s">
        <v>2984</v>
      </c>
      <c r="E1046" s="58" t="s">
        <v>2987</v>
      </c>
      <c r="F1046" s="58" t="s">
        <v>2988</v>
      </c>
      <c r="G1046" s="55" t="s">
        <v>729</v>
      </c>
      <c r="H1046" s="59" t="s">
        <v>730</v>
      </c>
    </row>
    <row r="1047" spans="1:8" x14ac:dyDescent="0.35">
      <c r="A1047" s="56" t="s">
        <v>22</v>
      </c>
      <c r="B1047" s="57" t="s">
        <v>53</v>
      </c>
      <c r="C1047" s="57" t="s">
        <v>2983</v>
      </c>
      <c r="D1047" s="55" t="s">
        <v>2984</v>
      </c>
      <c r="E1047" s="58" t="s">
        <v>2989</v>
      </c>
      <c r="F1047" s="58" t="s">
        <v>2990</v>
      </c>
      <c r="G1047" s="55" t="s">
        <v>729</v>
      </c>
      <c r="H1047" s="59" t="s">
        <v>747</v>
      </c>
    </row>
    <row r="1048" spans="1:8" x14ac:dyDescent="0.35">
      <c r="A1048" s="56" t="s">
        <v>22</v>
      </c>
      <c r="B1048" s="57" t="s">
        <v>53</v>
      </c>
      <c r="C1048" s="57" t="s">
        <v>2983</v>
      </c>
      <c r="D1048" s="55" t="s">
        <v>2984</v>
      </c>
      <c r="E1048" s="58" t="s">
        <v>2991</v>
      </c>
      <c r="F1048" s="58" t="s">
        <v>2992</v>
      </c>
      <c r="G1048" s="55" t="s">
        <v>729</v>
      </c>
      <c r="H1048" s="59" t="s">
        <v>747</v>
      </c>
    </row>
    <row r="1049" spans="1:8" x14ac:dyDescent="0.35">
      <c r="A1049" s="56" t="s">
        <v>22</v>
      </c>
      <c r="B1049" s="57" t="s">
        <v>53</v>
      </c>
      <c r="C1049" s="57" t="s">
        <v>2983</v>
      </c>
      <c r="D1049" s="55" t="s">
        <v>2984</v>
      </c>
      <c r="E1049" s="58" t="s">
        <v>2993</v>
      </c>
      <c r="F1049" s="58" t="s">
        <v>2994</v>
      </c>
      <c r="G1049" s="55" t="s">
        <v>729</v>
      </c>
      <c r="H1049" s="59" t="s">
        <v>747</v>
      </c>
    </row>
    <row r="1050" spans="1:8" x14ac:dyDescent="0.35">
      <c r="A1050" s="56" t="s">
        <v>22</v>
      </c>
      <c r="B1050" s="57" t="s">
        <v>53</v>
      </c>
      <c r="C1050" s="57" t="s">
        <v>2983</v>
      </c>
      <c r="D1050" s="55" t="s">
        <v>2984</v>
      </c>
      <c r="E1050" s="58" t="s">
        <v>2995</v>
      </c>
      <c r="F1050" s="58" t="s">
        <v>2996</v>
      </c>
      <c r="G1050" s="55" t="s">
        <v>737</v>
      </c>
      <c r="H1050" s="59" t="s">
        <v>730</v>
      </c>
    </row>
    <row r="1051" spans="1:8" x14ac:dyDescent="0.35">
      <c r="A1051" s="56" t="s">
        <v>22</v>
      </c>
      <c r="B1051" s="57" t="s">
        <v>53</v>
      </c>
      <c r="C1051" s="57" t="s">
        <v>2983</v>
      </c>
      <c r="D1051" s="55" t="s">
        <v>2984</v>
      </c>
      <c r="E1051" s="58" t="s">
        <v>2997</v>
      </c>
      <c r="F1051" s="58" t="s">
        <v>2998</v>
      </c>
      <c r="G1051" s="55" t="s">
        <v>729</v>
      </c>
      <c r="H1051" s="59" t="s">
        <v>730</v>
      </c>
    </row>
    <row r="1052" spans="1:8" x14ac:dyDescent="0.35">
      <c r="A1052" s="56" t="s">
        <v>22</v>
      </c>
      <c r="B1052" s="57" t="s">
        <v>53</v>
      </c>
      <c r="C1052" s="57" t="s">
        <v>2983</v>
      </c>
      <c r="D1052" s="55" t="s">
        <v>2984</v>
      </c>
      <c r="E1052" s="58" t="s">
        <v>2999</v>
      </c>
      <c r="F1052" s="58" t="s">
        <v>3000</v>
      </c>
      <c r="G1052" s="55" t="s">
        <v>737</v>
      </c>
      <c r="H1052" s="59" t="s">
        <v>730</v>
      </c>
    </row>
    <row r="1053" spans="1:8" x14ac:dyDescent="0.35">
      <c r="A1053" s="56" t="s">
        <v>22</v>
      </c>
      <c r="B1053" s="57" t="s">
        <v>53</v>
      </c>
      <c r="C1053" s="57" t="s">
        <v>2983</v>
      </c>
      <c r="D1053" s="55" t="s">
        <v>2984</v>
      </c>
      <c r="E1053" s="58" t="s">
        <v>3001</v>
      </c>
      <c r="F1053" s="58" t="s">
        <v>3002</v>
      </c>
      <c r="G1053" s="55" t="s">
        <v>729</v>
      </c>
      <c r="H1053" s="59" t="s">
        <v>744</v>
      </c>
    </row>
    <row r="1054" spans="1:8" x14ac:dyDescent="0.35">
      <c r="A1054" s="56" t="s">
        <v>22</v>
      </c>
      <c r="B1054" s="57" t="s">
        <v>53</v>
      </c>
      <c r="C1054" s="57" t="s">
        <v>3003</v>
      </c>
      <c r="D1054" s="55" t="s">
        <v>3004</v>
      </c>
      <c r="E1054" s="58" t="s">
        <v>3005</v>
      </c>
      <c r="F1054" s="58" t="s">
        <v>3006</v>
      </c>
      <c r="G1054" s="55" t="s">
        <v>729</v>
      </c>
      <c r="H1054" s="59" t="s">
        <v>747</v>
      </c>
    </row>
    <row r="1055" spans="1:8" x14ac:dyDescent="0.35">
      <c r="A1055" s="56" t="s">
        <v>22</v>
      </c>
      <c r="B1055" s="57" t="s">
        <v>53</v>
      </c>
      <c r="C1055" s="57" t="s">
        <v>3003</v>
      </c>
      <c r="D1055" s="55" t="s">
        <v>3004</v>
      </c>
      <c r="E1055" s="58" t="s">
        <v>3007</v>
      </c>
      <c r="F1055" s="58" t="s">
        <v>3008</v>
      </c>
      <c r="G1055" s="55" t="s">
        <v>729</v>
      </c>
      <c r="H1055" s="59" t="s">
        <v>730</v>
      </c>
    </row>
    <row r="1056" spans="1:8" x14ac:dyDescent="0.35">
      <c r="A1056" s="56" t="s">
        <v>22</v>
      </c>
      <c r="B1056" s="57" t="s">
        <v>53</v>
      </c>
      <c r="C1056" s="57" t="s">
        <v>3003</v>
      </c>
      <c r="D1056" s="55" t="s">
        <v>3004</v>
      </c>
      <c r="E1056" s="58" t="s">
        <v>3009</v>
      </c>
      <c r="F1056" s="58" t="s">
        <v>3010</v>
      </c>
      <c r="G1056" s="55" t="s">
        <v>729</v>
      </c>
      <c r="H1056" s="59" t="s">
        <v>747</v>
      </c>
    </row>
    <row r="1057" spans="1:8" x14ac:dyDescent="0.35">
      <c r="A1057" s="56" t="s">
        <v>22</v>
      </c>
      <c r="B1057" s="57" t="s">
        <v>53</v>
      </c>
      <c r="C1057" s="57" t="s">
        <v>3003</v>
      </c>
      <c r="D1057" s="55" t="s">
        <v>3004</v>
      </c>
      <c r="E1057" s="58" t="s">
        <v>3011</v>
      </c>
      <c r="F1057" s="58" t="s">
        <v>3012</v>
      </c>
      <c r="G1057" s="55" t="s">
        <v>729</v>
      </c>
      <c r="H1057" s="59" t="s">
        <v>747</v>
      </c>
    </row>
    <row r="1058" spans="1:8" x14ac:dyDescent="0.35">
      <c r="A1058" s="56" t="s">
        <v>22</v>
      </c>
      <c r="B1058" s="57" t="s">
        <v>53</v>
      </c>
      <c r="C1058" s="57" t="s">
        <v>3003</v>
      </c>
      <c r="D1058" s="55" t="s">
        <v>3004</v>
      </c>
      <c r="E1058" s="58" t="s">
        <v>3013</v>
      </c>
      <c r="F1058" s="58" t="s">
        <v>3014</v>
      </c>
      <c r="G1058" s="55" t="s">
        <v>729</v>
      </c>
      <c r="H1058" s="59" t="s">
        <v>730</v>
      </c>
    </row>
    <row r="1059" spans="1:8" x14ac:dyDescent="0.35">
      <c r="A1059" s="56" t="s">
        <v>22</v>
      </c>
      <c r="B1059" s="57" t="s">
        <v>53</v>
      </c>
      <c r="C1059" s="57" t="s">
        <v>3003</v>
      </c>
      <c r="D1059" s="55" t="s">
        <v>3004</v>
      </c>
      <c r="E1059" s="58" t="s">
        <v>3015</v>
      </c>
      <c r="F1059" s="58" t="s">
        <v>3016</v>
      </c>
      <c r="G1059" s="55" t="s">
        <v>737</v>
      </c>
      <c r="H1059" s="59" t="s">
        <v>747</v>
      </c>
    </row>
    <row r="1060" spans="1:8" x14ac:dyDescent="0.35">
      <c r="A1060" s="56" t="s">
        <v>22</v>
      </c>
      <c r="B1060" s="57" t="s">
        <v>53</v>
      </c>
      <c r="C1060" s="57" t="s">
        <v>3003</v>
      </c>
      <c r="D1060" s="55" t="s">
        <v>3004</v>
      </c>
      <c r="E1060" s="58" t="s">
        <v>3017</v>
      </c>
      <c r="F1060" s="58" t="s">
        <v>3018</v>
      </c>
      <c r="G1060" s="55" t="s">
        <v>729</v>
      </c>
      <c r="H1060" s="59" t="s">
        <v>730</v>
      </c>
    </row>
    <row r="1061" spans="1:8" x14ac:dyDescent="0.35">
      <c r="A1061" s="56" t="s">
        <v>22</v>
      </c>
      <c r="B1061" s="57" t="s">
        <v>53</v>
      </c>
      <c r="C1061" s="57" t="s">
        <v>3003</v>
      </c>
      <c r="D1061" s="55" t="s">
        <v>3004</v>
      </c>
      <c r="E1061" s="58" t="s">
        <v>3019</v>
      </c>
      <c r="F1061" s="58" t="s">
        <v>3020</v>
      </c>
      <c r="G1061" s="55" t="s">
        <v>729</v>
      </c>
      <c r="H1061" s="59" t="s">
        <v>747</v>
      </c>
    </row>
    <row r="1062" spans="1:8" x14ac:dyDescent="0.35">
      <c r="A1062" s="56" t="s">
        <v>22</v>
      </c>
      <c r="B1062" s="57" t="s">
        <v>53</v>
      </c>
      <c r="C1062" s="57" t="s">
        <v>3003</v>
      </c>
      <c r="D1062" s="55" t="s">
        <v>3004</v>
      </c>
      <c r="E1062" s="58" t="s">
        <v>3021</v>
      </c>
      <c r="F1062" s="58" t="s">
        <v>3022</v>
      </c>
      <c r="G1062" s="55" t="s">
        <v>737</v>
      </c>
      <c r="H1062" s="59" t="s">
        <v>730</v>
      </c>
    </row>
    <row r="1063" spans="1:8" x14ac:dyDescent="0.35">
      <c r="A1063" s="56" t="s">
        <v>22</v>
      </c>
      <c r="B1063" s="57" t="s">
        <v>53</v>
      </c>
      <c r="C1063" s="57" t="s">
        <v>3003</v>
      </c>
      <c r="D1063" s="55" t="s">
        <v>3004</v>
      </c>
      <c r="E1063" s="58" t="s">
        <v>3023</v>
      </c>
      <c r="F1063" s="58" t="s">
        <v>3024</v>
      </c>
      <c r="G1063" s="55" t="s">
        <v>737</v>
      </c>
      <c r="H1063" s="59" t="s">
        <v>730</v>
      </c>
    </row>
    <row r="1064" spans="1:8" x14ac:dyDescent="0.35">
      <c r="A1064" s="56" t="s">
        <v>22</v>
      </c>
      <c r="B1064" s="57" t="s">
        <v>53</v>
      </c>
      <c r="C1064" s="57" t="s">
        <v>3003</v>
      </c>
      <c r="D1064" s="55" t="s">
        <v>3004</v>
      </c>
      <c r="E1064" s="58" t="s">
        <v>3025</v>
      </c>
      <c r="F1064" s="58" t="s">
        <v>3026</v>
      </c>
      <c r="G1064" s="55" t="s">
        <v>737</v>
      </c>
      <c r="H1064" s="59" t="s">
        <v>730</v>
      </c>
    </row>
    <row r="1065" spans="1:8" x14ac:dyDescent="0.35">
      <c r="A1065" s="56" t="s">
        <v>22</v>
      </c>
      <c r="B1065" s="57" t="s">
        <v>89</v>
      </c>
      <c r="C1065" s="57" t="s">
        <v>3027</v>
      </c>
      <c r="D1065" s="55" t="s">
        <v>3028</v>
      </c>
      <c r="E1065" s="58" t="s">
        <v>3029</v>
      </c>
      <c r="F1065" s="58" t="s">
        <v>3030</v>
      </c>
      <c r="G1065" s="55" t="s">
        <v>729</v>
      </c>
      <c r="H1065" s="59" t="s">
        <v>730</v>
      </c>
    </row>
    <row r="1066" spans="1:8" x14ac:dyDescent="0.35">
      <c r="A1066" s="56" t="s">
        <v>22</v>
      </c>
      <c r="B1066" s="57" t="s">
        <v>89</v>
      </c>
      <c r="C1066" s="57" t="s">
        <v>3027</v>
      </c>
      <c r="D1066" s="55" t="s">
        <v>3028</v>
      </c>
      <c r="E1066" s="58" t="s">
        <v>3031</v>
      </c>
      <c r="F1066" s="58" t="s">
        <v>3032</v>
      </c>
      <c r="G1066" s="55" t="s">
        <v>729</v>
      </c>
      <c r="H1066" s="59" t="s">
        <v>730</v>
      </c>
    </row>
    <row r="1067" spans="1:8" x14ac:dyDescent="0.35">
      <c r="A1067" s="56" t="s">
        <v>22</v>
      </c>
      <c r="B1067" s="57" t="s">
        <v>89</v>
      </c>
      <c r="C1067" s="57" t="s">
        <v>3027</v>
      </c>
      <c r="D1067" s="55" t="s">
        <v>3028</v>
      </c>
      <c r="E1067" s="58" t="s">
        <v>3033</v>
      </c>
      <c r="F1067" s="58" t="s">
        <v>3034</v>
      </c>
      <c r="G1067" s="55" t="s">
        <v>729</v>
      </c>
      <c r="H1067" s="59" t="s">
        <v>730</v>
      </c>
    </row>
    <row r="1068" spans="1:8" x14ac:dyDescent="0.35">
      <c r="A1068" s="56" t="s">
        <v>22</v>
      </c>
      <c r="B1068" s="57" t="s">
        <v>89</v>
      </c>
      <c r="C1068" s="57" t="s">
        <v>3027</v>
      </c>
      <c r="D1068" s="55" t="s">
        <v>3028</v>
      </c>
      <c r="E1068" s="58" t="s">
        <v>3035</v>
      </c>
      <c r="F1068" s="58" t="s">
        <v>3036</v>
      </c>
      <c r="G1068" s="55" t="s">
        <v>729</v>
      </c>
      <c r="H1068" s="59" t="s">
        <v>730</v>
      </c>
    </row>
    <row r="1069" spans="1:8" x14ac:dyDescent="0.35">
      <c r="A1069" s="56" t="s">
        <v>22</v>
      </c>
      <c r="B1069" s="57" t="s">
        <v>89</v>
      </c>
      <c r="C1069" s="57" t="s">
        <v>3027</v>
      </c>
      <c r="D1069" s="55" t="s">
        <v>3028</v>
      </c>
      <c r="E1069" s="58" t="s">
        <v>3037</v>
      </c>
      <c r="F1069" s="58" t="s">
        <v>3038</v>
      </c>
      <c r="G1069" s="55" t="s">
        <v>729</v>
      </c>
      <c r="H1069" s="59" t="s">
        <v>730</v>
      </c>
    </row>
    <row r="1070" spans="1:8" x14ac:dyDescent="0.35">
      <c r="A1070" s="56" t="s">
        <v>22</v>
      </c>
      <c r="B1070" s="57" t="s">
        <v>89</v>
      </c>
      <c r="C1070" s="57" t="s">
        <v>3027</v>
      </c>
      <c r="D1070" s="55" t="s">
        <v>3028</v>
      </c>
      <c r="E1070" s="58" t="s">
        <v>3039</v>
      </c>
      <c r="F1070" s="58" t="s">
        <v>3040</v>
      </c>
      <c r="G1070" s="55" t="s">
        <v>729</v>
      </c>
      <c r="H1070" s="59" t="s">
        <v>730</v>
      </c>
    </row>
    <row r="1071" spans="1:8" x14ac:dyDescent="0.35">
      <c r="A1071" s="56" t="s">
        <v>22</v>
      </c>
      <c r="B1071" s="57" t="s">
        <v>89</v>
      </c>
      <c r="C1071" s="57" t="s">
        <v>3027</v>
      </c>
      <c r="D1071" s="55" t="s">
        <v>3028</v>
      </c>
      <c r="E1071" s="58" t="s">
        <v>3041</v>
      </c>
      <c r="F1071" s="58" t="s">
        <v>3042</v>
      </c>
      <c r="G1071" s="55" t="s">
        <v>729</v>
      </c>
      <c r="H1071" s="59" t="s">
        <v>747</v>
      </c>
    </row>
    <row r="1072" spans="1:8" x14ac:dyDescent="0.35">
      <c r="A1072" s="56" t="s">
        <v>22</v>
      </c>
      <c r="B1072" s="57" t="s">
        <v>89</v>
      </c>
      <c r="C1072" s="57" t="s">
        <v>3027</v>
      </c>
      <c r="D1072" s="55" t="s">
        <v>3028</v>
      </c>
      <c r="E1072" s="58" t="s">
        <v>3043</v>
      </c>
      <c r="F1072" s="58" t="s">
        <v>3044</v>
      </c>
      <c r="G1072" s="55" t="s">
        <v>729</v>
      </c>
      <c r="H1072" s="59" t="s">
        <v>730</v>
      </c>
    </row>
    <row r="1073" spans="1:8" x14ac:dyDescent="0.35">
      <c r="A1073" s="56" t="s">
        <v>22</v>
      </c>
      <c r="B1073" s="57" t="s">
        <v>89</v>
      </c>
      <c r="C1073" s="57" t="s">
        <v>3027</v>
      </c>
      <c r="D1073" s="55" t="s">
        <v>3028</v>
      </c>
      <c r="E1073" s="58" t="s">
        <v>3045</v>
      </c>
      <c r="F1073" s="58" t="s">
        <v>3046</v>
      </c>
      <c r="G1073" s="55" t="s">
        <v>729</v>
      </c>
      <c r="H1073" s="59" t="s">
        <v>730</v>
      </c>
    </row>
    <row r="1074" spans="1:8" x14ac:dyDescent="0.35">
      <c r="A1074" s="56" t="s">
        <v>22</v>
      </c>
      <c r="B1074" s="57" t="s">
        <v>89</v>
      </c>
      <c r="C1074" s="57" t="s">
        <v>3027</v>
      </c>
      <c r="D1074" s="55" t="s">
        <v>3028</v>
      </c>
      <c r="E1074" s="58" t="s">
        <v>3047</v>
      </c>
      <c r="F1074" s="58" t="s">
        <v>3048</v>
      </c>
      <c r="G1074" s="55" t="s">
        <v>737</v>
      </c>
      <c r="H1074" s="59" t="s">
        <v>730</v>
      </c>
    </row>
    <row r="1075" spans="1:8" x14ac:dyDescent="0.35">
      <c r="A1075" s="56" t="s">
        <v>22</v>
      </c>
      <c r="B1075" s="57" t="s">
        <v>89</v>
      </c>
      <c r="C1075" s="57" t="s">
        <v>3027</v>
      </c>
      <c r="D1075" s="55" t="s">
        <v>3028</v>
      </c>
      <c r="E1075" s="58" t="s">
        <v>3049</v>
      </c>
      <c r="F1075" s="58" t="s">
        <v>3050</v>
      </c>
      <c r="G1075" s="55" t="s">
        <v>737</v>
      </c>
      <c r="H1075" s="59" t="s">
        <v>730</v>
      </c>
    </row>
    <row r="1076" spans="1:8" x14ac:dyDescent="0.35">
      <c r="A1076" s="56" t="s">
        <v>22</v>
      </c>
      <c r="B1076" s="57" t="s">
        <v>89</v>
      </c>
      <c r="C1076" s="57" t="s">
        <v>3051</v>
      </c>
      <c r="D1076" s="55" t="s">
        <v>3052</v>
      </c>
      <c r="E1076" s="58" t="s">
        <v>3053</v>
      </c>
      <c r="F1076" s="58" t="s">
        <v>3054</v>
      </c>
      <c r="G1076" s="55" t="s">
        <v>729</v>
      </c>
      <c r="H1076" s="59" t="s">
        <v>747</v>
      </c>
    </row>
    <row r="1077" spans="1:8" x14ac:dyDescent="0.35">
      <c r="A1077" s="56" t="s">
        <v>22</v>
      </c>
      <c r="B1077" s="57" t="s">
        <v>89</v>
      </c>
      <c r="C1077" s="57" t="s">
        <v>3051</v>
      </c>
      <c r="D1077" s="55" t="s">
        <v>3052</v>
      </c>
      <c r="E1077" s="58" t="s">
        <v>3055</v>
      </c>
      <c r="F1077" s="58" t="s">
        <v>3056</v>
      </c>
      <c r="G1077" s="55" t="s">
        <v>729</v>
      </c>
      <c r="H1077" s="59" t="s">
        <v>730</v>
      </c>
    </row>
    <row r="1078" spans="1:8" x14ac:dyDescent="0.35">
      <c r="A1078" s="56" t="s">
        <v>22</v>
      </c>
      <c r="B1078" s="57" t="s">
        <v>89</v>
      </c>
      <c r="C1078" s="57" t="s">
        <v>3051</v>
      </c>
      <c r="D1078" s="55" t="s">
        <v>3052</v>
      </c>
      <c r="E1078" s="58" t="s">
        <v>3057</v>
      </c>
      <c r="F1078" s="58" t="s">
        <v>3058</v>
      </c>
      <c r="G1078" s="55" t="s">
        <v>729</v>
      </c>
      <c r="H1078" s="59" t="s">
        <v>747</v>
      </c>
    </row>
    <row r="1079" spans="1:8" x14ac:dyDescent="0.35">
      <c r="A1079" s="56" t="s">
        <v>22</v>
      </c>
      <c r="B1079" s="57" t="s">
        <v>89</v>
      </c>
      <c r="C1079" s="57" t="s">
        <v>3051</v>
      </c>
      <c r="D1079" s="55" t="s">
        <v>3052</v>
      </c>
      <c r="E1079" s="58" t="s">
        <v>3059</v>
      </c>
      <c r="F1079" s="58" t="s">
        <v>3060</v>
      </c>
      <c r="G1079" s="55" t="s">
        <v>729</v>
      </c>
      <c r="H1079" s="59" t="s">
        <v>730</v>
      </c>
    </row>
    <row r="1080" spans="1:8" x14ac:dyDescent="0.35">
      <c r="A1080" s="56" t="s">
        <v>22</v>
      </c>
      <c r="B1080" s="57" t="s">
        <v>89</v>
      </c>
      <c r="C1080" s="57" t="s">
        <v>3051</v>
      </c>
      <c r="D1080" s="55" t="s">
        <v>3052</v>
      </c>
      <c r="E1080" s="58" t="s">
        <v>3061</v>
      </c>
      <c r="F1080" s="58" t="s">
        <v>3062</v>
      </c>
      <c r="G1080" s="55" t="s">
        <v>729</v>
      </c>
      <c r="H1080" s="59" t="s">
        <v>747</v>
      </c>
    </row>
    <row r="1081" spans="1:8" x14ac:dyDescent="0.35">
      <c r="A1081" s="56" t="s">
        <v>22</v>
      </c>
      <c r="B1081" s="57" t="s">
        <v>89</v>
      </c>
      <c r="C1081" s="57" t="s">
        <v>3051</v>
      </c>
      <c r="D1081" s="55" t="s">
        <v>3052</v>
      </c>
      <c r="E1081" s="58" t="s">
        <v>3063</v>
      </c>
      <c r="F1081" s="58" t="s">
        <v>3064</v>
      </c>
      <c r="G1081" s="55" t="s">
        <v>729</v>
      </c>
      <c r="H1081" s="59" t="s">
        <v>744</v>
      </c>
    </row>
    <row r="1082" spans="1:8" x14ac:dyDescent="0.35">
      <c r="A1082" s="56" t="s">
        <v>22</v>
      </c>
      <c r="B1082" s="57" t="s">
        <v>89</v>
      </c>
      <c r="C1082" s="57" t="s">
        <v>3051</v>
      </c>
      <c r="D1082" s="55" t="s">
        <v>3052</v>
      </c>
      <c r="E1082" s="58" t="s">
        <v>3065</v>
      </c>
      <c r="F1082" s="58" t="s">
        <v>3066</v>
      </c>
      <c r="G1082" s="55" t="s">
        <v>729</v>
      </c>
      <c r="H1082" s="59" t="s">
        <v>730</v>
      </c>
    </row>
    <row r="1083" spans="1:8" x14ac:dyDescent="0.35">
      <c r="A1083" s="56" t="s">
        <v>22</v>
      </c>
      <c r="B1083" s="57" t="s">
        <v>89</v>
      </c>
      <c r="C1083" s="57" t="s">
        <v>3051</v>
      </c>
      <c r="D1083" s="55" t="s">
        <v>3052</v>
      </c>
      <c r="E1083" s="58" t="s">
        <v>3067</v>
      </c>
      <c r="F1083" s="58" t="s">
        <v>3068</v>
      </c>
      <c r="G1083" s="55" t="s">
        <v>729</v>
      </c>
      <c r="H1083" s="59" t="s">
        <v>730</v>
      </c>
    </row>
    <row r="1084" spans="1:8" x14ac:dyDescent="0.35">
      <c r="A1084" s="56" t="s">
        <v>22</v>
      </c>
      <c r="B1084" s="57" t="s">
        <v>89</v>
      </c>
      <c r="C1084" s="57" t="s">
        <v>3051</v>
      </c>
      <c r="D1084" s="55" t="s">
        <v>3052</v>
      </c>
      <c r="E1084" s="58" t="s">
        <v>3069</v>
      </c>
      <c r="F1084" s="58" t="s">
        <v>3070</v>
      </c>
      <c r="G1084" s="55" t="s">
        <v>737</v>
      </c>
      <c r="H1084" s="59" t="s">
        <v>730</v>
      </c>
    </row>
    <row r="1085" spans="1:8" x14ac:dyDescent="0.35">
      <c r="A1085" s="56" t="s">
        <v>22</v>
      </c>
      <c r="B1085" s="57" t="s">
        <v>89</v>
      </c>
      <c r="C1085" s="57" t="s">
        <v>3071</v>
      </c>
      <c r="D1085" s="55" t="s">
        <v>3072</v>
      </c>
      <c r="E1085" s="58" t="s">
        <v>3073</v>
      </c>
      <c r="F1085" s="58" t="s">
        <v>3074</v>
      </c>
      <c r="G1085" s="55" t="s">
        <v>729</v>
      </c>
      <c r="H1085" s="59" t="s">
        <v>747</v>
      </c>
    </row>
    <row r="1086" spans="1:8" x14ac:dyDescent="0.35">
      <c r="A1086" s="56" t="s">
        <v>22</v>
      </c>
      <c r="B1086" s="57" t="s">
        <v>89</v>
      </c>
      <c r="C1086" s="57" t="s">
        <v>3071</v>
      </c>
      <c r="D1086" s="55" t="s">
        <v>3072</v>
      </c>
      <c r="E1086" s="58" t="s">
        <v>3075</v>
      </c>
      <c r="F1086" s="58" t="s">
        <v>3076</v>
      </c>
      <c r="G1086" s="55" t="s">
        <v>729</v>
      </c>
      <c r="H1086" s="59" t="s">
        <v>747</v>
      </c>
    </row>
    <row r="1087" spans="1:8" x14ac:dyDescent="0.55000000000000004">
      <c r="A1087" s="60" t="s">
        <v>22</v>
      </c>
      <c r="B1087" s="60" t="s">
        <v>89</v>
      </c>
      <c r="C1087" s="60" t="s">
        <v>3071</v>
      </c>
      <c r="D1087" s="60" t="s">
        <v>3072</v>
      </c>
      <c r="E1087" s="55" t="s">
        <v>3077</v>
      </c>
      <c r="F1087" s="55" t="s">
        <v>3078</v>
      </c>
      <c r="G1087" s="55" t="s">
        <v>729</v>
      </c>
      <c r="H1087" s="61" t="s">
        <v>744</v>
      </c>
    </row>
    <row r="1088" spans="1:8" x14ac:dyDescent="0.35">
      <c r="A1088" s="56" t="s">
        <v>22</v>
      </c>
      <c r="B1088" s="57" t="s">
        <v>89</v>
      </c>
      <c r="C1088" s="57" t="s">
        <v>3071</v>
      </c>
      <c r="D1088" s="55" t="s">
        <v>3072</v>
      </c>
      <c r="E1088" s="58" t="s">
        <v>3079</v>
      </c>
      <c r="F1088" s="58" t="s">
        <v>3080</v>
      </c>
      <c r="G1088" s="55" t="s">
        <v>737</v>
      </c>
      <c r="H1088" s="59" t="s">
        <v>730</v>
      </c>
    </row>
    <row r="1089" spans="1:8" x14ac:dyDescent="0.35">
      <c r="A1089" s="56" t="s">
        <v>22</v>
      </c>
      <c r="B1089" s="57" t="s">
        <v>89</v>
      </c>
      <c r="C1089" s="57" t="s">
        <v>3071</v>
      </c>
      <c r="D1089" s="55" t="s">
        <v>3072</v>
      </c>
      <c r="E1089" s="58" t="s">
        <v>3081</v>
      </c>
      <c r="F1089" s="58" t="s">
        <v>3082</v>
      </c>
      <c r="G1089" s="55" t="s">
        <v>729</v>
      </c>
      <c r="H1089" s="59" t="s">
        <v>747</v>
      </c>
    </row>
    <row r="1090" spans="1:8" x14ac:dyDescent="0.35">
      <c r="A1090" s="56" t="s">
        <v>22</v>
      </c>
      <c r="B1090" s="57" t="s">
        <v>89</v>
      </c>
      <c r="C1090" s="57" t="s">
        <v>3071</v>
      </c>
      <c r="D1090" s="55" t="s">
        <v>3072</v>
      </c>
      <c r="E1090" s="58" t="s">
        <v>3083</v>
      </c>
      <c r="F1090" s="58" t="s">
        <v>3084</v>
      </c>
      <c r="G1090" s="55" t="s">
        <v>729</v>
      </c>
      <c r="H1090" s="59" t="s">
        <v>730</v>
      </c>
    </row>
    <row r="1091" spans="1:8" x14ac:dyDescent="0.35">
      <c r="A1091" s="56" t="s">
        <v>22</v>
      </c>
      <c r="B1091" s="57" t="s">
        <v>89</v>
      </c>
      <c r="C1091" s="57" t="s">
        <v>3071</v>
      </c>
      <c r="D1091" s="55" t="s">
        <v>3072</v>
      </c>
      <c r="E1091" s="58" t="s">
        <v>3085</v>
      </c>
      <c r="F1091" s="58" t="s">
        <v>3086</v>
      </c>
      <c r="G1091" s="55" t="s">
        <v>737</v>
      </c>
      <c r="H1091" s="59" t="s">
        <v>730</v>
      </c>
    </row>
    <row r="1092" spans="1:8" x14ac:dyDescent="0.35">
      <c r="A1092" s="56" t="s">
        <v>22</v>
      </c>
      <c r="B1092" s="57" t="s">
        <v>89</v>
      </c>
      <c r="C1092" s="57" t="s">
        <v>3071</v>
      </c>
      <c r="D1092" s="55" t="s">
        <v>3072</v>
      </c>
      <c r="E1092" s="58" t="s">
        <v>3087</v>
      </c>
      <c r="F1092" s="58" t="s">
        <v>3088</v>
      </c>
      <c r="G1092" s="55" t="s">
        <v>737</v>
      </c>
      <c r="H1092" s="59" t="s">
        <v>730</v>
      </c>
    </row>
    <row r="1093" spans="1:8" x14ac:dyDescent="0.35">
      <c r="A1093" s="56" t="s">
        <v>22</v>
      </c>
      <c r="B1093" s="57" t="s">
        <v>89</v>
      </c>
      <c r="C1093" s="57" t="s">
        <v>3071</v>
      </c>
      <c r="D1093" s="55" t="s">
        <v>3072</v>
      </c>
      <c r="E1093" s="58" t="s">
        <v>3089</v>
      </c>
      <c r="F1093" s="58" t="s">
        <v>3090</v>
      </c>
      <c r="G1093" s="55" t="s">
        <v>737</v>
      </c>
      <c r="H1093" s="59" t="s">
        <v>730</v>
      </c>
    </row>
    <row r="1094" spans="1:8" x14ac:dyDescent="0.35">
      <c r="A1094" s="56" t="s">
        <v>22</v>
      </c>
      <c r="B1094" s="57" t="s">
        <v>89</v>
      </c>
      <c r="C1094" s="57" t="s">
        <v>3091</v>
      </c>
      <c r="D1094" s="55" t="s">
        <v>3092</v>
      </c>
      <c r="E1094" s="58" t="s">
        <v>3093</v>
      </c>
      <c r="F1094" s="58" t="s">
        <v>3094</v>
      </c>
      <c r="G1094" s="55" t="s">
        <v>737</v>
      </c>
      <c r="H1094" s="59" t="s">
        <v>730</v>
      </c>
    </row>
    <row r="1095" spans="1:8" x14ac:dyDescent="0.35">
      <c r="A1095" s="56" t="s">
        <v>22</v>
      </c>
      <c r="B1095" s="57" t="s">
        <v>89</v>
      </c>
      <c r="C1095" s="57" t="s">
        <v>3091</v>
      </c>
      <c r="D1095" s="55" t="s">
        <v>3092</v>
      </c>
      <c r="E1095" s="58" t="s">
        <v>3095</v>
      </c>
      <c r="F1095" s="58" t="s">
        <v>3096</v>
      </c>
      <c r="G1095" s="55" t="s">
        <v>729</v>
      </c>
      <c r="H1095" s="59" t="s">
        <v>747</v>
      </c>
    </row>
    <row r="1096" spans="1:8" x14ac:dyDescent="0.35">
      <c r="A1096" s="56" t="s">
        <v>22</v>
      </c>
      <c r="B1096" s="57" t="s">
        <v>89</v>
      </c>
      <c r="C1096" s="57" t="s">
        <v>3091</v>
      </c>
      <c r="D1096" s="55" t="s">
        <v>3092</v>
      </c>
      <c r="E1096" s="58" t="s">
        <v>3097</v>
      </c>
      <c r="F1096" s="58" t="s">
        <v>3098</v>
      </c>
      <c r="G1096" s="55" t="s">
        <v>729</v>
      </c>
      <c r="H1096" s="59" t="s">
        <v>730</v>
      </c>
    </row>
    <row r="1097" spans="1:8" x14ac:dyDescent="0.35">
      <c r="A1097" s="56" t="s">
        <v>22</v>
      </c>
      <c r="B1097" s="57" t="s">
        <v>89</v>
      </c>
      <c r="C1097" s="57" t="s">
        <v>3091</v>
      </c>
      <c r="D1097" s="55" t="s">
        <v>3092</v>
      </c>
      <c r="E1097" s="58" t="s">
        <v>3099</v>
      </c>
      <c r="F1097" s="58" t="s">
        <v>3100</v>
      </c>
      <c r="G1097" s="55" t="s">
        <v>737</v>
      </c>
      <c r="H1097" s="59" t="s">
        <v>730</v>
      </c>
    </row>
    <row r="1098" spans="1:8" x14ac:dyDescent="0.35">
      <c r="A1098" s="56" t="s">
        <v>22</v>
      </c>
      <c r="B1098" s="57" t="s">
        <v>89</v>
      </c>
      <c r="C1098" s="57" t="s">
        <v>3091</v>
      </c>
      <c r="D1098" s="55" t="s">
        <v>3092</v>
      </c>
      <c r="E1098" s="58" t="s">
        <v>3101</v>
      </c>
      <c r="F1098" s="58" t="s">
        <v>3102</v>
      </c>
      <c r="G1098" s="55" t="s">
        <v>729</v>
      </c>
      <c r="H1098" s="59" t="s">
        <v>747</v>
      </c>
    </row>
    <row r="1099" spans="1:8" x14ac:dyDescent="0.35">
      <c r="A1099" s="56" t="s">
        <v>22</v>
      </c>
      <c r="B1099" s="57" t="s">
        <v>89</v>
      </c>
      <c r="C1099" s="57" t="s">
        <v>3091</v>
      </c>
      <c r="D1099" s="55" t="s">
        <v>3092</v>
      </c>
      <c r="E1099" s="58" t="s">
        <v>3103</v>
      </c>
      <c r="F1099" s="58" t="s">
        <v>3104</v>
      </c>
      <c r="G1099" s="55" t="s">
        <v>729</v>
      </c>
      <c r="H1099" s="59" t="s">
        <v>747</v>
      </c>
    </row>
    <row r="1100" spans="1:8" x14ac:dyDescent="0.35">
      <c r="A1100" s="56" t="s">
        <v>22</v>
      </c>
      <c r="B1100" s="57" t="s">
        <v>89</v>
      </c>
      <c r="C1100" s="57" t="s">
        <v>3091</v>
      </c>
      <c r="D1100" s="55" t="s">
        <v>3092</v>
      </c>
      <c r="E1100" s="58" t="s">
        <v>3105</v>
      </c>
      <c r="F1100" s="58" t="s">
        <v>3106</v>
      </c>
      <c r="G1100" s="55" t="s">
        <v>737</v>
      </c>
      <c r="H1100" s="59" t="s">
        <v>744</v>
      </c>
    </row>
    <row r="1101" spans="1:8" x14ac:dyDescent="0.35">
      <c r="A1101" s="56" t="s">
        <v>22</v>
      </c>
      <c r="B1101" s="57" t="s">
        <v>89</v>
      </c>
      <c r="C1101" s="57" t="s">
        <v>3091</v>
      </c>
      <c r="D1101" s="55" t="s">
        <v>3092</v>
      </c>
      <c r="E1101" s="58" t="s">
        <v>3107</v>
      </c>
      <c r="F1101" s="58" t="s">
        <v>3108</v>
      </c>
      <c r="G1101" s="55" t="s">
        <v>737</v>
      </c>
      <c r="H1101" s="59" t="s">
        <v>747</v>
      </c>
    </row>
    <row r="1102" spans="1:8" x14ac:dyDescent="0.35">
      <c r="A1102" s="56" t="s">
        <v>22</v>
      </c>
      <c r="B1102" s="57" t="s">
        <v>89</v>
      </c>
      <c r="C1102" s="57" t="s">
        <v>3091</v>
      </c>
      <c r="D1102" s="55" t="s">
        <v>3092</v>
      </c>
      <c r="E1102" s="58" t="s">
        <v>3109</v>
      </c>
      <c r="F1102" s="58" t="s">
        <v>3110</v>
      </c>
      <c r="G1102" s="55" t="s">
        <v>729</v>
      </c>
      <c r="H1102" s="59" t="s">
        <v>730</v>
      </c>
    </row>
    <row r="1103" spans="1:8" x14ac:dyDescent="0.35">
      <c r="A1103" s="56" t="s">
        <v>22</v>
      </c>
      <c r="B1103" s="57" t="s">
        <v>89</v>
      </c>
      <c r="C1103" s="57" t="s">
        <v>3091</v>
      </c>
      <c r="D1103" s="55" t="s">
        <v>3092</v>
      </c>
      <c r="E1103" s="58" t="s">
        <v>3111</v>
      </c>
      <c r="F1103" s="58" t="s">
        <v>3112</v>
      </c>
      <c r="G1103" s="55" t="s">
        <v>729</v>
      </c>
      <c r="H1103" s="59" t="s">
        <v>730</v>
      </c>
    </row>
    <row r="1104" spans="1:8" x14ac:dyDescent="0.35">
      <c r="A1104" s="56" t="s">
        <v>22</v>
      </c>
      <c r="B1104" s="57" t="s">
        <v>89</v>
      </c>
      <c r="C1104" s="57" t="s">
        <v>3091</v>
      </c>
      <c r="D1104" s="55" t="s">
        <v>3092</v>
      </c>
      <c r="E1104" s="58" t="s">
        <v>3113</v>
      </c>
      <c r="F1104" s="58" t="s">
        <v>3114</v>
      </c>
      <c r="G1104" s="55" t="s">
        <v>737</v>
      </c>
      <c r="H1104" s="59" t="s">
        <v>730</v>
      </c>
    </row>
    <row r="1105" spans="1:8" x14ac:dyDescent="0.35">
      <c r="A1105" s="56" t="s">
        <v>22</v>
      </c>
      <c r="B1105" s="57" t="s">
        <v>89</v>
      </c>
      <c r="C1105" s="57" t="s">
        <v>3091</v>
      </c>
      <c r="D1105" s="55" t="s">
        <v>3092</v>
      </c>
      <c r="E1105" s="58" t="s">
        <v>3115</v>
      </c>
      <c r="F1105" s="58" t="s">
        <v>3116</v>
      </c>
      <c r="G1105" s="55" t="s">
        <v>729</v>
      </c>
      <c r="H1105" s="59" t="s">
        <v>730</v>
      </c>
    </row>
    <row r="1106" spans="1:8" x14ac:dyDescent="0.35">
      <c r="A1106" s="56" t="s">
        <v>22</v>
      </c>
      <c r="B1106" s="57" t="s">
        <v>89</v>
      </c>
      <c r="C1106" s="57" t="s">
        <v>3117</v>
      </c>
      <c r="D1106" s="55" t="s">
        <v>3118</v>
      </c>
      <c r="E1106" s="58" t="s">
        <v>3119</v>
      </c>
      <c r="F1106" s="58" t="s">
        <v>3120</v>
      </c>
      <c r="G1106" s="55" t="s">
        <v>729</v>
      </c>
      <c r="H1106" s="59" t="s">
        <v>744</v>
      </c>
    </row>
    <row r="1107" spans="1:8" x14ac:dyDescent="0.35">
      <c r="A1107" s="56" t="s">
        <v>22</v>
      </c>
      <c r="B1107" s="57" t="s">
        <v>89</v>
      </c>
      <c r="C1107" s="57" t="s">
        <v>3117</v>
      </c>
      <c r="D1107" s="55" t="s">
        <v>3118</v>
      </c>
      <c r="E1107" s="58" t="s">
        <v>3121</v>
      </c>
      <c r="F1107" s="58" t="s">
        <v>3122</v>
      </c>
      <c r="G1107" s="55" t="s">
        <v>729</v>
      </c>
      <c r="H1107" s="59" t="s">
        <v>730</v>
      </c>
    </row>
    <row r="1108" spans="1:8" x14ac:dyDescent="0.35">
      <c r="A1108" s="56" t="s">
        <v>22</v>
      </c>
      <c r="B1108" s="57" t="s">
        <v>89</v>
      </c>
      <c r="C1108" s="57" t="s">
        <v>3117</v>
      </c>
      <c r="D1108" s="55" t="s">
        <v>3118</v>
      </c>
      <c r="E1108" s="58" t="s">
        <v>3123</v>
      </c>
      <c r="F1108" s="58" t="s">
        <v>3124</v>
      </c>
      <c r="G1108" s="55" t="s">
        <v>729</v>
      </c>
      <c r="H1108" s="59" t="s">
        <v>730</v>
      </c>
    </row>
    <row r="1109" spans="1:8" x14ac:dyDescent="0.35">
      <c r="A1109" s="56" t="s">
        <v>22</v>
      </c>
      <c r="B1109" s="57" t="s">
        <v>89</v>
      </c>
      <c r="C1109" s="57" t="s">
        <v>3117</v>
      </c>
      <c r="D1109" s="55" t="s">
        <v>3118</v>
      </c>
      <c r="E1109" s="58" t="s">
        <v>3125</v>
      </c>
      <c r="F1109" s="58" t="s">
        <v>3126</v>
      </c>
      <c r="G1109" s="55" t="s">
        <v>729</v>
      </c>
      <c r="H1109" s="59" t="s">
        <v>730</v>
      </c>
    </row>
    <row r="1110" spans="1:8" x14ac:dyDescent="0.35">
      <c r="A1110" s="56" t="s">
        <v>22</v>
      </c>
      <c r="B1110" s="57" t="s">
        <v>89</v>
      </c>
      <c r="C1110" s="57" t="s">
        <v>3127</v>
      </c>
      <c r="D1110" s="55" t="s">
        <v>3128</v>
      </c>
      <c r="E1110" s="58" t="s">
        <v>3129</v>
      </c>
      <c r="F1110" s="58" t="s">
        <v>3130</v>
      </c>
      <c r="G1110" s="55" t="s">
        <v>729</v>
      </c>
      <c r="H1110" s="59" t="s">
        <v>730</v>
      </c>
    </row>
    <row r="1111" spans="1:8" x14ac:dyDescent="0.35">
      <c r="A1111" s="56" t="s">
        <v>22</v>
      </c>
      <c r="B1111" s="57" t="s">
        <v>89</v>
      </c>
      <c r="C1111" s="57" t="s">
        <v>3127</v>
      </c>
      <c r="D1111" s="55" t="s">
        <v>3128</v>
      </c>
      <c r="E1111" s="58" t="s">
        <v>3131</v>
      </c>
      <c r="F1111" s="58" t="s">
        <v>3132</v>
      </c>
      <c r="G1111" s="55" t="s">
        <v>729</v>
      </c>
      <c r="H1111" s="59" t="s">
        <v>730</v>
      </c>
    </row>
    <row r="1112" spans="1:8" x14ac:dyDescent="0.35">
      <c r="A1112" s="56" t="s">
        <v>22</v>
      </c>
      <c r="B1112" s="57" t="s">
        <v>89</v>
      </c>
      <c r="C1112" s="57" t="s">
        <v>3127</v>
      </c>
      <c r="D1112" s="55" t="s">
        <v>3128</v>
      </c>
      <c r="E1112" s="58" t="s">
        <v>3133</v>
      </c>
      <c r="F1112" s="58" t="s">
        <v>3134</v>
      </c>
      <c r="G1112" s="55" t="s">
        <v>729</v>
      </c>
      <c r="H1112" s="59" t="s">
        <v>730</v>
      </c>
    </row>
    <row r="1113" spans="1:8" x14ac:dyDescent="0.35">
      <c r="A1113" s="56" t="s">
        <v>22</v>
      </c>
      <c r="B1113" s="57" t="s">
        <v>89</v>
      </c>
      <c r="C1113" s="57" t="s">
        <v>3127</v>
      </c>
      <c r="D1113" s="55" t="s">
        <v>3128</v>
      </c>
      <c r="E1113" s="58" t="s">
        <v>3135</v>
      </c>
      <c r="F1113" s="58" t="s">
        <v>3136</v>
      </c>
      <c r="G1113" s="55" t="s">
        <v>729</v>
      </c>
      <c r="H1113" s="59" t="s">
        <v>744</v>
      </c>
    </row>
    <row r="1114" spans="1:8" x14ac:dyDescent="0.35">
      <c r="A1114" s="56" t="s">
        <v>22</v>
      </c>
      <c r="B1114" s="57" t="s">
        <v>89</v>
      </c>
      <c r="C1114" s="57" t="s">
        <v>3127</v>
      </c>
      <c r="D1114" s="55" t="s">
        <v>3128</v>
      </c>
      <c r="E1114" s="58" t="s">
        <v>3137</v>
      </c>
      <c r="F1114" s="58" t="s">
        <v>3138</v>
      </c>
      <c r="G1114" s="55" t="s">
        <v>729</v>
      </c>
      <c r="H1114" s="59" t="s">
        <v>730</v>
      </c>
    </row>
    <row r="1115" spans="1:8" x14ac:dyDescent="0.35">
      <c r="A1115" s="56" t="s">
        <v>22</v>
      </c>
      <c r="B1115" s="57" t="s">
        <v>89</v>
      </c>
      <c r="C1115" s="57" t="s">
        <v>3127</v>
      </c>
      <c r="D1115" s="55" t="s">
        <v>3128</v>
      </c>
      <c r="E1115" s="58" t="s">
        <v>3139</v>
      </c>
      <c r="F1115" s="58" t="s">
        <v>3140</v>
      </c>
      <c r="G1115" s="55" t="s">
        <v>729</v>
      </c>
      <c r="H1115" s="59" t="s">
        <v>747</v>
      </c>
    </row>
    <row r="1116" spans="1:8" x14ac:dyDescent="0.35">
      <c r="A1116" s="56" t="s">
        <v>22</v>
      </c>
      <c r="B1116" s="57" t="s">
        <v>89</v>
      </c>
      <c r="C1116" s="57" t="s">
        <v>3127</v>
      </c>
      <c r="D1116" s="55" t="s">
        <v>3128</v>
      </c>
      <c r="E1116" s="58" t="s">
        <v>3141</v>
      </c>
      <c r="F1116" s="58" t="s">
        <v>3142</v>
      </c>
      <c r="G1116" s="55" t="s">
        <v>737</v>
      </c>
      <c r="H1116" s="59" t="s">
        <v>730</v>
      </c>
    </row>
    <row r="1117" spans="1:8" x14ac:dyDescent="0.35">
      <c r="A1117" s="56" t="s">
        <v>22</v>
      </c>
      <c r="B1117" s="57" t="s">
        <v>89</v>
      </c>
      <c r="C1117" s="57" t="s">
        <v>3127</v>
      </c>
      <c r="D1117" s="55" t="s">
        <v>3128</v>
      </c>
      <c r="E1117" s="58" t="s">
        <v>3143</v>
      </c>
      <c r="F1117" s="58" t="s">
        <v>3144</v>
      </c>
      <c r="G1117" s="55" t="s">
        <v>737</v>
      </c>
      <c r="H1117" s="59" t="s">
        <v>730</v>
      </c>
    </row>
    <row r="1118" spans="1:8" x14ac:dyDescent="0.35">
      <c r="A1118" s="56" t="s">
        <v>22</v>
      </c>
      <c r="B1118" s="57" t="s">
        <v>89</v>
      </c>
      <c r="C1118" s="57" t="s">
        <v>3127</v>
      </c>
      <c r="D1118" s="55" t="s">
        <v>3128</v>
      </c>
      <c r="E1118" s="58" t="s">
        <v>3145</v>
      </c>
      <c r="F1118" s="58" t="s">
        <v>3146</v>
      </c>
      <c r="G1118" s="55" t="s">
        <v>737</v>
      </c>
      <c r="H1118" s="59" t="s">
        <v>730</v>
      </c>
    </row>
    <row r="1119" spans="1:8" x14ac:dyDescent="0.35">
      <c r="A1119" s="56" t="s">
        <v>22</v>
      </c>
      <c r="B1119" s="57" t="s">
        <v>89</v>
      </c>
      <c r="C1119" s="57" t="s">
        <v>3127</v>
      </c>
      <c r="D1119" s="55" t="s">
        <v>3128</v>
      </c>
      <c r="E1119" s="58" t="s">
        <v>3147</v>
      </c>
      <c r="F1119" s="58" t="s">
        <v>3148</v>
      </c>
      <c r="G1119" s="55" t="s">
        <v>729</v>
      </c>
      <c r="H1119" s="59" t="s">
        <v>747</v>
      </c>
    </row>
    <row r="1120" spans="1:8" x14ac:dyDescent="0.35">
      <c r="A1120" s="56" t="s">
        <v>22</v>
      </c>
      <c r="B1120" s="57" t="s">
        <v>89</v>
      </c>
      <c r="C1120" s="57" t="s">
        <v>3127</v>
      </c>
      <c r="D1120" s="55" t="s">
        <v>3128</v>
      </c>
      <c r="E1120" s="58" t="s">
        <v>3149</v>
      </c>
      <c r="F1120" s="58" t="s">
        <v>3150</v>
      </c>
      <c r="G1120" s="55" t="s">
        <v>737</v>
      </c>
      <c r="H1120" s="59" t="s">
        <v>730</v>
      </c>
    </row>
    <row r="1121" spans="1:8" x14ac:dyDescent="0.35">
      <c r="A1121" s="56" t="s">
        <v>22</v>
      </c>
      <c r="B1121" s="57" t="s">
        <v>77</v>
      </c>
      <c r="C1121" s="57" t="s">
        <v>3151</v>
      </c>
      <c r="D1121" s="55" t="s">
        <v>3152</v>
      </c>
      <c r="E1121" s="58" t="s">
        <v>3153</v>
      </c>
      <c r="F1121" s="58" t="s">
        <v>3154</v>
      </c>
      <c r="G1121" s="55" t="s">
        <v>729</v>
      </c>
      <c r="H1121" s="59" t="s">
        <v>730</v>
      </c>
    </row>
    <row r="1122" spans="1:8" x14ac:dyDescent="0.35">
      <c r="A1122" s="56" t="s">
        <v>22</v>
      </c>
      <c r="B1122" s="57" t="s">
        <v>77</v>
      </c>
      <c r="C1122" s="57" t="s">
        <v>3151</v>
      </c>
      <c r="D1122" s="55" t="s">
        <v>3152</v>
      </c>
      <c r="E1122" s="58" t="s">
        <v>3155</v>
      </c>
      <c r="F1122" s="58" t="s">
        <v>3156</v>
      </c>
      <c r="G1122" s="55" t="s">
        <v>737</v>
      </c>
      <c r="H1122" s="59" t="s">
        <v>747</v>
      </c>
    </row>
    <row r="1123" spans="1:8" x14ac:dyDescent="0.35">
      <c r="A1123" s="56" t="s">
        <v>22</v>
      </c>
      <c r="B1123" s="57" t="s">
        <v>77</v>
      </c>
      <c r="C1123" s="57" t="s">
        <v>3151</v>
      </c>
      <c r="D1123" s="55" t="s">
        <v>3152</v>
      </c>
      <c r="E1123" s="58" t="s">
        <v>3157</v>
      </c>
      <c r="F1123" s="58" t="s">
        <v>3158</v>
      </c>
      <c r="G1123" s="55" t="s">
        <v>729</v>
      </c>
      <c r="H1123" s="59" t="s">
        <v>730</v>
      </c>
    </row>
    <row r="1124" spans="1:8" x14ac:dyDescent="0.35">
      <c r="A1124" s="56" t="s">
        <v>22</v>
      </c>
      <c r="B1124" s="57" t="s">
        <v>77</v>
      </c>
      <c r="C1124" s="57" t="s">
        <v>3151</v>
      </c>
      <c r="D1124" s="55" t="s">
        <v>3152</v>
      </c>
      <c r="E1124" s="58" t="s">
        <v>3159</v>
      </c>
      <c r="F1124" s="58" t="s">
        <v>3160</v>
      </c>
      <c r="G1124" s="55" t="s">
        <v>729</v>
      </c>
      <c r="H1124" s="59" t="s">
        <v>747</v>
      </c>
    </row>
    <row r="1125" spans="1:8" x14ac:dyDescent="0.35">
      <c r="A1125" s="56" t="s">
        <v>22</v>
      </c>
      <c r="B1125" s="57" t="s">
        <v>77</v>
      </c>
      <c r="C1125" s="57" t="s">
        <v>3151</v>
      </c>
      <c r="D1125" s="55" t="s">
        <v>3152</v>
      </c>
      <c r="E1125" s="58" t="s">
        <v>3161</v>
      </c>
      <c r="F1125" s="58" t="s">
        <v>3162</v>
      </c>
      <c r="G1125" s="55" t="s">
        <v>729</v>
      </c>
      <c r="H1125" s="59" t="s">
        <v>730</v>
      </c>
    </row>
    <row r="1126" spans="1:8" x14ac:dyDescent="0.35">
      <c r="A1126" s="56" t="s">
        <v>22</v>
      </c>
      <c r="B1126" s="57" t="s">
        <v>77</v>
      </c>
      <c r="C1126" s="57" t="s">
        <v>3151</v>
      </c>
      <c r="D1126" s="55" t="s">
        <v>3152</v>
      </c>
      <c r="E1126" s="58" t="s">
        <v>3163</v>
      </c>
      <c r="F1126" s="58" t="s">
        <v>3164</v>
      </c>
      <c r="G1126" s="55" t="s">
        <v>729</v>
      </c>
      <c r="H1126" s="59" t="s">
        <v>730</v>
      </c>
    </row>
    <row r="1127" spans="1:8" x14ac:dyDescent="0.35">
      <c r="A1127" s="56" t="s">
        <v>22</v>
      </c>
      <c r="B1127" s="57" t="s">
        <v>77</v>
      </c>
      <c r="C1127" s="57" t="s">
        <v>3151</v>
      </c>
      <c r="D1127" s="55" t="s">
        <v>3152</v>
      </c>
      <c r="E1127" s="58" t="s">
        <v>3165</v>
      </c>
      <c r="F1127" s="58" t="s">
        <v>3166</v>
      </c>
      <c r="G1127" s="55" t="s">
        <v>737</v>
      </c>
      <c r="H1127" s="59" t="s">
        <v>730</v>
      </c>
    </row>
    <row r="1128" spans="1:8" x14ac:dyDescent="0.35">
      <c r="A1128" s="56" t="s">
        <v>22</v>
      </c>
      <c r="B1128" s="57" t="s">
        <v>77</v>
      </c>
      <c r="C1128" s="57" t="s">
        <v>3151</v>
      </c>
      <c r="D1128" s="55" t="s">
        <v>3152</v>
      </c>
      <c r="E1128" s="58" t="s">
        <v>3167</v>
      </c>
      <c r="F1128" s="58" t="s">
        <v>3168</v>
      </c>
      <c r="G1128" s="55" t="s">
        <v>737</v>
      </c>
      <c r="H1128" s="59" t="s">
        <v>730</v>
      </c>
    </row>
    <row r="1129" spans="1:8" x14ac:dyDescent="0.35">
      <c r="A1129" s="56" t="s">
        <v>22</v>
      </c>
      <c r="B1129" s="57" t="s">
        <v>77</v>
      </c>
      <c r="C1129" s="57" t="s">
        <v>3151</v>
      </c>
      <c r="D1129" s="55" t="s">
        <v>3152</v>
      </c>
      <c r="E1129" s="58" t="s">
        <v>3169</v>
      </c>
      <c r="F1129" s="58" t="s">
        <v>3170</v>
      </c>
      <c r="G1129" s="55" t="s">
        <v>737</v>
      </c>
      <c r="H1129" s="59" t="s">
        <v>730</v>
      </c>
    </row>
    <row r="1130" spans="1:8" x14ac:dyDescent="0.35">
      <c r="A1130" s="56" t="s">
        <v>22</v>
      </c>
      <c r="B1130" s="57" t="s">
        <v>77</v>
      </c>
      <c r="C1130" s="57" t="s">
        <v>3171</v>
      </c>
      <c r="D1130" s="55" t="s">
        <v>3172</v>
      </c>
      <c r="E1130" s="58" t="s">
        <v>3173</v>
      </c>
      <c r="F1130" s="58" t="s">
        <v>3174</v>
      </c>
      <c r="G1130" s="55" t="s">
        <v>729</v>
      </c>
      <c r="H1130" s="59" t="s">
        <v>747</v>
      </c>
    </row>
    <row r="1131" spans="1:8" x14ac:dyDescent="0.55000000000000004">
      <c r="A1131" s="60" t="s">
        <v>22</v>
      </c>
      <c r="B1131" s="60" t="s">
        <v>77</v>
      </c>
      <c r="C1131" s="60" t="s">
        <v>3171</v>
      </c>
      <c r="D1131" s="60" t="s">
        <v>3172</v>
      </c>
      <c r="E1131" s="55" t="s">
        <v>3175</v>
      </c>
      <c r="F1131" s="55" t="s">
        <v>3176</v>
      </c>
      <c r="G1131" s="55" t="s">
        <v>729</v>
      </c>
      <c r="H1131" s="61" t="s">
        <v>747</v>
      </c>
    </row>
    <row r="1132" spans="1:8" x14ac:dyDescent="0.35">
      <c r="A1132" s="56" t="s">
        <v>22</v>
      </c>
      <c r="B1132" s="57" t="s">
        <v>77</v>
      </c>
      <c r="C1132" s="57" t="s">
        <v>3171</v>
      </c>
      <c r="D1132" s="55" t="s">
        <v>3172</v>
      </c>
      <c r="E1132" s="58" t="s">
        <v>3177</v>
      </c>
      <c r="F1132" s="58" t="s">
        <v>3178</v>
      </c>
      <c r="G1132" s="55" t="s">
        <v>729</v>
      </c>
      <c r="H1132" s="59" t="s">
        <v>747</v>
      </c>
    </row>
    <row r="1133" spans="1:8" x14ac:dyDescent="0.35">
      <c r="A1133" s="56" t="s">
        <v>22</v>
      </c>
      <c r="B1133" s="57" t="s">
        <v>77</v>
      </c>
      <c r="C1133" s="57" t="s">
        <v>3171</v>
      </c>
      <c r="D1133" s="55" t="s">
        <v>3172</v>
      </c>
      <c r="E1133" s="58" t="s">
        <v>3179</v>
      </c>
      <c r="F1133" s="58" t="s">
        <v>3180</v>
      </c>
      <c r="G1133" s="55" t="s">
        <v>729</v>
      </c>
      <c r="H1133" s="59" t="s">
        <v>730</v>
      </c>
    </row>
    <row r="1134" spans="1:8" x14ac:dyDescent="0.35">
      <c r="A1134" s="56" t="s">
        <v>22</v>
      </c>
      <c r="B1134" s="57" t="s">
        <v>77</v>
      </c>
      <c r="C1134" s="57" t="s">
        <v>3171</v>
      </c>
      <c r="D1134" s="55" t="s">
        <v>3172</v>
      </c>
      <c r="E1134" s="58" t="s">
        <v>3181</v>
      </c>
      <c r="F1134" s="58" t="s">
        <v>3182</v>
      </c>
      <c r="G1134" s="55" t="s">
        <v>729</v>
      </c>
      <c r="H1134" s="59" t="s">
        <v>730</v>
      </c>
    </row>
    <row r="1135" spans="1:8" x14ac:dyDescent="0.35">
      <c r="A1135" s="56" t="s">
        <v>22</v>
      </c>
      <c r="B1135" s="57" t="s">
        <v>77</v>
      </c>
      <c r="C1135" s="57" t="s">
        <v>3171</v>
      </c>
      <c r="D1135" s="55" t="s">
        <v>3172</v>
      </c>
      <c r="E1135" s="58" t="s">
        <v>3183</v>
      </c>
      <c r="F1135" s="58" t="s">
        <v>3184</v>
      </c>
      <c r="G1135" s="55" t="s">
        <v>729</v>
      </c>
      <c r="H1135" s="59" t="s">
        <v>730</v>
      </c>
    </row>
    <row r="1136" spans="1:8" x14ac:dyDescent="0.35">
      <c r="A1136" s="56" t="s">
        <v>22</v>
      </c>
      <c r="B1136" s="57" t="s">
        <v>77</v>
      </c>
      <c r="C1136" s="57" t="s">
        <v>3171</v>
      </c>
      <c r="D1136" s="55" t="s">
        <v>3172</v>
      </c>
      <c r="E1136" s="58" t="s">
        <v>3185</v>
      </c>
      <c r="F1136" s="58" t="s">
        <v>3186</v>
      </c>
      <c r="G1136" s="55" t="s">
        <v>729</v>
      </c>
      <c r="H1136" s="59" t="s">
        <v>730</v>
      </c>
    </row>
    <row r="1137" spans="1:8" x14ac:dyDescent="0.35">
      <c r="A1137" s="56" t="s">
        <v>22</v>
      </c>
      <c r="B1137" s="57" t="s">
        <v>77</v>
      </c>
      <c r="C1137" s="57" t="s">
        <v>3171</v>
      </c>
      <c r="D1137" s="55" t="s">
        <v>3172</v>
      </c>
      <c r="E1137" s="58" t="s">
        <v>3187</v>
      </c>
      <c r="F1137" s="58" t="s">
        <v>3188</v>
      </c>
      <c r="G1137" s="55" t="s">
        <v>729</v>
      </c>
      <c r="H1137" s="59" t="s">
        <v>730</v>
      </c>
    </row>
    <row r="1138" spans="1:8" x14ac:dyDescent="0.35">
      <c r="A1138" s="56" t="s">
        <v>22</v>
      </c>
      <c r="B1138" s="57" t="s">
        <v>77</v>
      </c>
      <c r="C1138" s="57" t="s">
        <v>3171</v>
      </c>
      <c r="D1138" s="55" t="s">
        <v>3172</v>
      </c>
      <c r="E1138" s="58" t="s">
        <v>3189</v>
      </c>
      <c r="F1138" s="58" t="s">
        <v>3190</v>
      </c>
      <c r="G1138" s="55" t="s">
        <v>729</v>
      </c>
      <c r="H1138" s="59" t="s">
        <v>747</v>
      </c>
    </row>
    <row r="1139" spans="1:8" x14ac:dyDescent="0.35">
      <c r="A1139" s="56" t="s">
        <v>22</v>
      </c>
      <c r="B1139" s="57" t="s">
        <v>77</v>
      </c>
      <c r="C1139" s="57" t="s">
        <v>3171</v>
      </c>
      <c r="D1139" s="55" t="s">
        <v>3172</v>
      </c>
      <c r="E1139" s="58" t="s">
        <v>3191</v>
      </c>
      <c r="F1139" s="58" t="s">
        <v>3192</v>
      </c>
      <c r="G1139" s="55" t="s">
        <v>737</v>
      </c>
      <c r="H1139" s="59" t="s">
        <v>730</v>
      </c>
    </row>
    <row r="1140" spans="1:8" x14ac:dyDescent="0.35">
      <c r="A1140" s="56" t="s">
        <v>22</v>
      </c>
      <c r="B1140" s="57" t="s">
        <v>77</v>
      </c>
      <c r="C1140" s="57" t="s">
        <v>3171</v>
      </c>
      <c r="D1140" s="55" t="s">
        <v>3172</v>
      </c>
      <c r="E1140" s="58" t="s">
        <v>3193</v>
      </c>
      <c r="F1140" s="58" t="s">
        <v>3194</v>
      </c>
      <c r="G1140" s="55" t="s">
        <v>729</v>
      </c>
      <c r="H1140" s="59" t="s">
        <v>730</v>
      </c>
    </row>
    <row r="1141" spans="1:8" x14ac:dyDescent="0.35">
      <c r="A1141" s="56" t="s">
        <v>22</v>
      </c>
      <c r="B1141" s="57" t="s">
        <v>77</v>
      </c>
      <c r="C1141" s="57" t="s">
        <v>3195</v>
      </c>
      <c r="D1141" s="55" t="s">
        <v>3196</v>
      </c>
      <c r="E1141" s="58" t="s">
        <v>3197</v>
      </c>
      <c r="F1141" s="58" t="s">
        <v>3198</v>
      </c>
      <c r="G1141" s="55" t="s">
        <v>729</v>
      </c>
      <c r="H1141" s="59" t="s">
        <v>747</v>
      </c>
    </row>
    <row r="1142" spans="1:8" x14ac:dyDescent="0.35">
      <c r="A1142" s="56" t="s">
        <v>22</v>
      </c>
      <c r="B1142" s="57" t="s">
        <v>77</v>
      </c>
      <c r="C1142" s="57" t="s">
        <v>3195</v>
      </c>
      <c r="D1142" s="55" t="s">
        <v>3196</v>
      </c>
      <c r="E1142" s="58" t="s">
        <v>3199</v>
      </c>
      <c r="F1142" s="58" t="s">
        <v>3200</v>
      </c>
      <c r="G1142" s="55" t="s">
        <v>729</v>
      </c>
      <c r="H1142" s="59" t="s">
        <v>747</v>
      </c>
    </row>
    <row r="1143" spans="1:8" x14ac:dyDescent="0.35">
      <c r="A1143" s="56" t="s">
        <v>22</v>
      </c>
      <c r="B1143" s="57" t="s">
        <v>77</v>
      </c>
      <c r="C1143" s="57" t="s">
        <v>3195</v>
      </c>
      <c r="D1143" s="55" t="s">
        <v>3196</v>
      </c>
      <c r="E1143" s="58" t="s">
        <v>3201</v>
      </c>
      <c r="F1143" s="58" t="s">
        <v>3202</v>
      </c>
      <c r="G1143" s="55" t="s">
        <v>729</v>
      </c>
      <c r="H1143" s="59" t="s">
        <v>730</v>
      </c>
    </row>
    <row r="1144" spans="1:8" x14ac:dyDescent="0.35">
      <c r="A1144" s="56" t="s">
        <v>22</v>
      </c>
      <c r="B1144" s="57" t="s">
        <v>77</v>
      </c>
      <c r="C1144" s="57" t="s">
        <v>3195</v>
      </c>
      <c r="D1144" s="55" t="s">
        <v>3196</v>
      </c>
      <c r="E1144" s="58" t="s">
        <v>3203</v>
      </c>
      <c r="F1144" s="58" t="s">
        <v>3204</v>
      </c>
      <c r="G1144" s="55" t="s">
        <v>737</v>
      </c>
      <c r="H1144" s="59" t="s">
        <v>730</v>
      </c>
    </row>
    <row r="1145" spans="1:8" x14ac:dyDescent="0.35">
      <c r="A1145" s="56" t="s">
        <v>22</v>
      </c>
      <c r="B1145" s="57" t="s">
        <v>77</v>
      </c>
      <c r="C1145" s="57" t="s">
        <v>3195</v>
      </c>
      <c r="D1145" s="55" t="s">
        <v>3196</v>
      </c>
      <c r="E1145" s="58" t="s">
        <v>3205</v>
      </c>
      <c r="F1145" s="58" t="s">
        <v>3206</v>
      </c>
      <c r="G1145" s="55" t="s">
        <v>737</v>
      </c>
      <c r="H1145" s="59" t="s">
        <v>730</v>
      </c>
    </row>
    <row r="1146" spans="1:8" x14ac:dyDescent="0.35">
      <c r="A1146" s="56" t="s">
        <v>22</v>
      </c>
      <c r="B1146" s="57" t="s">
        <v>77</v>
      </c>
      <c r="C1146" s="57" t="s">
        <v>3195</v>
      </c>
      <c r="D1146" s="55" t="s">
        <v>3196</v>
      </c>
      <c r="E1146" s="58" t="s">
        <v>3207</v>
      </c>
      <c r="F1146" s="58" t="s">
        <v>3208</v>
      </c>
      <c r="G1146" s="55" t="s">
        <v>729</v>
      </c>
      <c r="H1146" s="59" t="s">
        <v>730</v>
      </c>
    </row>
    <row r="1147" spans="1:8" x14ac:dyDescent="0.35">
      <c r="A1147" s="56" t="s">
        <v>22</v>
      </c>
      <c r="B1147" s="57" t="s">
        <v>77</v>
      </c>
      <c r="C1147" s="57" t="s">
        <v>3195</v>
      </c>
      <c r="D1147" s="55" t="s">
        <v>3196</v>
      </c>
      <c r="E1147" s="58" t="s">
        <v>3209</v>
      </c>
      <c r="F1147" s="58" t="s">
        <v>3210</v>
      </c>
      <c r="G1147" s="55" t="s">
        <v>729</v>
      </c>
      <c r="H1147" s="59" t="s">
        <v>747</v>
      </c>
    </row>
    <row r="1148" spans="1:8" x14ac:dyDescent="0.35">
      <c r="A1148" s="56" t="s">
        <v>22</v>
      </c>
      <c r="B1148" s="57" t="s">
        <v>77</v>
      </c>
      <c r="C1148" s="57" t="s">
        <v>3195</v>
      </c>
      <c r="D1148" s="55" t="s">
        <v>3196</v>
      </c>
      <c r="E1148" s="58" t="s">
        <v>3211</v>
      </c>
      <c r="F1148" s="58" t="s">
        <v>3212</v>
      </c>
      <c r="G1148" s="55" t="s">
        <v>729</v>
      </c>
      <c r="H1148" s="59" t="s">
        <v>730</v>
      </c>
    </row>
    <row r="1149" spans="1:8" x14ac:dyDescent="0.35">
      <c r="A1149" s="56" t="s">
        <v>22</v>
      </c>
      <c r="B1149" s="57" t="s">
        <v>77</v>
      </c>
      <c r="C1149" s="57" t="s">
        <v>3195</v>
      </c>
      <c r="D1149" s="55" t="s">
        <v>3196</v>
      </c>
      <c r="E1149" s="58" t="s">
        <v>3213</v>
      </c>
      <c r="F1149" s="58" t="s">
        <v>3214</v>
      </c>
      <c r="G1149" s="55" t="s">
        <v>737</v>
      </c>
      <c r="H1149" s="59" t="s">
        <v>730</v>
      </c>
    </row>
    <row r="1150" spans="1:8" x14ac:dyDescent="0.35">
      <c r="A1150" s="56" t="s">
        <v>22</v>
      </c>
      <c r="B1150" s="57" t="s">
        <v>77</v>
      </c>
      <c r="C1150" s="57" t="s">
        <v>3195</v>
      </c>
      <c r="D1150" s="55" t="s">
        <v>3196</v>
      </c>
      <c r="E1150" s="58" t="s">
        <v>3215</v>
      </c>
      <c r="F1150" s="58" t="s">
        <v>3216</v>
      </c>
      <c r="G1150" s="55" t="s">
        <v>729</v>
      </c>
      <c r="H1150" s="59" t="s">
        <v>730</v>
      </c>
    </row>
    <row r="1151" spans="1:8" x14ac:dyDescent="0.35">
      <c r="A1151" s="56" t="s">
        <v>22</v>
      </c>
      <c r="B1151" s="57" t="s">
        <v>77</v>
      </c>
      <c r="C1151" s="57" t="s">
        <v>3195</v>
      </c>
      <c r="D1151" s="55" t="s">
        <v>3196</v>
      </c>
      <c r="E1151" s="58" t="s">
        <v>3217</v>
      </c>
      <c r="F1151" s="58" t="s">
        <v>3218</v>
      </c>
      <c r="G1151" s="55" t="s">
        <v>737</v>
      </c>
      <c r="H1151" s="59" t="s">
        <v>730</v>
      </c>
    </row>
    <row r="1152" spans="1:8" x14ac:dyDescent="0.35">
      <c r="A1152" s="56" t="s">
        <v>22</v>
      </c>
      <c r="B1152" s="57" t="s">
        <v>77</v>
      </c>
      <c r="C1152" s="57" t="s">
        <v>3195</v>
      </c>
      <c r="D1152" s="55" t="s">
        <v>3196</v>
      </c>
      <c r="E1152" s="58" t="s">
        <v>3219</v>
      </c>
      <c r="F1152" s="58" t="s">
        <v>3220</v>
      </c>
      <c r="G1152" s="55" t="s">
        <v>737</v>
      </c>
      <c r="H1152" s="59" t="s">
        <v>730</v>
      </c>
    </row>
    <row r="1153" spans="1:8" x14ac:dyDescent="0.35">
      <c r="A1153" s="56" t="s">
        <v>22</v>
      </c>
      <c r="B1153" s="57" t="s">
        <v>77</v>
      </c>
      <c r="C1153" s="57" t="s">
        <v>3221</v>
      </c>
      <c r="D1153" s="55" t="s">
        <v>3222</v>
      </c>
      <c r="E1153" s="58" t="s">
        <v>3223</v>
      </c>
      <c r="F1153" s="58" t="s">
        <v>3224</v>
      </c>
      <c r="G1153" s="55" t="s">
        <v>729</v>
      </c>
      <c r="H1153" s="59" t="s">
        <v>747</v>
      </c>
    </row>
    <row r="1154" spans="1:8" x14ac:dyDescent="0.35">
      <c r="A1154" s="56" t="s">
        <v>22</v>
      </c>
      <c r="B1154" s="57" t="s">
        <v>77</v>
      </c>
      <c r="C1154" s="57" t="s">
        <v>3221</v>
      </c>
      <c r="D1154" s="55" t="s">
        <v>3222</v>
      </c>
      <c r="E1154" s="58" t="s">
        <v>3225</v>
      </c>
      <c r="F1154" s="58" t="s">
        <v>3226</v>
      </c>
      <c r="G1154" s="55" t="s">
        <v>729</v>
      </c>
      <c r="H1154" s="59" t="s">
        <v>747</v>
      </c>
    </row>
    <row r="1155" spans="1:8" x14ac:dyDescent="0.35">
      <c r="A1155" s="56" t="s">
        <v>22</v>
      </c>
      <c r="B1155" s="57" t="s">
        <v>77</v>
      </c>
      <c r="C1155" s="57" t="s">
        <v>3221</v>
      </c>
      <c r="D1155" s="55" t="s">
        <v>3222</v>
      </c>
      <c r="E1155" s="58" t="s">
        <v>3227</v>
      </c>
      <c r="F1155" s="58" t="s">
        <v>3228</v>
      </c>
      <c r="G1155" s="55" t="s">
        <v>737</v>
      </c>
      <c r="H1155" s="59" t="s">
        <v>730</v>
      </c>
    </row>
    <row r="1156" spans="1:8" x14ac:dyDescent="0.35">
      <c r="A1156" s="56" t="s">
        <v>22</v>
      </c>
      <c r="B1156" s="57" t="s">
        <v>77</v>
      </c>
      <c r="C1156" s="57" t="s">
        <v>3221</v>
      </c>
      <c r="D1156" s="55" t="s">
        <v>3222</v>
      </c>
      <c r="E1156" s="58" t="s">
        <v>3229</v>
      </c>
      <c r="F1156" s="58" t="s">
        <v>3230</v>
      </c>
      <c r="G1156" s="55" t="s">
        <v>729</v>
      </c>
      <c r="H1156" s="59" t="s">
        <v>744</v>
      </c>
    </row>
    <row r="1157" spans="1:8" x14ac:dyDescent="0.35">
      <c r="A1157" s="56" t="s">
        <v>22</v>
      </c>
      <c r="B1157" s="57" t="s">
        <v>77</v>
      </c>
      <c r="C1157" s="57" t="s">
        <v>3221</v>
      </c>
      <c r="D1157" s="55" t="s">
        <v>3222</v>
      </c>
      <c r="E1157" s="58" t="s">
        <v>3231</v>
      </c>
      <c r="F1157" s="58" t="s">
        <v>3232</v>
      </c>
      <c r="G1157" s="55" t="s">
        <v>729</v>
      </c>
      <c r="H1157" s="59" t="s">
        <v>730</v>
      </c>
    </row>
    <row r="1158" spans="1:8" x14ac:dyDescent="0.35">
      <c r="A1158" s="56" t="s">
        <v>22</v>
      </c>
      <c r="B1158" s="57" t="s">
        <v>77</v>
      </c>
      <c r="C1158" s="57" t="s">
        <v>3221</v>
      </c>
      <c r="D1158" s="55" t="s">
        <v>3222</v>
      </c>
      <c r="E1158" s="58" t="s">
        <v>3233</v>
      </c>
      <c r="F1158" s="58" t="s">
        <v>3234</v>
      </c>
      <c r="G1158" s="55" t="s">
        <v>729</v>
      </c>
      <c r="H1158" s="59" t="s">
        <v>730</v>
      </c>
    </row>
    <row r="1159" spans="1:8" x14ac:dyDescent="0.35">
      <c r="A1159" s="56" t="s">
        <v>22</v>
      </c>
      <c r="B1159" s="57" t="s">
        <v>77</v>
      </c>
      <c r="C1159" s="57" t="s">
        <v>3221</v>
      </c>
      <c r="D1159" s="55" t="s">
        <v>3222</v>
      </c>
      <c r="E1159" s="58" t="s">
        <v>3235</v>
      </c>
      <c r="F1159" s="58" t="s">
        <v>3236</v>
      </c>
      <c r="G1159" s="55" t="s">
        <v>729</v>
      </c>
      <c r="H1159" s="59" t="s">
        <v>730</v>
      </c>
    </row>
    <row r="1160" spans="1:8" x14ac:dyDescent="0.35">
      <c r="A1160" s="56" t="s">
        <v>22</v>
      </c>
      <c r="B1160" s="57" t="s">
        <v>77</v>
      </c>
      <c r="C1160" s="57" t="s">
        <v>3221</v>
      </c>
      <c r="D1160" s="55" t="s">
        <v>3222</v>
      </c>
      <c r="E1160" s="58" t="s">
        <v>3237</v>
      </c>
      <c r="F1160" s="58" t="s">
        <v>3238</v>
      </c>
      <c r="G1160" s="55" t="s">
        <v>737</v>
      </c>
      <c r="H1160" s="59" t="s">
        <v>730</v>
      </c>
    </row>
    <row r="1161" spans="1:8" x14ac:dyDescent="0.35">
      <c r="A1161" s="56" t="s">
        <v>22</v>
      </c>
      <c r="B1161" s="57" t="s">
        <v>77</v>
      </c>
      <c r="C1161" s="57" t="s">
        <v>3239</v>
      </c>
      <c r="D1161" s="55" t="s">
        <v>3240</v>
      </c>
      <c r="E1161" s="58" t="s">
        <v>3241</v>
      </c>
      <c r="F1161" s="58" t="s">
        <v>3242</v>
      </c>
      <c r="G1161" s="55" t="s">
        <v>729</v>
      </c>
      <c r="H1161" s="59" t="s">
        <v>730</v>
      </c>
    </row>
    <row r="1162" spans="1:8" x14ac:dyDescent="0.35">
      <c r="A1162" s="56" t="s">
        <v>22</v>
      </c>
      <c r="B1162" s="57" t="s">
        <v>77</v>
      </c>
      <c r="C1162" s="57" t="s">
        <v>3239</v>
      </c>
      <c r="D1162" s="55" t="s">
        <v>3240</v>
      </c>
      <c r="E1162" s="58" t="s">
        <v>3243</v>
      </c>
      <c r="F1162" s="58" t="s">
        <v>3244</v>
      </c>
      <c r="G1162" s="55" t="s">
        <v>729</v>
      </c>
      <c r="H1162" s="59" t="s">
        <v>744</v>
      </c>
    </row>
    <row r="1163" spans="1:8" x14ac:dyDescent="0.35">
      <c r="A1163" s="56" t="s">
        <v>22</v>
      </c>
      <c r="B1163" s="57" t="s">
        <v>77</v>
      </c>
      <c r="C1163" s="57" t="s">
        <v>3239</v>
      </c>
      <c r="D1163" s="55" t="s">
        <v>3240</v>
      </c>
      <c r="E1163" s="58" t="s">
        <v>3245</v>
      </c>
      <c r="F1163" s="58" t="s">
        <v>3246</v>
      </c>
      <c r="G1163" s="55" t="s">
        <v>729</v>
      </c>
      <c r="H1163" s="59" t="s">
        <v>744</v>
      </c>
    </row>
    <row r="1164" spans="1:8" x14ac:dyDescent="0.35">
      <c r="A1164" s="56" t="s">
        <v>22</v>
      </c>
      <c r="B1164" s="57" t="s">
        <v>77</v>
      </c>
      <c r="C1164" s="57" t="s">
        <v>3239</v>
      </c>
      <c r="D1164" s="55" t="s">
        <v>3240</v>
      </c>
      <c r="E1164" s="58" t="s">
        <v>3247</v>
      </c>
      <c r="F1164" s="58" t="s">
        <v>3248</v>
      </c>
      <c r="G1164" s="55" t="s">
        <v>729</v>
      </c>
      <c r="H1164" s="59" t="s">
        <v>747</v>
      </c>
    </row>
    <row r="1165" spans="1:8" x14ac:dyDescent="0.35">
      <c r="A1165" s="56" t="s">
        <v>22</v>
      </c>
      <c r="B1165" s="57" t="s">
        <v>77</v>
      </c>
      <c r="C1165" s="57" t="s">
        <v>3239</v>
      </c>
      <c r="D1165" s="55" t="s">
        <v>3240</v>
      </c>
      <c r="E1165" s="58" t="s">
        <v>3249</v>
      </c>
      <c r="F1165" s="58" t="s">
        <v>3250</v>
      </c>
      <c r="G1165" s="55" t="s">
        <v>729</v>
      </c>
      <c r="H1165" s="59" t="s">
        <v>747</v>
      </c>
    </row>
    <row r="1166" spans="1:8" x14ac:dyDescent="0.35">
      <c r="A1166" s="56" t="s">
        <v>22</v>
      </c>
      <c r="B1166" s="57" t="s">
        <v>77</v>
      </c>
      <c r="C1166" s="57" t="s">
        <v>3239</v>
      </c>
      <c r="D1166" s="55" t="s">
        <v>3240</v>
      </c>
      <c r="E1166" s="58" t="s">
        <v>3251</v>
      </c>
      <c r="F1166" s="58" t="s">
        <v>3252</v>
      </c>
      <c r="G1166" s="55" t="s">
        <v>737</v>
      </c>
      <c r="H1166" s="59" t="s">
        <v>730</v>
      </c>
    </row>
    <row r="1167" spans="1:8" x14ac:dyDescent="0.35">
      <c r="A1167" s="56" t="s">
        <v>22</v>
      </c>
      <c r="B1167" s="57" t="s">
        <v>77</v>
      </c>
      <c r="C1167" s="57" t="s">
        <v>3239</v>
      </c>
      <c r="D1167" s="55" t="s">
        <v>3240</v>
      </c>
      <c r="E1167" s="58" t="s">
        <v>3253</v>
      </c>
      <c r="F1167" s="58" t="s">
        <v>3254</v>
      </c>
      <c r="G1167" s="55" t="s">
        <v>729</v>
      </c>
      <c r="H1167" s="59" t="s">
        <v>730</v>
      </c>
    </row>
    <row r="1168" spans="1:8" x14ac:dyDescent="0.35">
      <c r="A1168" s="56" t="s">
        <v>22</v>
      </c>
      <c r="B1168" s="57" t="s">
        <v>77</v>
      </c>
      <c r="C1168" s="57" t="s">
        <v>3239</v>
      </c>
      <c r="D1168" s="55" t="s">
        <v>3240</v>
      </c>
      <c r="E1168" s="58" t="s">
        <v>3255</v>
      </c>
      <c r="F1168" s="58" t="s">
        <v>3256</v>
      </c>
      <c r="G1168" s="55" t="s">
        <v>737</v>
      </c>
      <c r="H1168" s="59" t="s">
        <v>747</v>
      </c>
    </row>
    <row r="1169" spans="1:8" x14ac:dyDescent="0.35">
      <c r="A1169" s="56" t="s">
        <v>22</v>
      </c>
      <c r="B1169" s="57" t="s">
        <v>77</v>
      </c>
      <c r="C1169" s="57" t="s">
        <v>3257</v>
      </c>
      <c r="D1169" s="55" t="s">
        <v>3258</v>
      </c>
      <c r="E1169" s="58" t="s">
        <v>3259</v>
      </c>
      <c r="F1169" s="58" t="s">
        <v>3260</v>
      </c>
      <c r="G1169" s="55" t="s">
        <v>729</v>
      </c>
      <c r="H1169" s="59" t="s">
        <v>747</v>
      </c>
    </row>
    <row r="1170" spans="1:8" x14ac:dyDescent="0.35">
      <c r="A1170" s="56" t="s">
        <v>22</v>
      </c>
      <c r="B1170" s="57" t="s">
        <v>77</v>
      </c>
      <c r="C1170" s="57" t="s">
        <v>3257</v>
      </c>
      <c r="D1170" s="55" t="s">
        <v>3258</v>
      </c>
      <c r="E1170" s="58" t="s">
        <v>3261</v>
      </c>
      <c r="F1170" s="58" t="s">
        <v>3262</v>
      </c>
      <c r="G1170" s="55" t="s">
        <v>729</v>
      </c>
      <c r="H1170" s="59" t="s">
        <v>730</v>
      </c>
    </row>
    <row r="1171" spans="1:8" x14ac:dyDescent="0.35">
      <c r="A1171" s="56" t="s">
        <v>22</v>
      </c>
      <c r="B1171" s="57" t="s">
        <v>77</v>
      </c>
      <c r="C1171" s="57" t="s">
        <v>3257</v>
      </c>
      <c r="D1171" s="55" t="s">
        <v>3258</v>
      </c>
      <c r="E1171" s="58" t="s">
        <v>3263</v>
      </c>
      <c r="F1171" s="58" t="s">
        <v>3264</v>
      </c>
      <c r="G1171" s="55" t="s">
        <v>729</v>
      </c>
      <c r="H1171" s="59" t="s">
        <v>730</v>
      </c>
    </row>
    <row r="1172" spans="1:8" x14ac:dyDescent="0.35">
      <c r="A1172" s="56" t="s">
        <v>22</v>
      </c>
      <c r="B1172" s="57" t="s">
        <v>77</v>
      </c>
      <c r="C1172" s="57" t="s">
        <v>3257</v>
      </c>
      <c r="D1172" s="55" t="s">
        <v>3258</v>
      </c>
      <c r="E1172" s="58" t="s">
        <v>3265</v>
      </c>
      <c r="F1172" s="58" t="s">
        <v>3266</v>
      </c>
      <c r="G1172" s="55" t="s">
        <v>729</v>
      </c>
      <c r="H1172" s="59" t="s">
        <v>730</v>
      </c>
    </row>
    <row r="1173" spans="1:8" x14ac:dyDescent="0.35">
      <c r="A1173" s="56" t="s">
        <v>22</v>
      </c>
      <c r="B1173" s="57" t="s">
        <v>77</v>
      </c>
      <c r="C1173" s="57" t="s">
        <v>3257</v>
      </c>
      <c r="D1173" s="55" t="s">
        <v>3258</v>
      </c>
      <c r="E1173" s="58" t="s">
        <v>3267</v>
      </c>
      <c r="F1173" s="58" t="s">
        <v>3268</v>
      </c>
      <c r="G1173" s="55" t="s">
        <v>737</v>
      </c>
      <c r="H1173" s="59" t="s">
        <v>730</v>
      </c>
    </row>
    <row r="1174" spans="1:8" x14ac:dyDescent="0.35">
      <c r="A1174" s="56" t="s">
        <v>22</v>
      </c>
      <c r="B1174" s="57" t="s">
        <v>77</v>
      </c>
      <c r="C1174" s="57" t="s">
        <v>3257</v>
      </c>
      <c r="D1174" s="55" t="s">
        <v>3258</v>
      </c>
      <c r="E1174" s="58" t="s">
        <v>3269</v>
      </c>
      <c r="F1174" s="58" t="s">
        <v>3270</v>
      </c>
      <c r="G1174" s="55" t="s">
        <v>729</v>
      </c>
      <c r="H1174" s="59" t="s">
        <v>744</v>
      </c>
    </row>
    <row r="1175" spans="1:8" x14ac:dyDescent="0.35">
      <c r="A1175" s="56" t="s">
        <v>22</v>
      </c>
      <c r="B1175" s="57" t="s">
        <v>77</v>
      </c>
      <c r="C1175" s="57" t="s">
        <v>3257</v>
      </c>
      <c r="D1175" s="55" t="s">
        <v>3258</v>
      </c>
      <c r="E1175" s="58" t="s">
        <v>3271</v>
      </c>
      <c r="F1175" s="58" t="s">
        <v>3272</v>
      </c>
      <c r="G1175" s="55" t="s">
        <v>729</v>
      </c>
      <c r="H1175" s="59" t="s">
        <v>730</v>
      </c>
    </row>
    <row r="1176" spans="1:8" x14ac:dyDescent="0.35">
      <c r="A1176" s="56" t="s">
        <v>22</v>
      </c>
      <c r="B1176" s="57" t="s">
        <v>77</v>
      </c>
      <c r="C1176" s="57" t="s">
        <v>3257</v>
      </c>
      <c r="D1176" s="55" t="s">
        <v>3258</v>
      </c>
      <c r="E1176" s="58" t="s">
        <v>3273</v>
      </c>
      <c r="F1176" s="58" t="s">
        <v>3274</v>
      </c>
      <c r="G1176" s="55" t="s">
        <v>729</v>
      </c>
      <c r="H1176" s="59" t="s">
        <v>730</v>
      </c>
    </row>
    <row r="1177" spans="1:8" x14ac:dyDescent="0.35">
      <c r="A1177" s="56" t="s">
        <v>22</v>
      </c>
      <c r="B1177" s="57" t="s">
        <v>77</v>
      </c>
      <c r="C1177" s="57" t="s">
        <v>3257</v>
      </c>
      <c r="D1177" s="55" t="s">
        <v>3258</v>
      </c>
      <c r="E1177" s="58" t="s">
        <v>3275</v>
      </c>
      <c r="F1177" s="58" t="s">
        <v>3276</v>
      </c>
      <c r="G1177" s="55" t="s">
        <v>729</v>
      </c>
      <c r="H1177" s="59" t="s">
        <v>730</v>
      </c>
    </row>
    <row r="1178" spans="1:8" x14ac:dyDescent="0.35">
      <c r="A1178" s="56" t="s">
        <v>22</v>
      </c>
      <c r="B1178" s="57" t="s">
        <v>77</v>
      </c>
      <c r="C1178" s="57" t="s">
        <v>3257</v>
      </c>
      <c r="D1178" s="55" t="s">
        <v>3258</v>
      </c>
      <c r="E1178" s="58" t="s">
        <v>3277</v>
      </c>
      <c r="F1178" s="58" t="s">
        <v>3278</v>
      </c>
      <c r="G1178" s="55" t="s">
        <v>729</v>
      </c>
      <c r="H1178" s="59" t="s">
        <v>747</v>
      </c>
    </row>
    <row r="1179" spans="1:8" x14ac:dyDescent="0.35">
      <c r="A1179" s="56" t="s">
        <v>22</v>
      </c>
      <c r="B1179" s="57" t="s">
        <v>77</v>
      </c>
      <c r="C1179" s="57" t="s">
        <v>3257</v>
      </c>
      <c r="D1179" s="55" t="s">
        <v>3258</v>
      </c>
      <c r="E1179" s="58" t="s">
        <v>3279</v>
      </c>
      <c r="F1179" s="58" t="s">
        <v>3280</v>
      </c>
      <c r="G1179" s="55" t="s">
        <v>729</v>
      </c>
      <c r="H1179" s="59" t="s">
        <v>747</v>
      </c>
    </row>
    <row r="1180" spans="1:8" x14ac:dyDescent="0.35">
      <c r="A1180" s="56" t="s">
        <v>22</v>
      </c>
      <c r="B1180" s="57" t="s">
        <v>77</v>
      </c>
      <c r="C1180" s="57" t="s">
        <v>3257</v>
      </c>
      <c r="D1180" s="55" t="s">
        <v>3258</v>
      </c>
      <c r="E1180" s="58" t="s">
        <v>3281</v>
      </c>
      <c r="F1180" s="58" t="s">
        <v>3282</v>
      </c>
      <c r="G1180" s="55" t="s">
        <v>729</v>
      </c>
      <c r="H1180" s="59" t="s">
        <v>747</v>
      </c>
    </row>
    <row r="1181" spans="1:8" x14ac:dyDescent="0.35">
      <c r="A1181" s="56" t="s">
        <v>22</v>
      </c>
      <c r="B1181" s="57" t="s">
        <v>77</v>
      </c>
      <c r="C1181" s="57" t="s">
        <v>3257</v>
      </c>
      <c r="D1181" s="55" t="s">
        <v>3258</v>
      </c>
      <c r="E1181" s="58" t="s">
        <v>3283</v>
      </c>
      <c r="F1181" s="58" t="s">
        <v>3284</v>
      </c>
      <c r="G1181" s="55" t="s">
        <v>737</v>
      </c>
      <c r="H1181" s="59" t="s">
        <v>730</v>
      </c>
    </row>
    <row r="1182" spans="1:8" x14ac:dyDescent="0.35">
      <c r="A1182" s="56" t="s">
        <v>22</v>
      </c>
      <c r="B1182" s="57" t="s">
        <v>77</v>
      </c>
      <c r="C1182" s="57" t="s">
        <v>3257</v>
      </c>
      <c r="D1182" s="55" t="s">
        <v>3258</v>
      </c>
      <c r="E1182" s="58" t="s">
        <v>3285</v>
      </c>
      <c r="F1182" s="58" t="s">
        <v>3286</v>
      </c>
      <c r="G1182" s="55" t="s">
        <v>729</v>
      </c>
      <c r="H1182" s="59" t="s">
        <v>730</v>
      </c>
    </row>
    <row r="1183" spans="1:8" x14ac:dyDescent="0.35">
      <c r="A1183" s="56" t="s">
        <v>22</v>
      </c>
      <c r="B1183" s="57" t="s">
        <v>77</v>
      </c>
      <c r="C1183" s="57" t="s">
        <v>3257</v>
      </c>
      <c r="D1183" s="55" t="s">
        <v>3258</v>
      </c>
      <c r="E1183" s="58" t="s">
        <v>3287</v>
      </c>
      <c r="F1183" s="58" t="s">
        <v>3288</v>
      </c>
      <c r="G1183" s="55" t="s">
        <v>729</v>
      </c>
      <c r="H1183" s="59" t="s">
        <v>730</v>
      </c>
    </row>
    <row r="1184" spans="1:8" x14ac:dyDescent="0.35">
      <c r="A1184" s="56" t="s">
        <v>22</v>
      </c>
      <c r="B1184" s="57" t="s">
        <v>77</v>
      </c>
      <c r="C1184" s="57" t="s">
        <v>3257</v>
      </c>
      <c r="D1184" s="55" t="s">
        <v>3258</v>
      </c>
      <c r="E1184" s="58" t="s">
        <v>3289</v>
      </c>
      <c r="F1184" s="58" t="s">
        <v>3290</v>
      </c>
      <c r="G1184" s="55" t="s">
        <v>737</v>
      </c>
      <c r="H1184" s="59" t="s">
        <v>730</v>
      </c>
    </row>
    <row r="1185" spans="1:8" x14ac:dyDescent="0.35">
      <c r="A1185" s="56" t="s">
        <v>22</v>
      </c>
      <c r="B1185" s="57" t="s">
        <v>77</v>
      </c>
      <c r="C1185" s="57" t="s">
        <v>3257</v>
      </c>
      <c r="D1185" s="55" t="s">
        <v>3258</v>
      </c>
      <c r="E1185" s="58" t="s">
        <v>3291</v>
      </c>
      <c r="F1185" s="58" t="s">
        <v>3292</v>
      </c>
      <c r="G1185" s="55" t="s">
        <v>729</v>
      </c>
      <c r="H1185" s="59" t="s">
        <v>747</v>
      </c>
    </row>
    <row r="1186" spans="1:8" x14ac:dyDescent="0.35">
      <c r="A1186" s="56" t="s">
        <v>22</v>
      </c>
      <c r="B1186" s="57" t="s">
        <v>77</v>
      </c>
      <c r="C1186" s="57" t="s">
        <v>3257</v>
      </c>
      <c r="D1186" s="55" t="s">
        <v>3258</v>
      </c>
      <c r="E1186" s="58" t="s">
        <v>3293</v>
      </c>
      <c r="F1186" s="58" t="s">
        <v>3294</v>
      </c>
      <c r="G1186" s="55" t="s">
        <v>729</v>
      </c>
      <c r="H1186" s="59" t="s">
        <v>730</v>
      </c>
    </row>
    <row r="1187" spans="1:8" x14ac:dyDescent="0.35">
      <c r="A1187" s="56" t="s">
        <v>22</v>
      </c>
      <c r="B1187" s="57" t="s">
        <v>77</v>
      </c>
      <c r="C1187" s="57" t="s">
        <v>3257</v>
      </c>
      <c r="D1187" s="55" t="s">
        <v>3258</v>
      </c>
      <c r="E1187" s="58" t="s">
        <v>3295</v>
      </c>
      <c r="F1187" s="58" t="s">
        <v>3296</v>
      </c>
      <c r="G1187" s="55" t="s">
        <v>737</v>
      </c>
      <c r="H1187" s="59" t="s">
        <v>730</v>
      </c>
    </row>
    <row r="1188" spans="1:8" x14ac:dyDescent="0.35">
      <c r="A1188" s="56" t="s">
        <v>22</v>
      </c>
      <c r="B1188" s="57" t="s">
        <v>77</v>
      </c>
      <c r="C1188" s="57" t="s">
        <v>3257</v>
      </c>
      <c r="D1188" s="55" t="s">
        <v>3258</v>
      </c>
      <c r="E1188" s="58" t="s">
        <v>3297</v>
      </c>
      <c r="F1188" s="58" t="s">
        <v>3298</v>
      </c>
      <c r="G1188" s="55" t="s">
        <v>729</v>
      </c>
      <c r="H1188" s="59" t="s">
        <v>730</v>
      </c>
    </row>
    <row r="1189" spans="1:8" x14ac:dyDescent="0.35">
      <c r="A1189" s="56" t="s">
        <v>22</v>
      </c>
      <c r="B1189" s="57" t="s">
        <v>77</v>
      </c>
      <c r="C1189" s="57" t="s">
        <v>3257</v>
      </c>
      <c r="D1189" s="55" t="s">
        <v>3258</v>
      </c>
      <c r="E1189" s="58" t="s">
        <v>3299</v>
      </c>
      <c r="F1189" s="58" t="s">
        <v>3300</v>
      </c>
      <c r="G1189" s="55" t="s">
        <v>737</v>
      </c>
      <c r="H1189" s="59" t="s">
        <v>730</v>
      </c>
    </row>
    <row r="1190" spans="1:8" x14ac:dyDescent="0.35">
      <c r="A1190" s="56" t="s">
        <v>22</v>
      </c>
      <c r="B1190" s="57" t="s">
        <v>77</v>
      </c>
      <c r="C1190" s="57" t="s">
        <v>3301</v>
      </c>
      <c r="D1190" s="55" t="s">
        <v>3302</v>
      </c>
      <c r="E1190" s="58" t="s">
        <v>3303</v>
      </c>
      <c r="F1190" s="58" t="s">
        <v>3304</v>
      </c>
      <c r="G1190" s="55" t="s">
        <v>729</v>
      </c>
      <c r="H1190" s="59" t="s">
        <v>730</v>
      </c>
    </row>
    <row r="1191" spans="1:8" x14ac:dyDescent="0.55000000000000004">
      <c r="A1191" s="60" t="s">
        <v>22</v>
      </c>
      <c r="B1191" s="60" t="s">
        <v>77</v>
      </c>
      <c r="C1191" s="60" t="s">
        <v>3301</v>
      </c>
      <c r="D1191" s="60" t="s">
        <v>3302</v>
      </c>
      <c r="E1191" s="55" t="s">
        <v>3305</v>
      </c>
      <c r="F1191" s="55" t="s">
        <v>3306</v>
      </c>
      <c r="G1191" s="55" t="s">
        <v>729</v>
      </c>
      <c r="H1191" s="61" t="s">
        <v>730</v>
      </c>
    </row>
    <row r="1192" spans="1:8" x14ac:dyDescent="0.35">
      <c r="A1192" s="56" t="s">
        <v>22</v>
      </c>
      <c r="B1192" s="57" t="s">
        <v>77</v>
      </c>
      <c r="C1192" s="57" t="s">
        <v>3301</v>
      </c>
      <c r="D1192" s="55" t="s">
        <v>3302</v>
      </c>
      <c r="E1192" s="58" t="s">
        <v>3307</v>
      </c>
      <c r="F1192" s="58" t="s">
        <v>3308</v>
      </c>
      <c r="G1192" s="55" t="s">
        <v>737</v>
      </c>
      <c r="H1192" s="59" t="s">
        <v>730</v>
      </c>
    </row>
    <row r="1193" spans="1:8" x14ac:dyDescent="0.35">
      <c r="A1193" s="56" t="s">
        <v>22</v>
      </c>
      <c r="B1193" s="57" t="s">
        <v>77</v>
      </c>
      <c r="C1193" s="57" t="s">
        <v>3301</v>
      </c>
      <c r="D1193" s="55" t="s">
        <v>3302</v>
      </c>
      <c r="E1193" s="58" t="s">
        <v>3309</v>
      </c>
      <c r="F1193" s="58" t="s">
        <v>3310</v>
      </c>
      <c r="G1193" s="55" t="s">
        <v>729</v>
      </c>
      <c r="H1193" s="59" t="s">
        <v>747</v>
      </c>
    </row>
    <row r="1194" spans="1:8" x14ac:dyDescent="0.35">
      <c r="A1194" s="56" t="s">
        <v>22</v>
      </c>
      <c r="B1194" s="57" t="s">
        <v>77</v>
      </c>
      <c r="C1194" s="57" t="s">
        <v>3301</v>
      </c>
      <c r="D1194" s="55" t="s">
        <v>3302</v>
      </c>
      <c r="E1194" s="58" t="s">
        <v>3311</v>
      </c>
      <c r="F1194" s="58" t="s">
        <v>3312</v>
      </c>
      <c r="G1194" s="55" t="s">
        <v>729</v>
      </c>
      <c r="H1194" s="59" t="s">
        <v>730</v>
      </c>
    </row>
    <row r="1195" spans="1:8" x14ac:dyDescent="0.35">
      <c r="A1195" s="56" t="s">
        <v>22</v>
      </c>
      <c r="B1195" s="57" t="s">
        <v>77</v>
      </c>
      <c r="C1195" s="57" t="s">
        <v>3301</v>
      </c>
      <c r="D1195" s="55" t="s">
        <v>3302</v>
      </c>
      <c r="E1195" s="58" t="s">
        <v>3313</v>
      </c>
      <c r="F1195" s="58" t="s">
        <v>3314</v>
      </c>
      <c r="G1195" s="55" t="s">
        <v>737</v>
      </c>
      <c r="H1195" s="59" t="s">
        <v>730</v>
      </c>
    </row>
    <row r="1196" spans="1:8" x14ac:dyDescent="0.35">
      <c r="A1196" s="56" t="s">
        <v>22</v>
      </c>
      <c r="B1196" s="57" t="s">
        <v>77</v>
      </c>
      <c r="C1196" s="57" t="s">
        <v>3301</v>
      </c>
      <c r="D1196" s="55" t="s">
        <v>3302</v>
      </c>
      <c r="E1196" s="58" t="s">
        <v>3315</v>
      </c>
      <c r="F1196" s="58" t="s">
        <v>3316</v>
      </c>
      <c r="G1196" s="55" t="s">
        <v>729</v>
      </c>
      <c r="H1196" s="59" t="s">
        <v>747</v>
      </c>
    </row>
    <row r="1197" spans="1:8" x14ac:dyDescent="0.35">
      <c r="A1197" s="56" t="s">
        <v>22</v>
      </c>
      <c r="B1197" s="57" t="s">
        <v>77</v>
      </c>
      <c r="C1197" s="57" t="s">
        <v>3301</v>
      </c>
      <c r="D1197" s="55" t="s">
        <v>3302</v>
      </c>
      <c r="E1197" s="58" t="s">
        <v>3317</v>
      </c>
      <c r="F1197" s="58" t="s">
        <v>3318</v>
      </c>
      <c r="G1197" s="55" t="s">
        <v>729</v>
      </c>
      <c r="H1197" s="59" t="s">
        <v>730</v>
      </c>
    </row>
    <row r="1198" spans="1:8" x14ac:dyDescent="0.35">
      <c r="A1198" s="56" t="s">
        <v>22</v>
      </c>
      <c r="B1198" s="57" t="s">
        <v>77</v>
      </c>
      <c r="C1198" s="57" t="s">
        <v>3301</v>
      </c>
      <c r="D1198" s="55" t="s">
        <v>3302</v>
      </c>
      <c r="E1198" s="58" t="s">
        <v>3319</v>
      </c>
      <c r="F1198" s="58" t="s">
        <v>3320</v>
      </c>
      <c r="H1198" s="59" t="s">
        <v>730</v>
      </c>
    </row>
    <row r="1199" spans="1:8" x14ac:dyDescent="0.35">
      <c r="A1199" s="56" t="s">
        <v>22</v>
      </c>
      <c r="B1199" s="57" t="s">
        <v>77</v>
      </c>
      <c r="C1199" s="57" t="s">
        <v>3301</v>
      </c>
      <c r="D1199" s="55" t="s">
        <v>3302</v>
      </c>
      <c r="E1199" s="58" t="s">
        <v>3321</v>
      </c>
      <c r="F1199" s="58" t="s">
        <v>3322</v>
      </c>
      <c r="G1199" s="55" t="s">
        <v>729</v>
      </c>
      <c r="H1199" s="59" t="s">
        <v>730</v>
      </c>
    </row>
    <row r="1200" spans="1:8" x14ac:dyDescent="0.35">
      <c r="A1200" s="56" t="s">
        <v>22</v>
      </c>
      <c r="B1200" s="57" t="s">
        <v>77</v>
      </c>
      <c r="C1200" s="57" t="s">
        <v>3301</v>
      </c>
      <c r="D1200" s="55" t="s">
        <v>3302</v>
      </c>
      <c r="E1200" s="58" t="s">
        <v>3323</v>
      </c>
      <c r="F1200" s="58" t="s">
        <v>3324</v>
      </c>
      <c r="G1200" s="55" t="s">
        <v>737</v>
      </c>
      <c r="H1200" s="59" t="s">
        <v>730</v>
      </c>
    </row>
    <row r="1201" spans="1:8" x14ac:dyDescent="0.35">
      <c r="A1201" s="56" t="s">
        <v>22</v>
      </c>
      <c r="B1201" s="57" t="s">
        <v>77</v>
      </c>
      <c r="C1201" s="57" t="s">
        <v>3301</v>
      </c>
      <c r="D1201" s="55" t="s">
        <v>3302</v>
      </c>
      <c r="E1201" s="58" t="s">
        <v>3325</v>
      </c>
      <c r="F1201" s="58" t="s">
        <v>3326</v>
      </c>
      <c r="G1201" s="55" t="s">
        <v>729</v>
      </c>
      <c r="H1201" s="59" t="s">
        <v>730</v>
      </c>
    </row>
    <row r="1202" spans="1:8" x14ac:dyDescent="0.35">
      <c r="A1202" s="56" t="s">
        <v>22</v>
      </c>
      <c r="B1202" s="57" t="s">
        <v>77</v>
      </c>
      <c r="C1202" s="57" t="s">
        <v>3301</v>
      </c>
      <c r="D1202" s="55" t="s">
        <v>3302</v>
      </c>
      <c r="E1202" s="58" t="s">
        <v>3327</v>
      </c>
      <c r="F1202" s="58" t="s">
        <v>3328</v>
      </c>
      <c r="G1202" s="55" t="s">
        <v>737</v>
      </c>
      <c r="H1202" s="59" t="s">
        <v>730</v>
      </c>
    </row>
    <row r="1203" spans="1:8" x14ac:dyDescent="0.35">
      <c r="A1203" s="56" t="s">
        <v>22</v>
      </c>
      <c r="B1203" s="57" t="s">
        <v>77</v>
      </c>
      <c r="C1203" s="57" t="s">
        <v>3301</v>
      </c>
      <c r="D1203" s="55" t="s">
        <v>3302</v>
      </c>
      <c r="E1203" s="58" t="s">
        <v>3329</v>
      </c>
      <c r="F1203" s="58" t="s">
        <v>3330</v>
      </c>
      <c r="G1203" s="55" t="s">
        <v>737</v>
      </c>
      <c r="H1203" s="59" t="s">
        <v>730</v>
      </c>
    </row>
    <row r="1204" spans="1:8" x14ac:dyDescent="0.35">
      <c r="A1204" s="56" t="s">
        <v>22</v>
      </c>
      <c r="B1204" s="57" t="s">
        <v>77</v>
      </c>
      <c r="C1204" s="57" t="s">
        <v>3301</v>
      </c>
      <c r="D1204" s="55" t="s">
        <v>3302</v>
      </c>
      <c r="E1204" s="58" t="s">
        <v>3331</v>
      </c>
      <c r="F1204" s="58" t="s">
        <v>3332</v>
      </c>
      <c r="G1204" s="55" t="s">
        <v>729</v>
      </c>
      <c r="H1204" s="59" t="s">
        <v>730</v>
      </c>
    </row>
    <row r="1205" spans="1:8" x14ac:dyDescent="0.35">
      <c r="A1205" s="56" t="s">
        <v>22</v>
      </c>
      <c r="B1205" s="57" t="s">
        <v>77</v>
      </c>
      <c r="C1205" s="57" t="s">
        <v>3333</v>
      </c>
      <c r="D1205" s="55" t="s">
        <v>3334</v>
      </c>
      <c r="E1205" s="58" t="s">
        <v>3335</v>
      </c>
      <c r="F1205" s="58" t="s">
        <v>3336</v>
      </c>
      <c r="G1205" s="55" t="s">
        <v>729</v>
      </c>
      <c r="H1205" s="59" t="s">
        <v>730</v>
      </c>
    </row>
    <row r="1206" spans="1:8" x14ac:dyDescent="0.35">
      <c r="A1206" s="56" t="s">
        <v>22</v>
      </c>
      <c r="B1206" s="57" t="s">
        <v>77</v>
      </c>
      <c r="C1206" s="57" t="s">
        <v>3333</v>
      </c>
      <c r="D1206" s="55" t="s">
        <v>3334</v>
      </c>
      <c r="E1206" s="58" t="s">
        <v>3337</v>
      </c>
      <c r="F1206" s="58" t="s">
        <v>3338</v>
      </c>
      <c r="G1206" s="55" t="s">
        <v>729</v>
      </c>
      <c r="H1206" s="59" t="s">
        <v>744</v>
      </c>
    </row>
    <row r="1207" spans="1:8" x14ac:dyDescent="0.35">
      <c r="A1207" s="56" t="s">
        <v>22</v>
      </c>
      <c r="B1207" s="57" t="s">
        <v>77</v>
      </c>
      <c r="C1207" s="57" t="s">
        <v>3333</v>
      </c>
      <c r="D1207" s="55" t="s">
        <v>3334</v>
      </c>
      <c r="E1207" s="58" t="s">
        <v>3339</v>
      </c>
      <c r="F1207" s="58" t="s">
        <v>3340</v>
      </c>
      <c r="G1207" s="55" t="s">
        <v>729</v>
      </c>
      <c r="H1207" s="59" t="s">
        <v>730</v>
      </c>
    </row>
    <row r="1208" spans="1:8" x14ac:dyDescent="0.35">
      <c r="A1208" s="56" t="s">
        <v>22</v>
      </c>
      <c r="B1208" s="57" t="s">
        <v>77</v>
      </c>
      <c r="C1208" s="57" t="s">
        <v>3333</v>
      </c>
      <c r="D1208" s="55" t="s">
        <v>3334</v>
      </c>
      <c r="E1208" s="58" t="s">
        <v>3341</v>
      </c>
      <c r="F1208" s="58" t="s">
        <v>3342</v>
      </c>
      <c r="G1208" s="55" t="s">
        <v>729</v>
      </c>
      <c r="H1208" s="59" t="s">
        <v>747</v>
      </c>
    </row>
    <row r="1209" spans="1:8" x14ac:dyDescent="0.35">
      <c r="A1209" s="56" t="s">
        <v>22</v>
      </c>
      <c r="B1209" s="57" t="s">
        <v>77</v>
      </c>
      <c r="C1209" s="57" t="s">
        <v>3333</v>
      </c>
      <c r="D1209" s="55" t="s">
        <v>3334</v>
      </c>
      <c r="E1209" s="58" t="s">
        <v>3343</v>
      </c>
      <c r="F1209" s="58" t="s">
        <v>3344</v>
      </c>
      <c r="G1209" s="55" t="s">
        <v>729</v>
      </c>
      <c r="H1209" s="59" t="s">
        <v>747</v>
      </c>
    </row>
    <row r="1210" spans="1:8" x14ac:dyDescent="0.35">
      <c r="A1210" s="56" t="s">
        <v>22</v>
      </c>
      <c r="B1210" s="57" t="s">
        <v>77</v>
      </c>
      <c r="C1210" s="57" t="s">
        <v>3333</v>
      </c>
      <c r="D1210" s="55" t="s">
        <v>3334</v>
      </c>
      <c r="E1210" s="58" t="s">
        <v>3345</v>
      </c>
      <c r="F1210" s="58" t="s">
        <v>3346</v>
      </c>
      <c r="G1210" s="55" t="s">
        <v>729</v>
      </c>
      <c r="H1210" s="59" t="s">
        <v>730</v>
      </c>
    </row>
    <row r="1211" spans="1:8" x14ac:dyDescent="0.35">
      <c r="A1211" s="56" t="s">
        <v>22</v>
      </c>
      <c r="B1211" s="57" t="s">
        <v>77</v>
      </c>
      <c r="C1211" s="57" t="s">
        <v>3333</v>
      </c>
      <c r="D1211" s="55" t="s">
        <v>3334</v>
      </c>
      <c r="E1211" s="58" t="s">
        <v>3347</v>
      </c>
      <c r="F1211" s="58" t="s">
        <v>3348</v>
      </c>
      <c r="G1211" s="55" t="s">
        <v>729</v>
      </c>
      <c r="H1211" s="59" t="s">
        <v>730</v>
      </c>
    </row>
    <row r="1212" spans="1:8" x14ac:dyDescent="0.35">
      <c r="A1212" s="56" t="s">
        <v>22</v>
      </c>
      <c r="B1212" s="57" t="s">
        <v>77</v>
      </c>
      <c r="C1212" s="57" t="s">
        <v>3333</v>
      </c>
      <c r="D1212" s="55" t="s">
        <v>3334</v>
      </c>
      <c r="E1212" s="58" t="s">
        <v>3349</v>
      </c>
      <c r="F1212" s="58" t="s">
        <v>3350</v>
      </c>
      <c r="G1212" s="55" t="s">
        <v>729</v>
      </c>
      <c r="H1212" s="59" t="s">
        <v>730</v>
      </c>
    </row>
    <row r="1213" spans="1:8" x14ac:dyDescent="0.35">
      <c r="A1213" s="56" t="s">
        <v>22</v>
      </c>
      <c r="B1213" s="57" t="s">
        <v>77</v>
      </c>
      <c r="C1213" s="57" t="s">
        <v>3333</v>
      </c>
      <c r="D1213" s="55" t="s">
        <v>3334</v>
      </c>
      <c r="E1213" s="58" t="s">
        <v>3351</v>
      </c>
      <c r="F1213" s="58" t="s">
        <v>3352</v>
      </c>
      <c r="G1213" s="55" t="s">
        <v>729</v>
      </c>
      <c r="H1213" s="59" t="s">
        <v>747</v>
      </c>
    </row>
    <row r="1214" spans="1:8" x14ac:dyDescent="0.35">
      <c r="A1214" s="56" t="s">
        <v>22</v>
      </c>
      <c r="B1214" s="57" t="s">
        <v>77</v>
      </c>
      <c r="C1214" s="57" t="s">
        <v>3333</v>
      </c>
      <c r="D1214" s="55" t="s">
        <v>3334</v>
      </c>
      <c r="E1214" s="58" t="s">
        <v>3353</v>
      </c>
      <c r="F1214" s="58" t="s">
        <v>3354</v>
      </c>
      <c r="G1214" s="55" t="s">
        <v>737</v>
      </c>
      <c r="H1214" s="59" t="s">
        <v>730</v>
      </c>
    </row>
    <row r="1215" spans="1:8" x14ac:dyDescent="0.35">
      <c r="A1215" s="56" t="s">
        <v>22</v>
      </c>
      <c r="B1215" s="57" t="s">
        <v>77</v>
      </c>
      <c r="C1215" s="57" t="s">
        <v>3333</v>
      </c>
      <c r="D1215" s="55" t="s">
        <v>3334</v>
      </c>
      <c r="E1215" s="58" t="s">
        <v>3355</v>
      </c>
      <c r="F1215" s="58" t="s">
        <v>3356</v>
      </c>
      <c r="G1215" s="55" t="s">
        <v>737</v>
      </c>
      <c r="H1215" s="59" t="s">
        <v>730</v>
      </c>
    </row>
    <row r="1216" spans="1:8" x14ac:dyDescent="0.35">
      <c r="A1216" s="56" t="s">
        <v>22</v>
      </c>
      <c r="B1216" s="57" t="s">
        <v>77</v>
      </c>
      <c r="C1216" s="57" t="s">
        <v>3333</v>
      </c>
      <c r="D1216" s="55" t="s">
        <v>3334</v>
      </c>
      <c r="E1216" s="58" t="s">
        <v>3357</v>
      </c>
      <c r="F1216" s="58" t="s">
        <v>3358</v>
      </c>
      <c r="G1216" s="55" t="s">
        <v>737</v>
      </c>
      <c r="H1216" s="59" t="s">
        <v>730</v>
      </c>
    </row>
    <row r="1217" spans="1:8" x14ac:dyDescent="0.35">
      <c r="A1217" s="56" t="s">
        <v>22</v>
      </c>
      <c r="B1217" s="57" t="s">
        <v>77</v>
      </c>
      <c r="C1217" s="57" t="s">
        <v>3333</v>
      </c>
      <c r="D1217" s="55" t="s">
        <v>3334</v>
      </c>
      <c r="E1217" s="58" t="s">
        <v>3359</v>
      </c>
      <c r="F1217" s="58" t="s">
        <v>3360</v>
      </c>
      <c r="G1217" s="55" t="s">
        <v>737</v>
      </c>
      <c r="H1217" s="59" t="s">
        <v>730</v>
      </c>
    </row>
    <row r="1218" spans="1:8" x14ac:dyDescent="0.35">
      <c r="A1218" s="56" t="s">
        <v>22</v>
      </c>
      <c r="B1218" s="57" t="s">
        <v>77</v>
      </c>
      <c r="C1218" s="57" t="s">
        <v>3333</v>
      </c>
      <c r="D1218" s="55" t="s">
        <v>3334</v>
      </c>
      <c r="E1218" s="58" t="s">
        <v>3361</v>
      </c>
      <c r="F1218" s="58" t="s">
        <v>3362</v>
      </c>
      <c r="G1218" s="55" t="s">
        <v>737</v>
      </c>
      <c r="H1218" s="59" t="s">
        <v>747</v>
      </c>
    </row>
    <row r="1219" spans="1:8" x14ac:dyDescent="0.35">
      <c r="A1219" s="56" t="s">
        <v>22</v>
      </c>
      <c r="B1219" s="57" t="s">
        <v>77</v>
      </c>
      <c r="C1219" s="57" t="s">
        <v>3333</v>
      </c>
      <c r="D1219" s="55" t="s">
        <v>3334</v>
      </c>
      <c r="E1219" s="58" t="s">
        <v>3363</v>
      </c>
      <c r="F1219" s="58" t="s">
        <v>3364</v>
      </c>
      <c r="G1219" s="55" t="s">
        <v>737</v>
      </c>
      <c r="H1219" s="59" t="s">
        <v>730</v>
      </c>
    </row>
    <row r="1220" spans="1:8" x14ac:dyDescent="0.35">
      <c r="A1220" s="56" t="s">
        <v>22</v>
      </c>
      <c r="B1220" s="57" t="s">
        <v>77</v>
      </c>
      <c r="C1220" s="57" t="s">
        <v>3333</v>
      </c>
      <c r="D1220" s="55" t="s">
        <v>3334</v>
      </c>
      <c r="E1220" s="58" t="s">
        <v>3365</v>
      </c>
      <c r="F1220" s="58" t="s">
        <v>3366</v>
      </c>
      <c r="G1220" s="55" t="s">
        <v>737</v>
      </c>
      <c r="H1220" s="59" t="s">
        <v>730</v>
      </c>
    </row>
    <row r="1221" spans="1:8" x14ac:dyDescent="0.35">
      <c r="A1221" s="56" t="s">
        <v>22</v>
      </c>
      <c r="B1221" s="57" t="s">
        <v>77</v>
      </c>
      <c r="C1221" s="57" t="s">
        <v>3333</v>
      </c>
      <c r="D1221" s="55" t="s">
        <v>3334</v>
      </c>
      <c r="E1221" s="58" t="s">
        <v>3367</v>
      </c>
      <c r="F1221" s="58" t="s">
        <v>3368</v>
      </c>
      <c r="G1221" s="55" t="s">
        <v>737</v>
      </c>
      <c r="H1221" s="59" t="s">
        <v>730</v>
      </c>
    </row>
    <row r="1222" spans="1:8" x14ac:dyDescent="0.35">
      <c r="A1222" s="56" t="s">
        <v>22</v>
      </c>
      <c r="B1222" s="57" t="s">
        <v>80</v>
      </c>
      <c r="C1222" s="57" t="s">
        <v>3369</v>
      </c>
      <c r="D1222" s="55" t="s">
        <v>3370</v>
      </c>
      <c r="E1222" s="58" t="s">
        <v>3371</v>
      </c>
      <c r="F1222" s="58" t="s">
        <v>3372</v>
      </c>
      <c r="G1222" s="55" t="s">
        <v>729</v>
      </c>
      <c r="H1222" s="59" t="s">
        <v>747</v>
      </c>
    </row>
    <row r="1223" spans="1:8" x14ac:dyDescent="0.35">
      <c r="A1223" s="56" t="s">
        <v>22</v>
      </c>
      <c r="B1223" s="57" t="s">
        <v>80</v>
      </c>
      <c r="C1223" s="57" t="s">
        <v>3369</v>
      </c>
      <c r="D1223" s="55" t="s">
        <v>3370</v>
      </c>
      <c r="E1223" s="58" t="s">
        <v>3373</v>
      </c>
      <c r="F1223" s="58" t="s">
        <v>3374</v>
      </c>
      <c r="G1223" s="55" t="s">
        <v>729</v>
      </c>
      <c r="H1223" s="59" t="s">
        <v>730</v>
      </c>
    </row>
    <row r="1224" spans="1:8" x14ac:dyDescent="0.35">
      <c r="A1224" s="56" t="s">
        <v>22</v>
      </c>
      <c r="B1224" s="57" t="s">
        <v>80</v>
      </c>
      <c r="C1224" s="57" t="s">
        <v>3369</v>
      </c>
      <c r="D1224" s="55" t="s">
        <v>3370</v>
      </c>
      <c r="E1224" s="58" t="s">
        <v>3375</v>
      </c>
      <c r="F1224" s="58" t="s">
        <v>3376</v>
      </c>
      <c r="G1224" s="55" t="s">
        <v>729</v>
      </c>
      <c r="H1224" s="59" t="s">
        <v>730</v>
      </c>
    </row>
    <row r="1225" spans="1:8" x14ac:dyDescent="0.35">
      <c r="A1225" s="56" t="s">
        <v>22</v>
      </c>
      <c r="B1225" s="57" t="s">
        <v>80</v>
      </c>
      <c r="C1225" s="57" t="s">
        <v>3369</v>
      </c>
      <c r="D1225" s="55" t="s">
        <v>3370</v>
      </c>
      <c r="E1225" s="58" t="s">
        <v>3377</v>
      </c>
      <c r="F1225" s="58" t="s">
        <v>3378</v>
      </c>
      <c r="G1225" s="55" t="s">
        <v>729</v>
      </c>
      <c r="H1225" s="59" t="s">
        <v>730</v>
      </c>
    </row>
    <row r="1226" spans="1:8" x14ac:dyDescent="0.35">
      <c r="A1226" s="56" t="s">
        <v>22</v>
      </c>
      <c r="B1226" s="57" t="s">
        <v>80</v>
      </c>
      <c r="C1226" s="57" t="s">
        <v>3369</v>
      </c>
      <c r="D1226" s="55" t="s">
        <v>3370</v>
      </c>
      <c r="E1226" s="58" t="s">
        <v>3379</v>
      </c>
      <c r="F1226" s="58" t="s">
        <v>3380</v>
      </c>
      <c r="G1226" s="55" t="s">
        <v>737</v>
      </c>
      <c r="H1226" s="59" t="s">
        <v>730</v>
      </c>
    </row>
    <row r="1227" spans="1:8" x14ac:dyDescent="0.35">
      <c r="A1227" s="56" t="s">
        <v>22</v>
      </c>
      <c r="B1227" s="57" t="s">
        <v>80</v>
      </c>
      <c r="C1227" s="57" t="s">
        <v>3369</v>
      </c>
      <c r="D1227" s="55" t="s">
        <v>3370</v>
      </c>
      <c r="E1227" s="58" t="s">
        <v>3381</v>
      </c>
      <c r="F1227" s="58" t="s">
        <v>3382</v>
      </c>
      <c r="G1227" s="55" t="s">
        <v>737</v>
      </c>
      <c r="H1227" s="59" t="s">
        <v>730</v>
      </c>
    </row>
    <row r="1228" spans="1:8" x14ac:dyDescent="0.35">
      <c r="A1228" s="56" t="s">
        <v>22</v>
      </c>
      <c r="B1228" s="57" t="s">
        <v>80</v>
      </c>
      <c r="C1228" s="57" t="s">
        <v>3369</v>
      </c>
      <c r="D1228" s="55" t="s">
        <v>3370</v>
      </c>
      <c r="E1228" s="58" t="s">
        <v>3383</v>
      </c>
      <c r="F1228" s="58" t="s">
        <v>3384</v>
      </c>
      <c r="G1228" s="55" t="s">
        <v>729</v>
      </c>
      <c r="H1228" s="59" t="s">
        <v>730</v>
      </c>
    </row>
    <row r="1229" spans="1:8" x14ac:dyDescent="0.35">
      <c r="A1229" s="56" t="s">
        <v>22</v>
      </c>
      <c r="B1229" s="57" t="s">
        <v>80</v>
      </c>
      <c r="C1229" s="57" t="s">
        <v>3369</v>
      </c>
      <c r="D1229" s="55" t="s">
        <v>3370</v>
      </c>
      <c r="E1229" s="58" t="s">
        <v>3385</v>
      </c>
      <c r="F1229" s="58" t="s">
        <v>3386</v>
      </c>
      <c r="G1229" s="55" t="s">
        <v>729</v>
      </c>
      <c r="H1229" s="59" t="s">
        <v>730</v>
      </c>
    </row>
    <row r="1230" spans="1:8" x14ac:dyDescent="0.35">
      <c r="A1230" s="56" t="s">
        <v>22</v>
      </c>
      <c r="B1230" s="57" t="s">
        <v>80</v>
      </c>
      <c r="C1230" s="57" t="s">
        <v>3369</v>
      </c>
      <c r="D1230" s="55" t="s">
        <v>3370</v>
      </c>
      <c r="E1230" s="58" t="s">
        <v>3387</v>
      </c>
      <c r="F1230" s="58" t="s">
        <v>3388</v>
      </c>
      <c r="G1230" s="55" t="s">
        <v>729</v>
      </c>
      <c r="H1230" s="59" t="s">
        <v>747</v>
      </c>
    </row>
    <row r="1231" spans="1:8" x14ac:dyDescent="0.35">
      <c r="A1231" s="56" t="s">
        <v>22</v>
      </c>
      <c r="B1231" s="57" t="s">
        <v>80</v>
      </c>
      <c r="C1231" s="57" t="s">
        <v>3369</v>
      </c>
      <c r="D1231" s="55" t="s">
        <v>3370</v>
      </c>
      <c r="E1231" s="58" t="s">
        <v>3389</v>
      </c>
      <c r="F1231" s="58" t="s">
        <v>3390</v>
      </c>
      <c r="G1231" s="55" t="s">
        <v>729</v>
      </c>
      <c r="H1231" s="59" t="s">
        <v>730</v>
      </c>
    </row>
    <row r="1232" spans="1:8" x14ac:dyDescent="0.35">
      <c r="A1232" s="56" t="s">
        <v>22</v>
      </c>
      <c r="B1232" s="57" t="s">
        <v>80</v>
      </c>
      <c r="C1232" s="57" t="s">
        <v>3369</v>
      </c>
      <c r="D1232" s="55" t="s">
        <v>3370</v>
      </c>
      <c r="E1232" s="58" t="s">
        <v>3391</v>
      </c>
      <c r="F1232" s="58" t="s">
        <v>3392</v>
      </c>
      <c r="G1232" s="55" t="s">
        <v>737</v>
      </c>
      <c r="H1232" s="59" t="s">
        <v>730</v>
      </c>
    </row>
    <row r="1233" spans="1:8" x14ac:dyDescent="0.35">
      <c r="A1233" s="56" t="s">
        <v>22</v>
      </c>
      <c r="B1233" s="57" t="s">
        <v>80</v>
      </c>
      <c r="C1233" s="57" t="s">
        <v>3369</v>
      </c>
      <c r="D1233" s="55" t="s">
        <v>3370</v>
      </c>
      <c r="E1233" s="58" t="s">
        <v>3393</v>
      </c>
      <c r="F1233" s="58" t="s">
        <v>3394</v>
      </c>
      <c r="G1233" s="55" t="s">
        <v>729</v>
      </c>
      <c r="H1233" s="59" t="s">
        <v>730</v>
      </c>
    </row>
    <row r="1234" spans="1:8" x14ac:dyDescent="0.35">
      <c r="A1234" s="56" t="s">
        <v>22</v>
      </c>
      <c r="B1234" s="57" t="s">
        <v>80</v>
      </c>
      <c r="C1234" s="57" t="s">
        <v>3369</v>
      </c>
      <c r="D1234" s="55" t="s">
        <v>3370</v>
      </c>
      <c r="E1234" s="58" t="s">
        <v>3395</v>
      </c>
      <c r="F1234" s="58" t="s">
        <v>3396</v>
      </c>
      <c r="G1234" s="55" t="s">
        <v>729</v>
      </c>
      <c r="H1234" s="59" t="s">
        <v>730</v>
      </c>
    </row>
    <row r="1235" spans="1:8" x14ac:dyDescent="0.35">
      <c r="A1235" s="56" t="s">
        <v>22</v>
      </c>
      <c r="B1235" s="57" t="s">
        <v>80</v>
      </c>
      <c r="C1235" s="57" t="s">
        <v>3369</v>
      </c>
      <c r="D1235" s="55" t="s">
        <v>3370</v>
      </c>
      <c r="E1235" s="58" t="s">
        <v>3397</v>
      </c>
      <c r="F1235" s="58" t="s">
        <v>3398</v>
      </c>
      <c r="G1235" s="55" t="s">
        <v>737</v>
      </c>
      <c r="H1235" s="59" t="s">
        <v>730</v>
      </c>
    </row>
    <row r="1236" spans="1:8" x14ac:dyDescent="0.35">
      <c r="A1236" s="56" t="s">
        <v>22</v>
      </c>
      <c r="B1236" s="57" t="s">
        <v>80</v>
      </c>
      <c r="C1236" s="57" t="s">
        <v>3369</v>
      </c>
      <c r="D1236" s="55" t="s">
        <v>3370</v>
      </c>
      <c r="E1236" s="58" t="s">
        <v>3399</v>
      </c>
      <c r="F1236" s="58" t="s">
        <v>3400</v>
      </c>
      <c r="G1236" s="55" t="s">
        <v>737</v>
      </c>
      <c r="H1236" s="59" t="s">
        <v>730</v>
      </c>
    </row>
    <row r="1237" spans="1:8" x14ac:dyDescent="0.35">
      <c r="A1237" s="56" t="s">
        <v>22</v>
      </c>
      <c r="B1237" s="57" t="s">
        <v>80</v>
      </c>
      <c r="C1237" s="57" t="s">
        <v>3369</v>
      </c>
      <c r="D1237" s="55" t="s">
        <v>3370</v>
      </c>
      <c r="E1237" s="58" t="s">
        <v>3401</v>
      </c>
      <c r="F1237" s="58" t="s">
        <v>3402</v>
      </c>
      <c r="G1237" s="55" t="s">
        <v>737</v>
      </c>
      <c r="H1237" s="59" t="s">
        <v>730</v>
      </c>
    </row>
    <row r="1238" spans="1:8" x14ac:dyDescent="0.35">
      <c r="A1238" s="56" t="s">
        <v>22</v>
      </c>
      <c r="B1238" s="57" t="s">
        <v>80</v>
      </c>
      <c r="C1238" s="57" t="s">
        <v>3369</v>
      </c>
      <c r="D1238" s="55" t="s">
        <v>3370</v>
      </c>
      <c r="E1238" s="58" t="s">
        <v>3403</v>
      </c>
      <c r="F1238" s="58" t="s">
        <v>3404</v>
      </c>
      <c r="G1238" s="55" t="s">
        <v>737</v>
      </c>
      <c r="H1238" s="59" t="s">
        <v>730</v>
      </c>
    </row>
    <row r="1239" spans="1:8" x14ac:dyDescent="0.35">
      <c r="A1239" s="56" t="s">
        <v>22</v>
      </c>
      <c r="B1239" s="57" t="s">
        <v>80</v>
      </c>
      <c r="C1239" s="57" t="s">
        <v>3405</v>
      </c>
      <c r="D1239" s="55" t="s">
        <v>3406</v>
      </c>
      <c r="E1239" s="58" t="s">
        <v>3407</v>
      </c>
      <c r="F1239" s="58" t="s">
        <v>3408</v>
      </c>
      <c r="G1239" s="55" t="s">
        <v>729</v>
      </c>
      <c r="H1239" s="59" t="s">
        <v>744</v>
      </c>
    </row>
    <row r="1240" spans="1:8" x14ac:dyDescent="0.35">
      <c r="A1240" s="56" t="s">
        <v>22</v>
      </c>
      <c r="B1240" s="57" t="s">
        <v>80</v>
      </c>
      <c r="C1240" s="57" t="s">
        <v>3405</v>
      </c>
      <c r="D1240" s="55" t="s">
        <v>3406</v>
      </c>
      <c r="E1240" s="58" t="s">
        <v>3409</v>
      </c>
      <c r="F1240" s="58" t="s">
        <v>3410</v>
      </c>
      <c r="G1240" s="55" t="s">
        <v>729</v>
      </c>
      <c r="H1240" s="59" t="s">
        <v>730</v>
      </c>
    </row>
    <row r="1241" spans="1:8" x14ac:dyDescent="0.35">
      <c r="A1241" s="56" t="s">
        <v>22</v>
      </c>
      <c r="B1241" s="57" t="s">
        <v>80</v>
      </c>
      <c r="C1241" s="57" t="s">
        <v>3405</v>
      </c>
      <c r="D1241" s="55" t="s">
        <v>3406</v>
      </c>
      <c r="E1241" s="58" t="s">
        <v>3411</v>
      </c>
      <c r="F1241" s="58" t="s">
        <v>3412</v>
      </c>
      <c r="G1241" s="55" t="s">
        <v>729</v>
      </c>
      <c r="H1241" s="59" t="s">
        <v>747</v>
      </c>
    </row>
    <row r="1242" spans="1:8" x14ac:dyDescent="0.35">
      <c r="A1242" s="56" t="s">
        <v>22</v>
      </c>
      <c r="B1242" s="57" t="s">
        <v>80</v>
      </c>
      <c r="C1242" s="57" t="s">
        <v>3405</v>
      </c>
      <c r="D1242" s="55" t="s">
        <v>3406</v>
      </c>
      <c r="E1242" s="58" t="s">
        <v>3413</v>
      </c>
      <c r="F1242" s="58" t="s">
        <v>3414</v>
      </c>
      <c r="G1242" s="55" t="s">
        <v>729</v>
      </c>
      <c r="H1242" s="59" t="s">
        <v>730</v>
      </c>
    </row>
    <row r="1243" spans="1:8" x14ac:dyDescent="0.35">
      <c r="A1243" s="56" t="s">
        <v>22</v>
      </c>
      <c r="B1243" s="57" t="s">
        <v>80</v>
      </c>
      <c r="C1243" s="57" t="s">
        <v>3405</v>
      </c>
      <c r="D1243" s="55" t="s">
        <v>3406</v>
      </c>
      <c r="E1243" s="58" t="s">
        <v>3415</v>
      </c>
      <c r="F1243" s="58" t="s">
        <v>3416</v>
      </c>
      <c r="G1243" s="55" t="s">
        <v>729</v>
      </c>
      <c r="H1243" s="59" t="s">
        <v>730</v>
      </c>
    </row>
    <row r="1244" spans="1:8" x14ac:dyDescent="0.35">
      <c r="A1244" s="56" t="s">
        <v>22</v>
      </c>
      <c r="B1244" s="57" t="s">
        <v>80</v>
      </c>
      <c r="C1244" s="57" t="s">
        <v>3405</v>
      </c>
      <c r="D1244" s="55" t="s">
        <v>3406</v>
      </c>
      <c r="E1244" s="58" t="s">
        <v>3417</v>
      </c>
      <c r="F1244" s="58" t="s">
        <v>3418</v>
      </c>
      <c r="G1244" s="55" t="s">
        <v>729</v>
      </c>
      <c r="H1244" s="59" t="s">
        <v>747</v>
      </c>
    </row>
    <row r="1245" spans="1:8" x14ac:dyDescent="0.35">
      <c r="A1245" s="56" t="s">
        <v>22</v>
      </c>
      <c r="B1245" s="57" t="s">
        <v>80</v>
      </c>
      <c r="C1245" s="57" t="s">
        <v>3405</v>
      </c>
      <c r="D1245" s="55" t="s">
        <v>3406</v>
      </c>
      <c r="E1245" s="58" t="s">
        <v>3419</v>
      </c>
      <c r="F1245" s="58" t="s">
        <v>3420</v>
      </c>
      <c r="G1245" s="55" t="s">
        <v>737</v>
      </c>
      <c r="H1245" s="59" t="s">
        <v>730</v>
      </c>
    </row>
    <row r="1246" spans="1:8" x14ac:dyDescent="0.35">
      <c r="A1246" s="56" t="s">
        <v>22</v>
      </c>
      <c r="B1246" s="57" t="s">
        <v>80</v>
      </c>
      <c r="C1246" s="57" t="s">
        <v>3405</v>
      </c>
      <c r="D1246" s="55" t="s">
        <v>3406</v>
      </c>
      <c r="E1246" s="58" t="s">
        <v>3421</v>
      </c>
      <c r="F1246" s="58" t="s">
        <v>3422</v>
      </c>
      <c r="H1246" s="59" t="s">
        <v>730</v>
      </c>
    </row>
    <row r="1247" spans="1:8" x14ac:dyDescent="0.35">
      <c r="A1247" s="56" t="s">
        <v>22</v>
      </c>
      <c r="B1247" s="57" t="s">
        <v>80</v>
      </c>
      <c r="C1247" s="57" t="s">
        <v>3423</v>
      </c>
      <c r="D1247" s="55" t="s">
        <v>3424</v>
      </c>
      <c r="E1247" s="58" t="s">
        <v>3425</v>
      </c>
      <c r="F1247" s="58" t="s">
        <v>3426</v>
      </c>
      <c r="G1247" s="55" t="s">
        <v>729</v>
      </c>
      <c r="H1247" s="59" t="s">
        <v>744</v>
      </c>
    </row>
    <row r="1248" spans="1:8" x14ac:dyDescent="0.35">
      <c r="A1248" s="56" t="s">
        <v>22</v>
      </c>
      <c r="B1248" s="57" t="s">
        <v>80</v>
      </c>
      <c r="C1248" s="57" t="s">
        <v>3423</v>
      </c>
      <c r="D1248" s="55" t="s">
        <v>3424</v>
      </c>
      <c r="E1248" s="58" t="s">
        <v>3427</v>
      </c>
      <c r="F1248" s="58" t="s">
        <v>3428</v>
      </c>
      <c r="G1248" s="55" t="s">
        <v>729</v>
      </c>
      <c r="H1248" s="59" t="s">
        <v>730</v>
      </c>
    </row>
    <row r="1249" spans="1:8" x14ac:dyDescent="0.35">
      <c r="A1249" s="56" t="s">
        <v>22</v>
      </c>
      <c r="B1249" s="57" t="s">
        <v>80</v>
      </c>
      <c r="C1249" s="57" t="s">
        <v>3423</v>
      </c>
      <c r="D1249" s="55" t="s">
        <v>3424</v>
      </c>
      <c r="E1249" s="58" t="s">
        <v>3429</v>
      </c>
      <c r="F1249" s="58" t="s">
        <v>3430</v>
      </c>
      <c r="G1249" s="55" t="s">
        <v>729</v>
      </c>
      <c r="H1249" s="59" t="s">
        <v>730</v>
      </c>
    </row>
    <row r="1250" spans="1:8" x14ac:dyDescent="0.35">
      <c r="A1250" s="56" t="s">
        <v>22</v>
      </c>
      <c r="B1250" s="57" t="s">
        <v>80</v>
      </c>
      <c r="C1250" s="57" t="s">
        <v>3423</v>
      </c>
      <c r="D1250" s="55" t="s">
        <v>3424</v>
      </c>
      <c r="E1250" s="58" t="s">
        <v>3431</v>
      </c>
      <c r="F1250" s="58" t="s">
        <v>3432</v>
      </c>
      <c r="G1250" s="55" t="s">
        <v>729</v>
      </c>
      <c r="H1250" s="59" t="s">
        <v>730</v>
      </c>
    </row>
    <row r="1251" spans="1:8" x14ac:dyDescent="0.35">
      <c r="A1251" s="56" t="s">
        <v>22</v>
      </c>
      <c r="B1251" s="57" t="s">
        <v>80</v>
      </c>
      <c r="C1251" s="57" t="s">
        <v>3423</v>
      </c>
      <c r="D1251" s="55" t="s">
        <v>3424</v>
      </c>
      <c r="E1251" s="58" t="s">
        <v>3433</v>
      </c>
      <c r="F1251" s="58" t="s">
        <v>3434</v>
      </c>
      <c r="G1251" s="55" t="s">
        <v>729</v>
      </c>
      <c r="H1251" s="59" t="s">
        <v>730</v>
      </c>
    </row>
    <row r="1252" spans="1:8" x14ac:dyDescent="0.35">
      <c r="A1252" s="56" t="s">
        <v>22</v>
      </c>
      <c r="B1252" s="57" t="s">
        <v>80</v>
      </c>
      <c r="C1252" s="57" t="s">
        <v>3423</v>
      </c>
      <c r="D1252" s="55" t="s">
        <v>3424</v>
      </c>
      <c r="E1252" s="58" t="s">
        <v>3435</v>
      </c>
      <c r="F1252" s="58" t="s">
        <v>3436</v>
      </c>
      <c r="G1252" s="55" t="s">
        <v>729</v>
      </c>
      <c r="H1252" s="59" t="s">
        <v>730</v>
      </c>
    </row>
    <row r="1253" spans="1:8" x14ac:dyDescent="0.35">
      <c r="A1253" s="56" t="s">
        <v>22</v>
      </c>
      <c r="B1253" s="57" t="s">
        <v>80</v>
      </c>
      <c r="C1253" s="57" t="s">
        <v>3423</v>
      </c>
      <c r="D1253" s="55" t="s">
        <v>3424</v>
      </c>
      <c r="E1253" s="58" t="s">
        <v>3437</v>
      </c>
      <c r="F1253" s="58" t="s">
        <v>3438</v>
      </c>
      <c r="G1253" s="55" t="s">
        <v>729</v>
      </c>
      <c r="H1253" s="59" t="s">
        <v>730</v>
      </c>
    </row>
    <row r="1254" spans="1:8" x14ac:dyDescent="0.35">
      <c r="A1254" s="56" t="s">
        <v>22</v>
      </c>
      <c r="B1254" s="57" t="s">
        <v>80</v>
      </c>
      <c r="C1254" s="57" t="s">
        <v>3423</v>
      </c>
      <c r="D1254" s="55" t="s">
        <v>3424</v>
      </c>
      <c r="E1254" s="58" t="s">
        <v>3439</v>
      </c>
      <c r="F1254" s="58" t="s">
        <v>3440</v>
      </c>
      <c r="G1254" s="55" t="s">
        <v>729</v>
      </c>
      <c r="H1254" s="59" t="s">
        <v>730</v>
      </c>
    </row>
    <row r="1255" spans="1:8" x14ac:dyDescent="0.35">
      <c r="A1255" s="56" t="s">
        <v>22</v>
      </c>
      <c r="B1255" s="57" t="s">
        <v>80</v>
      </c>
      <c r="C1255" s="57" t="s">
        <v>3423</v>
      </c>
      <c r="D1255" s="55" t="s">
        <v>3424</v>
      </c>
      <c r="E1255" s="58" t="s">
        <v>3441</v>
      </c>
      <c r="F1255" s="58" t="s">
        <v>3442</v>
      </c>
      <c r="G1255" s="55" t="s">
        <v>729</v>
      </c>
      <c r="H1255" s="59" t="s">
        <v>747</v>
      </c>
    </row>
    <row r="1256" spans="1:8" x14ac:dyDescent="0.35">
      <c r="A1256" s="56" t="s">
        <v>22</v>
      </c>
      <c r="B1256" s="57" t="s">
        <v>80</v>
      </c>
      <c r="C1256" s="57" t="s">
        <v>3443</v>
      </c>
      <c r="D1256" s="55" t="s">
        <v>3444</v>
      </c>
      <c r="E1256" s="58" t="s">
        <v>3445</v>
      </c>
      <c r="F1256" s="58" t="s">
        <v>3446</v>
      </c>
      <c r="G1256" s="55" t="s">
        <v>729</v>
      </c>
      <c r="H1256" s="59" t="s">
        <v>730</v>
      </c>
    </row>
    <row r="1257" spans="1:8" x14ac:dyDescent="0.35">
      <c r="A1257" s="56" t="s">
        <v>22</v>
      </c>
      <c r="B1257" s="57" t="s">
        <v>80</v>
      </c>
      <c r="C1257" s="57" t="s">
        <v>3443</v>
      </c>
      <c r="D1257" s="55" t="s">
        <v>3444</v>
      </c>
      <c r="E1257" s="58" t="s">
        <v>3447</v>
      </c>
      <c r="F1257" s="58" t="s">
        <v>3448</v>
      </c>
      <c r="G1257" s="55" t="s">
        <v>729</v>
      </c>
      <c r="H1257" s="59" t="s">
        <v>744</v>
      </c>
    </row>
    <row r="1258" spans="1:8" x14ac:dyDescent="0.35">
      <c r="A1258" s="56" t="s">
        <v>22</v>
      </c>
      <c r="B1258" s="57" t="s">
        <v>80</v>
      </c>
      <c r="C1258" s="57" t="s">
        <v>3443</v>
      </c>
      <c r="D1258" s="55" t="s">
        <v>3444</v>
      </c>
      <c r="E1258" s="58" t="s">
        <v>3449</v>
      </c>
      <c r="F1258" s="58" t="s">
        <v>3450</v>
      </c>
      <c r="G1258" s="55" t="s">
        <v>729</v>
      </c>
      <c r="H1258" s="59" t="s">
        <v>730</v>
      </c>
    </row>
    <row r="1259" spans="1:8" x14ac:dyDescent="0.35">
      <c r="A1259" s="56" t="s">
        <v>22</v>
      </c>
      <c r="B1259" s="57" t="s">
        <v>80</v>
      </c>
      <c r="C1259" s="57" t="s">
        <v>3443</v>
      </c>
      <c r="D1259" s="55" t="s">
        <v>3444</v>
      </c>
      <c r="E1259" s="58" t="s">
        <v>3451</v>
      </c>
      <c r="F1259" s="58" t="s">
        <v>3452</v>
      </c>
      <c r="G1259" s="55" t="s">
        <v>729</v>
      </c>
      <c r="H1259" s="59" t="s">
        <v>730</v>
      </c>
    </row>
    <row r="1260" spans="1:8" x14ac:dyDescent="0.35">
      <c r="A1260" s="56" t="s">
        <v>22</v>
      </c>
      <c r="B1260" s="57" t="s">
        <v>80</v>
      </c>
      <c r="C1260" s="57" t="s">
        <v>3443</v>
      </c>
      <c r="D1260" s="55" t="s">
        <v>3444</v>
      </c>
      <c r="E1260" s="58" t="s">
        <v>3453</v>
      </c>
      <c r="F1260" s="58" t="s">
        <v>3454</v>
      </c>
      <c r="G1260" s="55" t="s">
        <v>729</v>
      </c>
      <c r="H1260" s="59" t="s">
        <v>744</v>
      </c>
    </row>
    <row r="1261" spans="1:8" x14ac:dyDescent="0.35">
      <c r="A1261" s="56" t="s">
        <v>22</v>
      </c>
      <c r="B1261" s="57" t="s">
        <v>80</v>
      </c>
      <c r="C1261" s="57" t="s">
        <v>3443</v>
      </c>
      <c r="D1261" s="55" t="s">
        <v>3444</v>
      </c>
      <c r="E1261" s="58" t="s">
        <v>3455</v>
      </c>
      <c r="F1261" s="58" t="s">
        <v>3456</v>
      </c>
      <c r="G1261" s="55" t="s">
        <v>729</v>
      </c>
      <c r="H1261" s="59" t="s">
        <v>730</v>
      </c>
    </row>
    <row r="1262" spans="1:8" x14ac:dyDescent="0.35">
      <c r="A1262" s="56" t="s">
        <v>22</v>
      </c>
      <c r="B1262" s="57" t="s">
        <v>80</v>
      </c>
      <c r="C1262" s="57" t="s">
        <v>3443</v>
      </c>
      <c r="D1262" s="55" t="s">
        <v>3444</v>
      </c>
      <c r="E1262" s="58" t="s">
        <v>3457</v>
      </c>
      <c r="F1262" s="58" t="s">
        <v>3458</v>
      </c>
      <c r="G1262" s="55" t="s">
        <v>729</v>
      </c>
      <c r="H1262" s="59" t="s">
        <v>730</v>
      </c>
    </row>
    <row r="1263" spans="1:8" x14ac:dyDescent="0.35">
      <c r="A1263" s="56" t="s">
        <v>22</v>
      </c>
      <c r="B1263" s="57" t="s">
        <v>80</v>
      </c>
      <c r="C1263" s="57" t="s">
        <v>3443</v>
      </c>
      <c r="D1263" s="55" t="s">
        <v>3444</v>
      </c>
      <c r="E1263" s="58" t="s">
        <v>3459</v>
      </c>
      <c r="F1263" s="58" t="s">
        <v>3460</v>
      </c>
      <c r="G1263" s="55" t="s">
        <v>737</v>
      </c>
      <c r="H1263" s="59" t="s">
        <v>730</v>
      </c>
    </row>
    <row r="1264" spans="1:8" x14ac:dyDescent="0.35">
      <c r="A1264" s="56" t="s">
        <v>22</v>
      </c>
      <c r="B1264" s="57" t="s">
        <v>80</v>
      </c>
      <c r="C1264" s="57" t="s">
        <v>3443</v>
      </c>
      <c r="D1264" s="55" t="s">
        <v>3444</v>
      </c>
      <c r="E1264" s="58" t="s">
        <v>3461</v>
      </c>
      <c r="F1264" s="58" t="s">
        <v>3462</v>
      </c>
      <c r="G1264" s="55" t="s">
        <v>737</v>
      </c>
      <c r="H1264" s="59" t="s">
        <v>730</v>
      </c>
    </row>
    <row r="1265" spans="1:8" x14ac:dyDescent="0.35">
      <c r="A1265" s="56" t="s">
        <v>22</v>
      </c>
      <c r="B1265" s="57" t="s">
        <v>80</v>
      </c>
      <c r="C1265" s="57" t="s">
        <v>3443</v>
      </c>
      <c r="D1265" s="55" t="s">
        <v>3444</v>
      </c>
      <c r="E1265" s="58" t="s">
        <v>3463</v>
      </c>
      <c r="F1265" s="58" t="s">
        <v>3464</v>
      </c>
      <c r="G1265" s="55" t="s">
        <v>729</v>
      </c>
      <c r="H1265" s="59" t="s">
        <v>730</v>
      </c>
    </row>
    <row r="1266" spans="1:8" x14ac:dyDescent="0.35">
      <c r="A1266" s="56" t="s">
        <v>22</v>
      </c>
      <c r="B1266" s="57" t="s">
        <v>80</v>
      </c>
      <c r="C1266" s="57" t="s">
        <v>3443</v>
      </c>
      <c r="D1266" s="55" t="s">
        <v>3444</v>
      </c>
      <c r="E1266" s="58" t="s">
        <v>3465</v>
      </c>
      <c r="F1266" s="58" t="s">
        <v>3466</v>
      </c>
      <c r="G1266" s="55" t="s">
        <v>737</v>
      </c>
      <c r="H1266" s="59" t="s">
        <v>730</v>
      </c>
    </row>
    <row r="1267" spans="1:8" x14ac:dyDescent="0.35">
      <c r="A1267" s="56" t="s">
        <v>22</v>
      </c>
      <c r="B1267" s="57" t="s">
        <v>80</v>
      </c>
      <c r="C1267" s="57" t="s">
        <v>3443</v>
      </c>
      <c r="D1267" s="55" t="s">
        <v>3444</v>
      </c>
      <c r="E1267" s="58" t="s">
        <v>3467</v>
      </c>
      <c r="F1267" s="58" t="s">
        <v>3468</v>
      </c>
      <c r="G1267" s="55" t="s">
        <v>729</v>
      </c>
      <c r="H1267" s="59" t="s">
        <v>747</v>
      </c>
    </row>
    <row r="1268" spans="1:8" x14ac:dyDescent="0.35">
      <c r="A1268" s="56" t="s">
        <v>22</v>
      </c>
      <c r="B1268" s="57" t="s">
        <v>80</v>
      </c>
      <c r="C1268" s="57" t="s">
        <v>3443</v>
      </c>
      <c r="D1268" s="55" t="s">
        <v>3444</v>
      </c>
      <c r="E1268" s="58" t="s">
        <v>3469</v>
      </c>
      <c r="F1268" s="58" t="s">
        <v>3470</v>
      </c>
      <c r="G1268" s="55" t="s">
        <v>737</v>
      </c>
      <c r="H1268" s="59" t="s">
        <v>730</v>
      </c>
    </row>
    <row r="1269" spans="1:8" x14ac:dyDescent="0.35">
      <c r="A1269" s="56" t="s">
        <v>22</v>
      </c>
      <c r="B1269" s="57" t="s">
        <v>80</v>
      </c>
      <c r="C1269" s="57" t="s">
        <v>3471</v>
      </c>
      <c r="D1269" s="55" t="s">
        <v>3472</v>
      </c>
      <c r="E1269" s="58" t="s">
        <v>3473</v>
      </c>
      <c r="F1269" s="58" t="s">
        <v>3474</v>
      </c>
      <c r="G1269" s="55" t="s">
        <v>729</v>
      </c>
      <c r="H1269" s="59" t="s">
        <v>747</v>
      </c>
    </row>
    <row r="1270" spans="1:8" x14ac:dyDescent="0.35">
      <c r="A1270" s="56" t="s">
        <v>22</v>
      </c>
      <c r="B1270" s="57" t="s">
        <v>80</v>
      </c>
      <c r="C1270" s="57" t="s">
        <v>3471</v>
      </c>
      <c r="D1270" s="55" t="s">
        <v>3472</v>
      </c>
      <c r="E1270" s="58" t="s">
        <v>3475</v>
      </c>
      <c r="F1270" s="58" t="s">
        <v>3476</v>
      </c>
      <c r="G1270" s="55" t="s">
        <v>729</v>
      </c>
      <c r="H1270" s="59" t="s">
        <v>730</v>
      </c>
    </row>
    <row r="1271" spans="1:8" x14ac:dyDescent="0.35">
      <c r="A1271" s="56" t="s">
        <v>22</v>
      </c>
      <c r="B1271" s="57" t="s">
        <v>80</v>
      </c>
      <c r="C1271" s="57" t="s">
        <v>3471</v>
      </c>
      <c r="D1271" s="55" t="s">
        <v>3472</v>
      </c>
      <c r="E1271" s="58" t="s">
        <v>3477</v>
      </c>
      <c r="F1271" s="58" t="s">
        <v>3478</v>
      </c>
      <c r="G1271" s="55" t="s">
        <v>737</v>
      </c>
      <c r="H1271" s="59" t="s">
        <v>730</v>
      </c>
    </row>
    <row r="1272" spans="1:8" x14ac:dyDescent="0.35">
      <c r="A1272" s="56" t="s">
        <v>22</v>
      </c>
      <c r="B1272" s="57" t="s">
        <v>80</v>
      </c>
      <c r="C1272" s="57" t="s">
        <v>3471</v>
      </c>
      <c r="D1272" s="55" t="s">
        <v>3472</v>
      </c>
      <c r="E1272" s="58" t="s">
        <v>3479</v>
      </c>
      <c r="F1272" s="58" t="s">
        <v>3480</v>
      </c>
      <c r="G1272" s="55" t="s">
        <v>729</v>
      </c>
      <c r="H1272" s="59" t="s">
        <v>730</v>
      </c>
    </row>
    <row r="1273" spans="1:8" x14ac:dyDescent="0.35">
      <c r="A1273" s="56" t="s">
        <v>22</v>
      </c>
      <c r="B1273" s="57" t="s">
        <v>80</v>
      </c>
      <c r="C1273" s="57" t="s">
        <v>3471</v>
      </c>
      <c r="D1273" s="55" t="s">
        <v>3472</v>
      </c>
      <c r="E1273" s="58" t="s">
        <v>3481</v>
      </c>
      <c r="F1273" s="58" t="s">
        <v>3482</v>
      </c>
      <c r="G1273" s="55" t="s">
        <v>729</v>
      </c>
      <c r="H1273" s="59" t="s">
        <v>730</v>
      </c>
    </row>
    <row r="1274" spans="1:8" x14ac:dyDescent="0.55000000000000004">
      <c r="A1274" s="60" t="s">
        <v>22</v>
      </c>
      <c r="B1274" s="60" t="s">
        <v>80</v>
      </c>
      <c r="C1274" s="60" t="s">
        <v>3471</v>
      </c>
      <c r="D1274" s="60" t="s">
        <v>3472</v>
      </c>
      <c r="E1274" s="55" t="s">
        <v>3483</v>
      </c>
      <c r="F1274" s="55" t="s">
        <v>3484</v>
      </c>
      <c r="G1274" s="55" t="s">
        <v>729</v>
      </c>
      <c r="H1274" s="61" t="s">
        <v>730</v>
      </c>
    </row>
    <row r="1275" spans="1:8" x14ac:dyDescent="0.35">
      <c r="A1275" s="56" t="s">
        <v>22</v>
      </c>
      <c r="B1275" s="57" t="s">
        <v>80</v>
      </c>
      <c r="C1275" s="57" t="s">
        <v>3471</v>
      </c>
      <c r="D1275" s="55" t="s">
        <v>3472</v>
      </c>
      <c r="E1275" s="58" t="s">
        <v>3485</v>
      </c>
      <c r="F1275" s="58" t="s">
        <v>3486</v>
      </c>
      <c r="G1275" s="55" t="s">
        <v>729</v>
      </c>
      <c r="H1275" s="59" t="s">
        <v>747</v>
      </c>
    </row>
    <row r="1276" spans="1:8" x14ac:dyDescent="0.35">
      <c r="A1276" s="56" t="s">
        <v>22</v>
      </c>
      <c r="B1276" s="57" t="s">
        <v>80</v>
      </c>
      <c r="C1276" s="57" t="s">
        <v>3471</v>
      </c>
      <c r="D1276" s="55" t="s">
        <v>3472</v>
      </c>
      <c r="E1276" s="58" t="s">
        <v>3487</v>
      </c>
      <c r="F1276" s="58" t="s">
        <v>3488</v>
      </c>
      <c r="G1276" s="55" t="s">
        <v>729</v>
      </c>
      <c r="H1276" s="59" t="s">
        <v>730</v>
      </c>
    </row>
    <row r="1277" spans="1:8" x14ac:dyDescent="0.35">
      <c r="A1277" s="56" t="s">
        <v>22</v>
      </c>
      <c r="B1277" s="57" t="s">
        <v>80</v>
      </c>
      <c r="C1277" s="57" t="s">
        <v>3471</v>
      </c>
      <c r="D1277" s="55" t="s">
        <v>3472</v>
      </c>
      <c r="E1277" s="58" t="s">
        <v>3489</v>
      </c>
      <c r="F1277" s="58" t="s">
        <v>3490</v>
      </c>
      <c r="G1277" s="55" t="s">
        <v>729</v>
      </c>
      <c r="H1277" s="59" t="s">
        <v>730</v>
      </c>
    </row>
    <row r="1278" spans="1:8" x14ac:dyDescent="0.35">
      <c r="A1278" s="56" t="s">
        <v>22</v>
      </c>
      <c r="B1278" s="57" t="s">
        <v>80</v>
      </c>
      <c r="C1278" s="57" t="s">
        <v>3471</v>
      </c>
      <c r="D1278" s="55" t="s">
        <v>3472</v>
      </c>
      <c r="E1278" s="58" t="s">
        <v>3491</v>
      </c>
      <c r="F1278" s="58" t="s">
        <v>3492</v>
      </c>
      <c r="G1278" s="55" t="s">
        <v>737</v>
      </c>
      <c r="H1278" s="59" t="s">
        <v>730</v>
      </c>
    </row>
    <row r="1279" spans="1:8" x14ac:dyDescent="0.35">
      <c r="A1279" s="56" t="s">
        <v>22</v>
      </c>
      <c r="B1279" s="57" t="s">
        <v>80</v>
      </c>
      <c r="C1279" s="57" t="s">
        <v>3471</v>
      </c>
      <c r="D1279" s="55" t="s">
        <v>3472</v>
      </c>
      <c r="E1279" s="58" t="s">
        <v>3493</v>
      </c>
      <c r="F1279" s="58" t="s">
        <v>3494</v>
      </c>
      <c r="G1279" s="55" t="s">
        <v>729</v>
      </c>
      <c r="H1279" s="59" t="s">
        <v>730</v>
      </c>
    </row>
    <row r="1280" spans="1:8" x14ac:dyDescent="0.35">
      <c r="A1280" s="56" t="s">
        <v>22</v>
      </c>
      <c r="B1280" s="57" t="s">
        <v>80</v>
      </c>
      <c r="C1280" s="57" t="s">
        <v>3471</v>
      </c>
      <c r="D1280" s="55" t="s">
        <v>3472</v>
      </c>
      <c r="E1280" s="58" t="s">
        <v>3495</v>
      </c>
      <c r="F1280" s="58" t="s">
        <v>3496</v>
      </c>
      <c r="G1280" s="55" t="s">
        <v>729</v>
      </c>
      <c r="H1280" s="59" t="s">
        <v>730</v>
      </c>
    </row>
    <row r="1281" spans="1:8" x14ac:dyDescent="0.35">
      <c r="A1281" s="56" t="s">
        <v>22</v>
      </c>
      <c r="B1281" s="57" t="s">
        <v>80</v>
      </c>
      <c r="C1281" s="57" t="s">
        <v>3471</v>
      </c>
      <c r="D1281" s="55" t="s">
        <v>3472</v>
      </c>
      <c r="E1281" s="58" t="s">
        <v>3497</v>
      </c>
      <c r="F1281" s="58" t="s">
        <v>3498</v>
      </c>
      <c r="G1281" s="55" t="s">
        <v>737</v>
      </c>
      <c r="H1281" s="59" t="s">
        <v>730</v>
      </c>
    </row>
    <row r="1282" spans="1:8" x14ac:dyDescent="0.35">
      <c r="A1282" s="56" t="s">
        <v>22</v>
      </c>
      <c r="B1282" s="57" t="s">
        <v>80</v>
      </c>
      <c r="C1282" s="57" t="s">
        <v>3471</v>
      </c>
      <c r="D1282" s="55" t="s">
        <v>3472</v>
      </c>
      <c r="E1282" s="58" t="s">
        <v>3499</v>
      </c>
      <c r="F1282" s="58" t="s">
        <v>3500</v>
      </c>
      <c r="G1282" s="55" t="s">
        <v>737</v>
      </c>
      <c r="H1282" s="59" t="s">
        <v>747</v>
      </c>
    </row>
    <row r="1283" spans="1:8" x14ac:dyDescent="0.35">
      <c r="A1283" s="56" t="s">
        <v>22</v>
      </c>
      <c r="B1283" s="57" t="s">
        <v>80</v>
      </c>
      <c r="C1283" s="57" t="s">
        <v>3471</v>
      </c>
      <c r="D1283" s="55" t="s">
        <v>3472</v>
      </c>
      <c r="E1283" s="58" t="s">
        <v>3501</v>
      </c>
      <c r="F1283" s="58" t="s">
        <v>3502</v>
      </c>
      <c r="G1283" s="55" t="s">
        <v>737</v>
      </c>
      <c r="H1283" s="59" t="s">
        <v>730</v>
      </c>
    </row>
    <row r="1284" spans="1:8" x14ac:dyDescent="0.35">
      <c r="A1284" s="56" t="s">
        <v>22</v>
      </c>
      <c r="B1284" s="57" t="s">
        <v>80</v>
      </c>
      <c r="C1284" s="57" t="s">
        <v>3471</v>
      </c>
      <c r="D1284" s="55" t="s">
        <v>3472</v>
      </c>
      <c r="E1284" s="58" t="s">
        <v>3503</v>
      </c>
      <c r="F1284" s="58" t="s">
        <v>3504</v>
      </c>
      <c r="G1284" s="55" t="s">
        <v>737</v>
      </c>
      <c r="H1284" s="59" t="s">
        <v>730</v>
      </c>
    </row>
    <row r="1285" spans="1:8" x14ac:dyDescent="0.35">
      <c r="A1285" s="56" t="s">
        <v>22</v>
      </c>
      <c r="B1285" s="57" t="s">
        <v>80</v>
      </c>
      <c r="C1285" s="57" t="s">
        <v>3505</v>
      </c>
      <c r="D1285" s="55" t="s">
        <v>3506</v>
      </c>
      <c r="E1285" s="58" t="s">
        <v>3507</v>
      </c>
      <c r="F1285" s="58" t="s">
        <v>3508</v>
      </c>
      <c r="G1285" s="55" t="s">
        <v>729</v>
      </c>
      <c r="H1285" s="59" t="s">
        <v>747</v>
      </c>
    </row>
    <row r="1286" spans="1:8" x14ac:dyDescent="0.35">
      <c r="A1286" s="56" t="s">
        <v>22</v>
      </c>
      <c r="B1286" s="57" t="s">
        <v>80</v>
      </c>
      <c r="C1286" s="57" t="s">
        <v>3505</v>
      </c>
      <c r="D1286" s="55" t="s">
        <v>3506</v>
      </c>
      <c r="E1286" s="58" t="s">
        <v>3509</v>
      </c>
      <c r="F1286" s="58" t="s">
        <v>3510</v>
      </c>
      <c r="G1286" s="55" t="s">
        <v>729</v>
      </c>
      <c r="H1286" s="59" t="s">
        <v>747</v>
      </c>
    </row>
    <row r="1287" spans="1:8" x14ac:dyDescent="0.35">
      <c r="A1287" s="56" t="s">
        <v>22</v>
      </c>
      <c r="B1287" s="57" t="s">
        <v>80</v>
      </c>
      <c r="C1287" s="57" t="s">
        <v>3505</v>
      </c>
      <c r="D1287" s="55" t="s">
        <v>3506</v>
      </c>
      <c r="E1287" s="58" t="s">
        <v>3511</v>
      </c>
      <c r="F1287" s="58" t="s">
        <v>3512</v>
      </c>
      <c r="G1287" s="55" t="s">
        <v>729</v>
      </c>
      <c r="H1287" s="59" t="s">
        <v>747</v>
      </c>
    </row>
    <row r="1288" spans="1:8" x14ac:dyDescent="0.35">
      <c r="A1288" s="56" t="s">
        <v>22</v>
      </c>
      <c r="B1288" s="57" t="s">
        <v>80</v>
      </c>
      <c r="C1288" s="57" t="s">
        <v>3505</v>
      </c>
      <c r="D1288" s="55" t="s">
        <v>3506</v>
      </c>
      <c r="E1288" s="58" t="s">
        <v>3513</v>
      </c>
      <c r="F1288" s="58" t="s">
        <v>3514</v>
      </c>
      <c r="G1288" s="55" t="s">
        <v>729</v>
      </c>
      <c r="H1288" s="59" t="s">
        <v>747</v>
      </c>
    </row>
    <row r="1289" spans="1:8" x14ac:dyDescent="0.35">
      <c r="A1289" s="56" t="s">
        <v>22</v>
      </c>
      <c r="B1289" s="57" t="s">
        <v>80</v>
      </c>
      <c r="C1289" s="57" t="s">
        <v>3505</v>
      </c>
      <c r="D1289" s="55" t="s">
        <v>3506</v>
      </c>
      <c r="E1289" s="58" t="s">
        <v>3515</v>
      </c>
      <c r="F1289" s="58" t="s">
        <v>3516</v>
      </c>
      <c r="G1289" s="55" t="s">
        <v>729</v>
      </c>
      <c r="H1289" s="59" t="s">
        <v>747</v>
      </c>
    </row>
    <row r="1290" spans="1:8" x14ac:dyDescent="0.35">
      <c r="A1290" s="56" t="s">
        <v>22</v>
      </c>
      <c r="B1290" s="57" t="s">
        <v>80</v>
      </c>
      <c r="C1290" s="57" t="s">
        <v>3505</v>
      </c>
      <c r="D1290" s="55" t="s">
        <v>3506</v>
      </c>
      <c r="E1290" s="58" t="s">
        <v>3517</v>
      </c>
      <c r="F1290" s="58" t="s">
        <v>3518</v>
      </c>
      <c r="G1290" s="55" t="s">
        <v>729</v>
      </c>
      <c r="H1290" s="59" t="s">
        <v>730</v>
      </c>
    </row>
    <row r="1291" spans="1:8" x14ac:dyDescent="0.35">
      <c r="A1291" s="56" t="s">
        <v>22</v>
      </c>
      <c r="B1291" s="57" t="s">
        <v>80</v>
      </c>
      <c r="C1291" s="57" t="s">
        <v>3505</v>
      </c>
      <c r="D1291" s="55" t="s">
        <v>3506</v>
      </c>
      <c r="E1291" s="58" t="s">
        <v>3519</v>
      </c>
      <c r="F1291" s="58" t="s">
        <v>3520</v>
      </c>
      <c r="G1291" s="55" t="s">
        <v>729</v>
      </c>
      <c r="H1291" s="59" t="s">
        <v>730</v>
      </c>
    </row>
    <row r="1292" spans="1:8" x14ac:dyDescent="0.35">
      <c r="A1292" s="56" t="s">
        <v>22</v>
      </c>
      <c r="B1292" s="57" t="s">
        <v>80</v>
      </c>
      <c r="C1292" s="57" t="s">
        <v>3505</v>
      </c>
      <c r="D1292" s="55" t="s">
        <v>3506</v>
      </c>
      <c r="E1292" s="58" t="s">
        <v>3521</v>
      </c>
      <c r="F1292" s="58" t="s">
        <v>3522</v>
      </c>
      <c r="G1292" s="55" t="s">
        <v>729</v>
      </c>
      <c r="H1292" s="59" t="s">
        <v>730</v>
      </c>
    </row>
    <row r="1293" spans="1:8" x14ac:dyDescent="0.35">
      <c r="A1293" s="56" t="s">
        <v>22</v>
      </c>
      <c r="B1293" s="57" t="s">
        <v>80</v>
      </c>
      <c r="C1293" s="57" t="s">
        <v>3505</v>
      </c>
      <c r="D1293" s="55" t="s">
        <v>3506</v>
      </c>
      <c r="E1293" s="58" t="s">
        <v>3523</v>
      </c>
      <c r="F1293" s="58" t="s">
        <v>3524</v>
      </c>
      <c r="G1293" s="55" t="s">
        <v>737</v>
      </c>
      <c r="H1293" s="59" t="s">
        <v>730</v>
      </c>
    </row>
    <row r="1294" spans="1:8" x14ac:dyDescent="0.35">
      <c r="A1294" s="56" t="s">
        <v>23</v>
      </c>
      <c r="B1294" s="57" t="s">
        <v>88</v>
      </c>
      <c r="C1294" s="57" t="s">
        <v>3525</v>
      </c>
      <c r="D1294" s="55" t="s">
        <v>3526</v>
      </c>
      <c r="E1294" s="58" t="s">
        <v>3527</v>
      </c>
      <c r="F1294" s="58" t="s">
        <v>3528</v>
      </c>
      <c r="G1294" s="55" t="s">
        <v>729</v>
      </c>
      <c r="H1294" s="59" t="s">
        <v>747</v>
      </c>
    </row>
    <row r="1295" spans="1:8" x14ac:dyDescent="0.35">
      <c r="A1295" s="56" t="s">
        <v>23</v>
      </c>
      <c r="B1295" s="57" t="s">
        <v>88</v>
      </c>
      <c r="C1295" s="57" t="s">
        <v>3525</v>
      </c>
      <c r="D1295" s="55" t="s">
        <v>3526</v>
      </c>
      <c r="E1295" s="58" t="s">
        <v>3529</v>
      </c>
      <c r="F1295" s="58" t="s">
        <v>3530</v>
      </c>
      <c r="G1295" s="55" t="s">
        <v>737</v>
      </c>
      <c r="H1295" s="59" t="s">
        <v>747</v>
      </c>
    </row>
    <row r="1296" spans="1:8" x14ac:dyDescent="0.35">
      <c r="A1296" s="56" t="s">
        <v>23</v>
      </c>
      <c r="B1296" s="57" t="s">
        <v>88</v>
      </c>
      <c r="C1296" s="57" t="s">
        <v>3525</v>
      </c>
      <c r="D1296" s="55" t="s">
        <v>3526</v>
      </c>
      <c r="E1296" s="58" t="s">
        <v>3531</v>
      </c>
      <c r="F1296" s="58" t="s">
        <v>3532</v>
      </c>
      <c r="G1296" s="55" t="s">
        <v>729</v>
      </c>
      <c r="H1296" s="59" t="s">
        <v>730</v>
      </c>
    </row>
    <row r="1297" spans="1:8" x14ac:dyDescent="0.35">
      <c r="A1297" s="56" t="s">
        <v>23</v>
      </c>
      <c r="B1297" s="57" t="s">
        <v>88</v>
      </c>
      <c r="C1297" s="57" t="s">
        <v>3525</v>
      </c>
      <c r="D1297" s="55" t="s">
        <v>3526</v>
      </c>
      <c r="E1297" s="58" t="s">
        <v>3533</v>
      </c>
      <c r="F1297" s="58" t="s">
        <v>3534</v>
      </c>
      <c r="G1297" s="55" t="s">
        <v>729</v>
      </c>
      <c r="H1297" s="59" t="s">
        <v>730</v>
      </c>
    </row>
    <row r="1298" spans="1:8" x14ac:dyDescent="0.35">
      <c r="A1298" s="56" t="s">
        <v>23</v>
      </c>
      <c r="B1298" s="57" t="s">
        <v>88</v>
      </c>
      <c r="C1298" s="57" t="s">
        <v>3525</v>
      </c>
      <c r="D1298" s="55" t="s">
        <v>3526</v>
      </c>
      <c r="E1298" s="58" t="s">
        <v>3535</v>
      </c>
      <c r="F1298" s="58" t="s">
        <v>3536</v>
      </c>
      <c r="G1298" s="55" t="s">
        <v>729</v>
      </c>
      <c r="H1298" s="59" t="s">
        <v>730</v>
      </c>
    </row>
    <row r="1299" spans="1:8" x14ac:dyDescent="0.35">
      <c r="A1299" s="56" t="s">
        <v>23</v>
      </c>
      <c r="B1299" s="57" t="s">
        <v>88</v>
      </c>
      <c r="C1299" s="57" t="s">
        <v>3525</v>
      </c>
      <c r="D1299" s="55" t="s">
        <v>3526</v>
      </c>
      <c r="E1299" s="58" t="s">
        <v>3537</v>
      </c>
      <c r="F1299" s="58" t="s">
        <v>3538</v>
      </c>
      <c r="G1299" s="55" t="s">
        <v>737</v>
      </c>
      <c r="H1299" s="59" t="s">
        <v>730</v>
      </c>
    </row>
    <row r="1300" spans="1:8" x14ac:dyDescent="0.35">
      <c r="A1300" s="56" t="s">
        <v>23</v>
      </c>
      <c r="B1300" s="57" t="s">
        <v>88</v>
      </c>
      <c r="C1300" s="57" t="s">
        <v>3525</v>
      </c>
      <c r="D1300" s="55" t="s">
        <v>3526</v>
      </c>
      <c r="E1300" s="58" t="s">
        <v>3539</v>
      </c>
      <c r="F1300" s="58" t="s">
        <v>3540</v>
      </c>
      <c r="G1300" s="55" t="s">
        <v>729</v>
      </c>
      <c r="H1300" s="59" t="s">
        <v>730</v>
      </c>
    </row>
    <row r="1301" spans="1:8" x14ac:dyDescent="0.35">
      <c r="A1301" s="56" t="s">
        <v>23</v>
      </c>
      <c r="B1301" s="57" t="s">
        <v>88</v>
      </c>
      <c r="C1301" s="57" t="s">
        <v>3525</v>
      </c>
      <c r="D1301" s="55" t="s">
        <v>3526</v>
      </c>
      <c r="E1301" s="58" t="s">
        <v>3541</v>
      </c>
      <c r="F1301" s="58" t="s">
        <v>3542</v>
      </c>
      <c r="G1301" s="55" t="s">
        <v>737</v>
      </c>
      <c r="H1301" s="59" t="s">
        <v>730</v>
      </c>
    </row>
    <row r="1302" spans="1:8" x14ac:dyDescent="0.35">
      <c r="A1302" s="56" t="s">
        <v>23</v>
      </c>
      <c r="B1302" s="57" t="s">
        <v>88</v>
      </c>
      <c r="C1302" s="57" t="s">
        <v>3525</v>
      </c>
      <c r="D1302" s="55" t="s">
        <v>3526</v>
      </c>
      <c r="E1302" s="58" t="s">
        <v>3543</v>
      </c>
      <c r="F1302" s="58" t="s">
        <v>3544</v>
      </c>
      <c r="G1302" s="55" t="s">
        <v>737</v>
      </c>
      <c r="H1302" s="59" t="s">
        <v>730</v>
      </c>
    </row>
    <row r="1303" spans="1:8" x14ac:dyDescent="0.35">
      <c r="A1303" s="56" t="s">
        <v>23</v>
      </c>
      <c r="B1303" s="57" t="s">
        <v>88</v>
      </c>
      <c r="C1303" s="57" t="s">
        <v>3525</v>
      </c>
      <c r="D1303" s="55" t="s">
        <v>3526</v>
      </c>
      <c r="E1303" s="58" t="s">
        <v>3545</v>
      </c>
      <c r="F1303" s="58" t="s">
        <v>3546</v>
      </c>
      <c r="G1303" s="55" t="s">
        <v>737</v>
      </c>
      <c r="H1303" s="59" t="s">
        <v>730</v>
      </c>
    </row>
    <row r="1304" spans="1:8" x14ac:dyDescent="0.35">
      <c r="A1304" s="56" t="s">
        <v>23</v>
      </c>
      <c r="B1304" s="57" t="s">
        <v>88</v>
      </c>
      <c r="C1304" s="57" t="s">
        <v>3525</v>
      </c>
      <c r="D1304" s="55" t="s">
        <v>3526</v>
      </c>
      <c r="E1304" s="58" t="s">
        <v>3547</v>
      </c>
      <c r="F1304" s="58" t="s">
        <v>3548</v>
      </c>
      <c r="G1304" s="55" t="s">
        <v>737</v>
      </c>
      <c r="H1304" s="59" t="s">
        <v>730</v>
      </c>
    </row>
    <row r="1305" spans="1:8" x14ac:dyDescent="0.35">
      <c r="A1305" s="56" t="s">
        <v>23</v>
      </c>
      <c r="B1305" s="57" t="s">
        <v>88</v>
      </c>
      <c r="C1305" s="57" t="s">
        <v>3525</v>
      </c>
      <c r="D1305" s="55" t="s">
        <v>3526</v>
      </c>
      <c r="E1305" s="58" t="s">
        <v>3549</v>
      </c>
      <c r="F1305" s="58" t="s">
        <v>3550</v>
      </c>
      <c r="G1305" s="55" t="s">
        <v>737</v>
      </c>
      <c r="H1305" s="59" t="s">
        <v>730</v>
      </c>
    </row>
    <row r="1306" spans="1:8" x14ac:dyDescent="0.35">
      <c r="A1306" s="56" t="s">
        <v>23</v>
      </c>
      <c r="B1306" s="57" t="s">
        <v>88</v>
      </c>
      <c r="C1306" s="57" t="s">
        <v>3525</v>
      </c>
      <c r="D1306" s="55" t="s">
        <v>3526</v>
      </c>
      <c r="E1306" s="58" t="s">
        <v>3551</v>
      </c>
      <c r="F1306" s="58" t="s">
        <v>3552</v>
      </c>
      <c r="G1306" s="55" t="s">
        <v>729</v>
      </c>
      <c r="H1306" s="59" t="s">
        <v>747</v>
      </c>
    </row>
    <row r="1307" spans="1:8" x14ac:dyDescent="0.35">
      <c r="A1307" s="56" t="s">
        <v>23</v>
      </c>
      <c r="B1307" s="57" t="s">
        <v>88</v>
      </c>
      <c r="C1307" s="57" t="s">
        <v>3525</v>
      </c>
      <c r="D1307" s="55" t="s">
        <v>3526</v>
      </c>
      <c r="E1307" s="58" t="s">
        <v>3553</v>
      </c>
      <c r="F1307" s="58" t="s">
        <v>3554</v>
      </c>
      <c r="G1307" s="55" t="s">
        <v>737</v>
      </c>
      <c r="H1307" s="59" t="s">
        <v>730</v>
      </c>
    </row>
    <row r="1308" spans="1:8" x14ac:dyDescent="0.35">
      <c r="A1308" s="56" t="s">
        <v>23</v>
      </c>
      <c r="B1308" s="57" t="s">
        <v>88</v>
      </c>
      <c r="C1308" s="57" t="s">
        <v>3525</v>
      </c>
      <c r="D1308" s="55" t="s">
        <v>3526</v>
      </c>
      <c r="E1308" s="58" t="s">
        <v>3555</v>
      </c>
      <c r="F1308" s="58" t="s">
        <v>3556</v>
      </c>
      <c r="G1308" s="55" t="s">
        <v>737</v>
      </c>
      <c r="H1308" s="59" t="s">
        <v>730</v>
      </c>
    </row>
    <row r="1309" spans="1:8" x14ac:dyDescent="0.35">
      <c r="A1309" s="56" t="s">
        <v>23</v>
      </c>
      <c r="B1309" s="57" t="s">
        <v>88</v>
      </c>
      <c r="C1309" s="57" t="s">
        <v>3557</v>
      </c>
      <c r="D1309" s="55" t="s">
        <v>3558</v>
      </c>
      <c r="E1309" s="58" t="s">
        <v>3559</v>
      </c>
      <c r="F1309" s="58" t="s">
        <v>3560</v>
      </c>
      <c r="G1309" s="55" t="s">
        <v>729</v>
      </c>
      <c r="H1309" s="59" t="s">
        <v>730</v>
      </c>
    </row>
    <row r="1310" spans="1:8" x14ac:dyDescent="0.35">
      <c r="A1310" s="56" t="s">
        <v>23</v>
      </c>
      <c r="B1310" s="57" t="s">
        <v>88</v>
      </c>
      <c r="C1310" s="57" t="s">
        <v>3557</v>
      </c>
      <c r="D1310" s="55" t="s">
        <v>3558</v>
      </c>
      <c r="E1310" s="58" t="s">
        <v>3561</v>
      </c>
      <c r="F1310" s="58" t="s">
        <v>3562</v>
      </c>
      <c r="G1310" s="55" t="s">
        <v>729</v>
      </c>
      <c r="H1310" s="59" t="s">
        <v>730</v>
      </c>
    </row>
    <row r="1311" spans="1:8" x14ac:dyDescent="0.35">
      <c r="A1311" s="56" t="s">
        <v>23</v>
      </c>
      <c r="B1311" s="57" t="s">
        <v>88</v>
      </c>
      <c r="C1311" s="57" t="s">
        <v>3557</v>
      </c>
      <c r="D1311" s="55" t="s">
        <v>3558</v>
      </c>
      <c r="E1311" s="58" t="s">
        <v>3563</v>
      </c>
      <c r="F1311" s="58" t="s">
        <v>3564</v>
      </c>
      <c r="G1311" s="55" t="s">
        <v>729</v>
      </c>
      <c r="H1311" s="59" t="s">
        <v>747</v>
      </c>
    </row>
    <row r="1312" spans="1:8" x14ac:dyDescent="0.35">
      <c r="A1312" s="56" t="s">
        <v>23</v>
      </c>
      <c r="B1312" s="57" t="s">
        <v>88</v>
      </c>
      <c r="C1312" s="57" t="s">
        <v>3557</v>
      </c>
      <c r="D1312" s="55" t="s">
        <v>3558</v>
      </c>
      <c r="E1312" s="58" t="s">
        <v>3565</v>
      </c>
      <c r="F1312" s="58" t="s">
        <v>3566</v>
      </c>
      <c r="G1312" s="55" t="s">
        <v>729</v>
      </c>
      <c r="H1312" s="59" t="s">
        <v>747</v>
      </c>
    </row>
    <row r="1313" spans="1:8" x14ac:dyDescent="0.35">
      <c r="A1313" s="56" t="s">
        <v>23</v>
      </c>
      <c r="B1313" s="57" t="s">
        <v>88</v>
      </c>
      <c r="C1313" s="57" t="s">
        <v>3557</v>
      </c>
      <c r="D1313" s="55" t="s">
        <v>3558</v>
      </c>
      <c r="E1313" s="58" t="s">
        <v>3567</v>
      </c>
      <c r="F1313" s="58" t="s">
        <v>3568</v>
      </c>
      <c r="G1313" s="55" t="s">
        <v>729</v>
      </c>
      <c r="H1313" s="59" t="s">
        <v>730</v>
      </c>
    </row>
    <row r="1314" spans="1:8" x14ac:dyDescent="0.35">
      <c r="A1314" s="56" t="s">
        <v>23</v>
      </c>
      <c r="B1314" s="57" t="s">
        <v>88</v>
      </c>
      <c r="C1314" s="57" t="s">
        <v>3557</v>
      </c>
      <c r="D1314" s="55" t="s">
        <v>3558</v>
      </c>
      <c r="E1314" s="58" t="s">
        <v>3569</v>
      </c>
      <c r="F1314" s="58" t="s">
        <v>3570</v>
      </c>
      <c r="G1314" s="55" t="s">
        <v>729</v>
      </c>
      <c r="H1314" s="59" t="s">
        <v>730</v>
      </c>
    </row>
    <row r="1315" spans="1:8" x14ac:dyDescent="0.35">
      <c r="A1315" s="56" t="s">
        <v>23</v>
      </c>
      <c r="B1315" s="57" t="s">
        <v>88</v>
      </c>
      <c r="C1315" s="57" t="s">
        <v>3557</v>
      </c>
      <c r="D1315" s="55" t="s">
        <v>3558</v>
      </c>
      <c r="E1315" s="58" t="s">
        <v>3571</v>
      </c>
      <c r="F1315" s="58" t="s">
        <v>3572</v>
      </c>
      <c r="G1315" s="55" t="s">
        <v>737</v>
      </c>
      <c r="H1315" s="59" t="s">
        <v>730</v>
      </c>
    </row>
    <row r="1316" spans="1:8" x14ac:dyDescent="0.35">
      <c r="A1316" s="56" t="s">
        <v>23</v>
      </c>
      <c r="B1316" s="57" t="s">
        <v>88</v>
      </c>
      <c r="C1316" s="57" t="s">
        <v>3573</v>
      </c>
      <c r="D1316" s="55" t="s">
        <v>3574</v>
      </c>
      <c r="E1316" s="58" t="s">
        <v>3575</v>
      </c>
      <c r="F1316" s="58" t="s">
        <v>1373</v>
      </c>
      <c r="G1316" s="55" t="s">
        <v>737</v>
      </c>
      <c r="H1316" s="59" t="s">
        <v>730</v>
      </c>
    </row>
    <row r="1317" spans="1:8" x14ac:dyDescent="0.35">
      <c r="A1317" s="56" t="s">
        <v>23</v>
      </c>
      <c r="B1317" s="57" t="s">
        <v>88</v>
      </c>
      <c r="C1317" s="57" t="s">
        <v>3573</v>
      </c>
      <c r="D1317" s="55" t="s">
        <v>3574</v>
      </c>
      <c r="E1317" s="58" t="s">
        <v>3576</v>
      </c>
      <c r="F1317" s="58" t="s">
        <v>3577</v>
      </c>
      <c r="G1317" s="55" t="s">
        <v>729</v>
      </c>
      <c r="H1317" s="59" t="s">
        <v>730</v>
      </c>
    </row>
    <row r="1318" spans="1:8" x14ac:dyDescent="0.35">
      <c r="A1318" s="56" t="s">
        <v>23</v>
      </c>
      <c r="B1318" s="57" t="s">
        <v>88</v>
      </c>
      <c r="C1318" s="57" t="s">
        <v>3573</v>
      </c>
      <c r="D1318" s="55" t="s">
        <v>3574</v>
      </c>
      <c r="E1318" s="58" t="s">
        <v>3578</v>
      </c>
      <c r="F1318" s="58" t="s">
        <v>3579</v>
      </c>
      <c r="G1318" s="55" t="s">
        <v>729</v>
      </c>
      <c r="H1318" s="59" t="s">
        <v>730</v>
      </c>
    </row>
    <row r="1319" spans="1:8" x14ac:dyDescent="0.35">
      <c r="A1319" s="56" t="s">
        <v>23</v>
      </c>
      <c r="B1319" s="57" t="s">
        <v>88</v>
      </c>
      <c r="C1319" s="57" t="s">
        <v>3573</v>
      </c>
      <c r="D1319" s="55" t="s">
        <v>3574</v>
      </c>
      <c r="E1319" s="58" t="s">
        <v>3580</v>
      </c>
      <c r="F1319" s="58" t="s">
        <v>3581</v>
      </c>
      <c r="G1319" s="55" t="s">
        <v>729</v>
      </c>
      <c r="H1319" s="59" t="s">
        <v>747</v>
      </c>
    </row>
    <row r="1320" spans="1:8" x14ac:dyDescent="0.35">
      <c r="A1320" s="56" t="s">
        <v>23</v>
      </c>
      <c r="B1320" s="57" t="s">
        <v>88</v>
      </c>
      <c r="C1320" s="57" t="s">
        <v>3573</v>
      </c>
      <c r="D1320" s="55" t="s">
        <v>3574</v>
      </c>
      <c r="E1320" s="58" t="s">
        <v>3582</v>
      </c>
      <c r="F1320" s="58" t="s">
        <v>3583</v>
      </c>
      <c r="G1320" s="55" t="s">
        <v>729</v>
      </c>
      <c r="H1320" s="59" t="s">
        <v>730</v>
      </c>
    </row>
    <row r="1321" spans="1:8" x14ac:dyDescent="0.35">
      <c r="A1321" s="56" t="s">
        <v>23</v>
      </c>
      <c r="B1321" s="57" t="s">
        <v>88</v>
      </c>
      <c r="C1321" s="57" t="s">
        <v>3573</v>
      </c>
      <c r="D1321" s="55" t="s">
        <v>3574</v>
      </c>
      <c r="E1321" s="58" t="s">
        <v>3584</v>
      </c>
      <c r="F1321" s="58" t="s">
        <v>3585</v>
      </c>
      <c r="G1321" s="55" t="s">
        <v>737</v>
      </c>
      <c r="H1321" s="59" t="s">
        <v>730</v>
      </c>
    </row>
    <row r="1322" spans="1:8" x14ac:dyDescent="0.35">
      <c r="A1322" s="56" t="s">
        <v>23</v>
      </c>
      <c r="B1322" s="57" t="s">
        <v>88</v>
      </c>
      <c r="C1322" s="57" t="s">
        <v>3573</v>
      </c>
      <c r="D1322" s="55" t="s">
        <v>3574</v>
      </c>
      <c r="E1322" s="58" t="s">
        <v>3586</v>
      </c>
      <c r="F1322" s="58" t="s">
        <v>3587</v>
      </c>
      <c r="G1322" s="55" t="s">
        <v>737</v>
      </c>
      <c r="H1322" s="59" t="s">
        <v>730</v>
      </c>
    </row>
    <row r="1323" spans="1:8" x14ac:dyDescent="0.35">
      <c r="A1323" s="56" t="s">
        <v>23</v>
      </c>
      <c r="B1323" s="57" t="s">
        <v>88</v>
      </c>
      <c r="C1323" s="57" t="s">
        <v>3573</v>
      </c>
      <c r="D1323" s="55" t="s">
        <v>3574</v>
      </c>
      <c r="E1323" s="58" t="s">
        <v>3588</v>
      </c>
      <c r="F1323" s="58" t="s">
        <v>3589</v>
      </c>
      <c r="G1323" s="55" t="s">
        <v>729</v>
      </c>
      <c r="H1323" s="59" t="s">
        <v>744</v>
      </c>
    </row>
    <row r="1324" spans="1:8" x14ac:dyDescent="0.35">
      <c r="A1324" s="56" t="s">
        <v>23</v>
      </c>
      <c r="B1324" s="57" t="s">
        <v>88</v>
      </c>
      <c r="C1324" s="57" t="s">
        <v>3573</v>
      </c>
      <c r="D1324" s="55" t="s">
        <v>3574</v>
      </c>
      <c r="E1324" s="58" t="s">
        <v>3590</v>
      </c>
      <c r="F1324" s="58" t="s">
        <v>3591</v>
      </c>
      <c r="G1324" s="55" t="s">
        <v>729</v>
      </c>
      <c r="H1324" s="59" t="s">
        <v>730</v>
      </c>
    </row>
    <row r="1325" spans="1:8" x14ac:dyDescent="0.35">
      <c r="A1325" s="56" t="s">
        <v>23</v>
      </c>
      <c r="B1325" s="57" t="s">
        <v>88</v>
      </c>
      <c r="C1325" s="57" t="s">
        <v>3573</v>
      </c>
      <c r="D1325" s="55" t="s">
        <v>3574</v>
      </c>
      <c r="E1325" s="58" t="s">
        <v>3592</v>
      </c>
      <c r="F1325" s="58" t="s">
        <v>3593</v>
      </c>
      <c r="G1325" s="55" t="s">
        <v>729</v>
      </c>
      <c r="H1325" s="59" t="s">
        <v>747</v>
      </c>
    </row>
    <row r="1326" spans="1:8" x14ac:dyDescent="0.35">
      <c r="A1326" s="56" t="s">
        <v>23</v>
      </c>
      <c r="B1326" s="57" t="s">
        <v>88</v>
      </c>
      <c r="C1326" s="57" t="s">
        <v>3594</v>
      </c>
      <c r="D1326" s="55" t="s">
        <v>3595</v>
      </c>
      <c r="E1326" s="58" t="s">
        <v>3596</v>
      </c>
      <c r="F1326" s="58" t="s">
        <v>3597</v>
      </c>
      <c r="G1326" s="55" t="s">
        <v>729</v>
      </c>
      <c r="H1326" s="59" t="s">
        <v>744</v>
      </c>
    </row>
    <row r="1327" spans="1:8" x14ac:dyDescent="0.35">
      <c r="A1327" s="56" t="s">
        <v>23</v>
      </c>
      <c r="B1327" s="57" t="s">
        <v>88</v>
      </c>
      <c r="C1327" s="57" t="s">
        <v>3594</v>
      </c>
      <c r="D1327" s="55" t="s">
        <v>3595</v>
      </c>
      <c r="E1327" s="58" t="s">
        <v>3598</v>
      </c>
      <c r="F1327" s="58" t="s">
        <v>3599</v>
      </c>
      <c r="G1327" s="55" t="s">
        <v>729</v>
      </c>
      <c r="H1327" s="59" t="s">
        <v>730</v>
      </c>
    </row>
    <row r="1328" spans="1:8" x14ac:dyDescent="0.35">
      <c r="A1328" s="56" t="s">
        <v>23</v>
      </c>
      <c r="B1328" s="57" t="s">
        <v>88</v>
      </c>
      <c r="C1328" s="57" t="s">
        <v>3594</v>
      </c>
      <c r="D1328" s="55" t="s">
        <v>3595</v>
      </c>
      <c r="E1328" s="58" t="s">
        <v>3600</v>
      </c>
      <c r="F1328" s="58" t="s">
        <v>3601</v>
      </c>
      <c r="G1328" s="55" t="s">
        <v>729</v>
      </c>
      <c r="H1328" s="59" t="s">
        <v>744</v>
      </c>
    </row>
    <row r="1329" spans="1:8" x14ac:dyDescent="0.35">
      <c r="A1329" s="56" t="s">
        <v>23</v>
      </c>
      <c r="B1329" s="57" t="s">
        <v>88</v>
      </c>
      <c r="C1329" s="57" t="s">
        <v>3594</v>
      </c>
      <c r="D1329" s="55" t="s">
        <v>3595</v>
      </c>
      <c r="E1329" s="58" t="s">
        <v>3602</v>
      </c>
      <c r="F1329" s="58" t="s">
        <v>3603</v>
      </c>
      <c r="G1329" s="55" t="s">
        <v>729</v>
      </c>
      <c r="H1329" s="59" t="s">
        <v>747</v>
      </c>
    </row>
    <row r="1330" spans="1:8" x14ac:dyDescent="0.35">
      <c r="A1330" s="56" t="s">
        <v>23</v>
      </c>
      <c r="B1330" s="57" t="s">
        <v>88</v>
      </c>
      <c r="C1330" s="57" t="s">
        <v>3594</v>
      </c>
      <c r="D1330" s="55" t="s">
        <v>3595</v>
      </c>
      <c r="E1330" s="58" t="s">
        <v>3604</v>
      </c>
      <c r="F1330" s="58" t="s">
        <v>3605</v>
      </c>
      <c r="G1330" s="55" t="s">
        <v>737</v>
      </c>
      <c r="H1330" s="59" t="s">
        <v>730</v>
      </c>
    </row>
    <row r="1331" spans="1:8" x14ac:dyDescent="0.35">
      <c r="A1331" s="56" t="s">
        <v>23</v>
      </c>
      <c r="B1331" s="57" t="s">
        <v>88</v>
      </c>
      <c r="C1331" s="57" t="s">
        <v>3594</v>
      </c>
      <c r="D1331" s="55" t="s">
        <v>3595</v>
      </c>
      <c r="E1331" s="58" t="s">
        <v>3606</v>
      </c>
      <c r="F1331" s="58" t="s">
        <v>3607</v>
      </c>
      <c r="G1331" s="55" t="s">
        <v>737</v>
      </c>
      <c r="H1331" s="59" t="s">
        <v>730</v>
      </c>
    </row>
    <row r="1332" spans="1:8" x14ac:dyDescent="0.35">
      <c r="A1332" s="56" t="s">
        <v>23</v>
      </c>
      <c r="B1332" s="57" t="s">
        <v>88</v>
      </c>
      <c r="C1332" s="57" t="s">
        <v>3594</v>
      </c>
      <c r="D1332" s="55" t="s">
        <v>3595</v>
      </c>
      <c r="E1332" s="58" t="s">
        <v>3608</v>
      </c>
      <c r="F1332" s="58" t="s">
        <v>3609</v>
      </c>
      <c r="G1332" s="55" t="s">
        <v>737</v>
      </c>
      <c r="H1332" s="59" t="s">
        <v>730</v>
      </c>
    </row>
    <row r="1333" spans="1:8" x14ac:dyDescent="0.35">
      <c r="A1333" s="56" t="s">
        <v>23</v>
      </c>
      <c r="B1333" s="57" t="s">
        <v>88</v>
      </c>
      <c r="C1333" s="57" t="s">
        <v>3594</v>
      </c>
      <c r="D1333" s="55" t="s">
        <v>3595</v>
      </c>
      <c r="E1333" s="58" t="s">
        <v>3610</v>
      </c>
      <c r="F1333" s="58" t="s">
        <v>3611</v>
      </c>
      <c r="G1333" s="55" t="s">
        <v>729</v>
      </c>
      <c r="H1333" s="59" t="s">
        <v>747</v>
      </c>
    </row>
    <row r="1334" spans="1:8" x14ac:dyDescent="0.35">
      <c r="A1334" s="56" t="s">
        <v>23</v>
      </c>
      <c r="B1334" s="57" t="s">
        <v>88</v>
      </c>
      <c r="C1334" s="57" t="s">
        <v>3594</v>
      </c>
      <c r="D1334" s="55" t="s">
        <v>3595</v>
      </c>
      <c r="E1334" s="58" t="s">
        <v>3612</v>
      </c>
      <c r="F1334" s="58" t="s">
        <v>3613</v>
      </c>
      <c r="G1334" s="55" t="s">
        <v>729</v>
      </c>
      <c r="H1334" s="59" t="s">
        <v>730</v>
      </c>
    </row>
    <row r="1335" spans="1:8" x14ac:dyDescent="0.35">
      <c r="A1335" s="56" t="s">
        <v>23</v>
      </c>
      <c r="B1335" s="57" t="s">
        <v>88</v>
      </c>
      <c r="C1335" s="57" t="s">
        <v>3594</v>
      </c>
      <c r="D1335" s="55" t="s">
        <v>3595</v>
      </c>
      <c r="E1335" s="58" t="s">
        <v>3614</v>
      </c>
      <c r="F1335" s="58" t="s">
        <v>3615</v>
      </c>
      <c r="G1335" s="55" t="s">
        <v>737</v>
      </c>
      <c r="H1335" s="59" t="s">
        <v>730</v>
      </c>
    </row>
    <row r="1336" spans="1:8" x14ac:dyDescent="0.55000000000000004">
      <c r="A1336" s="60" t="s">
        <v>23</v>
      </c>
      <c r="B1336" s="60" t="s">
        <v>88</v>
      </c>
      <c r="C1336" s="60" t="s">
        <v>3594</v>
      </c>
      <c r="D1336" s="60" t="s">
        <v>3595</v>
      </c>
      <c r="E1336" s="55" t="s">
        <v>3616</v>
      </c>
      <c r="F1336" s="55" t="s">
        <v>3617</v>
      </c>
      <c r="G1336" s="55" t="s">
        <v>737</v>
      </c>
      <c r="H1336" s="61" t="s">
        <v>730</v>
      </c>
    </row>
    <row r="1337" spans="1:8" x14ac:dyDescent="0.35">
      <c r="A1337" s="56" t="s">
        <v>23</v>
      </c>
      <c r="B1337" s="57" t="s">
        <v>88</v>
      </c>
      <c r="C1337" s="57" t="s">
        <v>3618</v>
      </c>
      <c r="D1337" s="55" t="s">
        <v>3619</v>
      </c>
      <c r="E1337" s="58" t="s">
        <v>3620</v>
      </c>
      <c r="F1337" s="58" t="s">
        <v>3621</v>
      </c>
      <c r="G1337" s="55" t="s">
        <v>729</v>
      </c>
      <c r="H1337" s="59" t="s">
        <v>730</v>
      </c>
    </row>
    <row r="1338" spans="1:8" x14ac:dyDescent="0.35">
      <c r="A1338" s="56" t="s">
        <v>23</v>
      </c>
      <c r="B1338" s="57" t="s">
        <v>88</v>
      </c>
      <c r="C1338" s="57" t="s">
        <v>3618</v>
      </c>
      <c r="D1338" s="55" t="s">
        <v>3619</v>
      </c>
      <c r="E1338" s="58" t="s">
        <v>3622</v>
      </c>
      <c r="F1338" s="58" t="s">
        <v>3623</v>
      </c>
      <c r="G1338" s="55" t="s">
        <v>737</v>
      </c>
      <c r="H1338" s="59" t="s">
        <v>730</v>
      </c>
    </row>
    <row r="1339" spans="1:8" x14ac:dyDescent="0.35">
      <c r="A1339" s="56" t="s">
        <v>23</v>
      </c>
      <c r="B1339" s="57" t="s">
        <v>88</v>
      </c>
      <c r="C1339" s="57" t="s">
        <v>3618</v>
      </c>
      <c r="D1339" s="55" t="s">
        <v>3619</v>
      </c>
      <c r="E1339" s="58" t="s">
        <v>3624</v>
      </c>
      <c r="F1339" s="58" t="s">
        <v>3625</v>
      </c>
      <c r="G1339" s="55" t="s">
        <v>737</v>
      </c>
      <c r="H1339" s="59" t="s">
        <v>730</v>
      </c>
    </row>
    <row r="1340" spans="1:8" x14ac:dyDescent="0.35">
      <c r="A1340" s="56" t="s">
        <v>23</v>
      </c>
      <c r="B1340" s="57" t="s">
        <v>88</v>
      </c>
      <c r="C1340" s="57" t="s">
        <v>3618</v>
      </c>
      <c r="D1340" s="55" t="s">
        <v>3619</v>
      </c>
      <c r="E1340" s="58" t="s">
        <v>3626</v>
      </c>
      <c r="F1340" s="58" t="s">
        <v>3627</v>
      </c>
      <c r="G1340" s="55" t="s">
        <v>729</v>
      </c>
      <c r="H1340" s="59" t="s">
        <v>730</v>
      </c>
    </row>
    <row r="1341" spans="1:8" x14ac:dyDescent="0.35">
      <c r="A1341" s="56" t="s">
        <v>23</v>
      </c>
      <c r="B1341" s="57" t="s">
        <v>88</v>
      </c>
      <c r="C1341" s="57" t="s">
        <v>3618</v>
      </c>
      <c r="D1341" s="55" t="s">
        <v>3619</v>
      </c>
      <c r="E1341" s="58" t="s">
        <v>3628</v>
      </c>
      <c r="F1341" s="58" t="s">
        <v>3629</v>
      </c>
      <c r="G1341" s="55" t="s">
        <v>729</v>
      </c>
      <c r="H1341" s="59" t="s">
        <v>744</v>
      </c>
    </row>
    <row r="1342" spans="1:8" x14ac:dyDescent="0.35">
      <c r="A1342" s="56" t="s">
        <v>23</v>
      </c>
      <c r="B1342" s="57" t="s">
        <v>88</v>
      </c>
      <c r="C1342" s="57" t="s">
        <v>3618</v>
      </c>
      <c r="D1342" s="55" t="s">
        <v>3619</v>
      </c>
      <c r="E1342" s="58" t="s">
        <v>3630</v>
      </c>
      <c r="F1342" s="58" t="s">
        <v>3631</v>
      </c>
      <c r="G1342" s="55" t="s">
        <v>729</v>
      </c>
      <c r="H1342" s="59" t="s">
        <v>730</v>
      </c>
    </row>
    <row r="1343" spans="1:8" x14ac:dyDescent="0.35">
      <c r="A1343" s="56" t="s">
        <v>23</v>
      </c>
      <c r="B1343" s="57" t="s">
        <v>88</v>
      </c>
      <c r="C1343" s="57" t="s">
        <v>3618</v>
      </c>
      <c r="D1343" s="55" t="s">
        <v>3619</v>
      </c>
      <c r="E1343" s="58" t="s">
        <v>3632</v>
      </c>
      <c r="F1343" s="58" t="s">
        <v>3633</v>
      </c>
      <c r="G1343" s="55" t="s">
        <v>737</v>
      </c>
      <c r="H1343" s="59" t="s">
        <v>747</v>
      </c>
    </row>
    <row r="1344" spans="1:8" x14ac:dyDescent="0.35">
      <c r="A1344" s="56" t="s">
        <v>23</v>
      </c>
      <c r="B1344" s="57" t="s">
        <v>88</v>
      </c>
      <c r="C1344" s="57" t="s">
        <v>3618</v>
      </c>
      <c r="D1344" s="55" t="s">
        <v>3619</v>
      </c>
      <c r="E1344" s="58" t="s">
        <v>3634</v>
      </c>
      <c r="F1344" s="58" t="s">
        <v>3635</v>
      </c>
      <c r="G1344" s="55" t="s">
        <v>729</v>
      </c>
      <c r="H1344" s="59" t="s">
        <v>730</v>
      </c>
    </row>
    <row r="1345" spans="1:8" x14ac:dyDescent="0.35">
      <c r="A1345" s="56" t="s">
        <v>23</v>
      </c>
      <c r="B1345" s="57" t="s">
        <v>88</v>
      </c>
      <c r="C1345" s="57" t="s">
        <v>3618</v>
      </c>
      <c r="D1345" s="55" t="s">
        <v>3619</v>
      </c>
      <c r="E1345" s="58" t="s">
        <v>3636</v>
      </c>
      <c r="F1345" s="58" t="s">
        <v>3637</v>
      </c>
      <c r="G1345" s="55" t="s">
        <v>737</v>
      </c>
      <c r="H1345" s="59" t="s">
        <v>730</v>
      </c>
    </row>
    <row r="1346" spans="1:8" x14ac:dyDescent="0.35">
      <c r="A1346" s="56" t="s">
        <v>23</v>
      </c>
      <c r="B1346" s="57" t="s">
        <v>88</v>
      </c>
      <c r="C1346" s="57" t="s">
        <v>3618</v>
      </c>
      <c r="D1346" s="55" t="s">
        <v>3619</v>
      </c>
      <c r="E1346" s="58" t="s">
        <v>3638</v>
      </c>
      <c r="F1346" s="58" t="s">
        <v>3639</v>
      </c>
      <c r="G1346" s="55" t="s">
        <v>737</v>
      </c>
      <c r="H1346" s="59" t="s">
        <v>730</v>
      </c>
    </row>
    <row r="1347" spans="1:8" x14ac:dyDescent="0.35">
      <c r="A1347" s="56" t="s">
        <v>23</v>
      </c>
      <c r="B1347" s="57" t="s">
        <v>88</v>
      </c>
      <c r="C1347" s="57" t="s">
        <v>3618</v>
      </c>
      <c r="D1347" s="55" t="s">
        <v>3619</v>
      </c>
      <c r="E1347" s="58" t="s">
        <v>3640</v>
      </c>
      <c r="F1347" s="58" t="s">
        <v>3641</v>
      </c>
      <c r="G1347" s="55" t="s">
        <v>737</v>
      </c>
      <c r="H1347" s="59" t="s">
        <v>730</v>
      </c>
    </row>
    <row r="1348" spans="1:8" x14ac:dyDescent="0.35">
      <c r="A1348" s="56" t="s">
        <v>23</v>
      </c>
      <c r="B1348" s="57" t="s">
        <v>88</v>
      </c>
      <c r="C1348" s="57" t="s">
        <v>3642</v>
      </c>
      <c r="D1348" s="55" t="s">
        <v>3643</v>
      </c>
      <c r="E1348" s="58" t="s">
        <v>3644</v>
      </c>
      <c r="F1348" s="58" t="s">
        <v>3645</v>
      </c>
      <c r="G1348" s="55" t="s">
        <v>729</v>
      </c>
      <c r="H1348" s="59" t="s">
        <v>747</v>
      </c>
    </row>
    <row r="1349" spans="1:8" x14ac:dyDescent="0.35">
      <c r="A1349" s="56" t="s">
        <v>23</v>
      </c>
      <c r="B1349" s="57" t="s">
        <v>88</v>
      </c>
      <c r="C1349" s="57" t="s">
        <v>3642</v>
      </c>
      <c r="D1349" s="55" t="s">
        <v>3643</v>
      </c>
      <c r="E1349" s="58" t="s">
        <v>3646</v>
      </c>
      <c r="F1349" s="58" t="s">
        <v>3647</v>
      </c>
      <c r="G1349" s="55" t="s">
        <v>729</v>
      </c>
      <c r="H1349" s="59" t="s">
        <v>730</v>
      </c>
    </row>
    <row r="1350" spans="1:8" x14ac:dyDescent="0.35">
      <c r="A1350" s="56" t="s">
        <v>23</v>
      </c>
      <c r="B1350" s="57" t="s">
        <v>88</v>
      </c>
      <c r="C1350" s="57" t="s">
        <v>3642</v>
      </c>
      <c r="D1350" s="55" t="s">
        <v>3643</v>
      </c>
      <c r="E1350" s="58" t="s">
        <v>3648</v>
      </c>
      <c r="F1350" s="58" t="s">
        <v>3649</v>
      </c>
      <c r="G1350" s="55" t="s">
        <v>729</v>
      </c>
      <c r="H1350" s="59" t="s">
        <v>747</v>
      </c>
    </row>
    <row r="1351" spans="1:8" x14ac:dyDescent="0.35">
      <c r="A1351" s="56" t="s">
        <v>23</v>
      </c>
      <c r="B1351" s="57" t="s">
        <v>88</v>
      </c>
      <c r="C1351" s="57" t="s">
        <v>3642</v>
      </c>
      <c r="D1351" s="55" t="s">
        <v>3643</v>
      </c>
      <c r="E1351" s="58" t="s">
        <v>3650</v>
      </c>
      <c r="F1351" s="58" t="s">
        <v>3651</v>
      </c>
      <c r="G1351" s="55" t="s">
        <v>729</v>
      </c>
      <c r="H1351" s="59" t="s">
        <v>747</v>
      </c>
    </row>
    <row r="1352" spans="1:8" x14ac:dyDescent="0.35">
      <c r="A1352" s="56" t="s">
        <v>23</v>
      </c>
      <c r="B1352" s="57" t="s">
        <v>88</v>
      </c>
      <c r="C1352" s="57" t="s">
        <v>3642</v>
      </c>
      <c r="D1352" s="55" t="s">
        <v>3643</v>
      </c>
      <c r="E1352" s="58" t="s">
        <v>3652</v>
      </c>
      <c r="F1352" s="58" t="s">
        <v>3653</v>
      </c>
      <c r="G1352" s="55" t="s">
        <v>729</v>
      </c>
      <c r="H1352" s="59" t="s">
        <v>730</v>
      </c>
    </row>
    <row r="1353" spans="1:8" x14ac:dyDescent="0.35">
      <c r="A1353" s="56" t="s">
        <v>23</v>
      </c>
      <c r="B1353" s="57" t="s">
        <v>88</v>
      </c>
      <c r="C1353" s="57" t="s">
        <v>3642</v>
      </c>
      <c r="D1353" s="55" t="s">
        <v>3643</v>
      </c>
      <c r="E1353" s="58" t="s">
        <v>3654</v>
      </c>
      <c r="F1353" s="58" t="s">
        <v>3655</v>
      </c>
      <c r="G1353" s="55" t="s">
        <v>729</v>
      </c>
      <c r="H1353" s="59" t="s">
        <v>747</v>
      </c>
    </row>
    <row r="1354" spans="1:8" x14ac:dyDescent="0.35">
      <c r="A1354" s="56" t="s">
        <v>23</v>
      </c>
      <c r="B1354" s="57" t="s">
        <v>88</v>
      </c>
      <c r="C1354" s="57" t="s">
        <v>3642</v>
      </c>
      <c r="D1354" s="55" t="s">
        <v>3643</v>
      </c>
      <c r="E1354" s="58" t="s">
        <v>3656</v>
      </c>
      <c r="F1354" s="58" t="s">
        <v>3657</v>
      </c>
      <c r="G1354" s="55" t="s">
        <v>737</v>
      </c>
      <c r="H1354" s="59" t="s">
        <v>730</v>
      </c>
    </row>
    <row r="1355" spans="1:8" x14ac:dyDescent="0.35">
      <c r="A1355" s="56" t="s">
        <v>23</v>
      </c>
      <c r="B1355" s="57" t="s">
        <v>88</v>
      </c>
      <c r="C1355" s="57" t="s">
        <v>3642</v>
      </c>
      <c r="D1355" s="55" t="s">
        <v>3643</v>
      </c>
      <c r="E1355" s="58" t="s">
        <v>3658</v>
      </c>
      <c r="F1355" s="58" t="s">
        <v>3659</v>
      </c>
      <c r="G1355" s="55" t="s">
        <v>737</v>
      </c>
      <c r="H1355" s="59" t="s">
        <v>730</v>
      </c>
    </row>
    <row r="1356" spans="1:8" x14ac:dyDescent="0.35">
      <c r="A1356" s="56" t="s">
        <v>23</v>
      </c>
      <c r="B1356" s="57" t="s">
        <v>88</v>
      </c>
      <c r="C1356" s="57" t="s">
        <v>3642</v>
      </c>
      <c r="D1356" s="55" t="s">
        <v>3643</v>
      </c>
      <c r="E1356" s="58" t="s">
        <v>3660</v>
      </c>
      <c r="F1356" s="58" t="s">
        <v>3661</v>
      </c>
      <c r="G1356" s="55" t="s">
        <v>737</v>
      </c>
      <c r="H1356" s="59" t="s">
        <v>730</v>
      </c>
    </row>
    <row r="1357" spans="1:8" x14ac:dyDescent="0.35">
      <c r="A1357" s="56" t="s">
        <v>23</v>
      </c>
      <c r="B1357" s="57" t="s">
        <v>88</v>
      </c>
      <c r="C1357" s="57" t="s">
        <v>3642</v>
      </c>
      <c r="D1357" s="55" t="s">
        <v>3643</v>
      </c>
      <c r="E1357" s="58" t="s">
        <v>3662</v>
      </c>
      <c r="F1357" s="58" t="s">
        <v>3663</v>
      </c>
      <c r="G1357" s="55" t="s">
        <v>737</v>
      </c>
      <c r="H1357" s="59" t="s">
        <v>747</v>
      </c>
    </row>
    <row r="1358" spans="1:8" x14ac:dyDescent="0.35">
      <c r="A1358" s="56" t="s">
        <v>23</v>
      </c>
      <c r="B1358" s="57" t="s">
        <v>88</v>
      </c>
      <c r="C1358" s="57" t="s">
        <v>3642</v>
      </c>
      <c r="D1358" s="55" t="s">
        <v>3643</v>
      </c>
      <c r="E1358" s="58" t="s">
        <v>3664</v>
      </c>
      <c r="F1358" s="58" t="s">
        <v>3665</v>
      </c>
      <c r="G1358" s="55" t="s">
        <v>737</v>
      </c>
      <c r="H1358" s="59" t="s">
        <v>730</v>
      </c>
    </row>
    <row r="1359" spans="1:8" x14ac:dyDescent="0.35">
      <c r="A1359" s="56" t="s">
        <v>23</v>
      </c>
      <c r="B1359" s="57" t="s">
        <v>88</v>
      </c>
      <c r="C1359" s="57" t="s">
        <v>3666</v>
      </c>
      <c r="D1359" s="55" t="s">
        <v>3667</v>
      </c>
      <c r="E1359" s="58" t="s">
        <v>3668</v>
      </c>
      <c r="F1359" s="58" t="s">
        <v>3669</v>
      </c>
      <c r="G1359" s="55" t="s">
        <v>729</v>
      </c>
      <c r="H1359" s="59" t="s">
        <v>730</v>
      </c>
    </row>
    <row r="1360" spans="1:8" x14ac:dyDescent="0.35">
      <c r="A1360" s="56" t="s">
        <v>23</v>
      </c>
      <c r="B1360" s="57" t="s">
        <v>88</v>
      </c>
      <c r="C1360" s="57" t="s">
        <v>3666</v>
      </c>
      <c r="D1360" s="55" t="s">
        <v>3667</v>
      </c>
      <c r="E1360" s="58" t="s">
        <v>3670</v>
      </c>
      <c r="F1360" s="58" t="s">
        <v>3671</v>
      </c>
      <c r="G1360" s="55" t="s">
        <v>729</v>
      </c>
      <c r="H1360" s="59" t="s">
        <v>730</v>
      </c>
    </row>
    <row r="1361" spans="1:8" x14ac:dyDescent="0.35">
      <c r="A1361" s="56" t="s">
        <v>23</v>
      </c>
      <c r="B1361" s="57" t="s">
        <v>88</v>
      </c>
      <c r="C1361" s="57" t="s">
        <v>3666</v>
      </c>
      <c r="D1361" s="55" t="s">
        <v>3667</v>
      </c>
      <c r="E1361" s="58" t="s">
        <v>3672</v>
      </c>
      <c r="F1361" s="58" t="s">
        <v>3673</v>
      </c>
      <c r="G1361" s="55" t="s">
        <v>729</v>
      </c>
      <c r="H1361" s="59" t="s">
        <v>730</v>
      </c>
    </row>
    <row r="1362" spans="1:8" x14ac:dyDescent="0.35">
      <c r="A1362" s="56" t="s">
        <v>23</v>
      </c>
      <c r="B1362" s="57" t="s">
        <v>88</v>
      </c>
      <c r="C1362" s="57" t="s">
        <v>3666</v>
      </c>
      <c r="D1362" s="55" t="s">
        <v>3667</v>
      </c>
      <c r="E1362" s="58" t="s">
        <v>3674</v>
      </c>
      <c r="F1362" s="58" t="s">
        <v>3675</v>
      </c>
      <c r="G1362" s="55" t="s">
        <v>729</v>
      </c>
      <c r="H1362" s="59" t="s">
        <v>747</v>
      </c>
    </row>
    <row r="1363" spans="1:8" x14ac:dyDescent="0.35">
      <c r="A1363" s="56" t="s">
        <v>23</v>
      </c>
      <c r="B1363" s="57" t="s">
        <v>88</v>
      </c>
      <c r="C1363" s="57" t="s">
        <v>3666</v>
      </c>
      <c r="D1363" s="55" t="s">
        <v>3667</v>
      </c>
      <c r="E1363" s="58" t="s">
        <v>3676</v>
      </c>
      <c r="F1363" s="58" t="s">
        <v>3677</v>
      </c>
      <c r="G1363" s="55" t="s">
        <v>729</v>
      </c>
      <c r="H1363" s="59" t="s">
        <v>730</v>
      </c>
    </row>
    <row r="1364" spans="1:8" x14ac:dyDescent="0.35">
      <c r="A1364" s="56" t="s">
        <v>23</v>
      </c>
      <c r="B1364" s="57" t="s">
        <v>88</v>
      </c>
      <c r="C1364" s="57" t="s">
        <v>3666</v>
      </c>
      <c r="D1364" s="55" t="s">
        <v>3667</v>
      </c>
      <c r="E1364" s="58" t="s">
        <v>3678</v>
      </c>
      <c r="F1364" s="58" t="s">
        <v>3679</v>
      </c>
      <c r="G1364" s="55" t="s">
        <v>729</v>
      </c>
      <c r="H1364" s="59" t="s">
        <v>730</v>
      </c>
    </row>
    <row r="1365" spans="1:8" x14ac:dyDescent="0.35">
      <c r="A1365" s="56" t="s">
        <v>23</v>
      </c>
      <c r="B1365" s="57" t="s">
        <v>88</v>
      </c>
      <c r="C1365" s="57" t="s">
        <v>3666</v>
      </c>
      <c r="D1365" s="55" t="s">
        <v>3667</v>
      </c>
      <c r="E1365" s="58" t="s">
        <v>3680</v>
      </c>
      <c r="F1365" s="58" t="s">
        <v>3681</v>
      </c>
      <c r="G1365" s="55" t="s">
        <v>737</v>
      </c>
      <c r="H1365" s="59" t="s">
        <v>730</v>
      </c>
    </row>
    <row r="1366" spans="1:8" x14ac:dyDescent="0.35">
      <c r="A1366" s="56" t="s">
        <v>23</v>
      </c>
      <c r="B1366" s="57" t="s">
        <v>88</v>
      </c>
      <c r="C1366" s="57" t="s">
        <v>3666</v>
      </c>
      <c r="D1366" s="55" t="s">
        <v>3667</v>
      </c>
      <c r="E1366" s="58" t="s">
        <v>3682</v>
      </c>
      <c r="F1366" s="58" t="s">
        <v>3683</v>
      </c>
      <c r="G1366" s="55" t="s">
        <v>729</v>
      </c>
      <c r="H1366" s="59" t="s">
        <v>747</v>
      </c>
    </row>
    <row r="1367" spans="1:8" x14ac:dyDescent="0.35">
      <c r="A1367" s="56" t="s">
        <v>23</v>
      </c>
      <c r="B1367" s="57" t="s">
        <v>88</v>
      </c>
      <c r="C1367" s="57" t="s">
        <v>3666</v>
      </c>
      <c r="D1367" s="55" t="s">
        <v>3667</v>
      </c>
      <c r="E1367" s="58" t="s">
        <v>3684</v>
      </c>
      <c r="F1367" s="58" t="s">
        <v>3685</v>
      </c>
      <c r="G1367" s="55" t="s">
        <v>729</v>
      </c>
      <c r="H1367" s="59" t="s">
        <v>744</v>
      </c>
    </row>
    <row r="1368" spans="1:8" x14ac:dyDescent="0.35">
      <c r="A1368" s="56" t="s">
        <v>23</v>
      </c>
      <c r="B1368" s="57" t="s">
        <v>88</v>
      </c>
      <c r="C1368" s="57" t="s">
        <v>3666</v>
      </c>
      <c r="D1368" s="55" t="s">
        <v>3667</v>
      </c>
      <c r="E1368" s="58" t="s">
        <v>3686</v>
      </c>
      <c r="F1368" s="58" t="s">
        <v>3687</v>
      </c>
      <c r="G1368" s="55" t="s">
        <v>729</v>
      </c>
      <c r="H1368" s="59" t="s">
        <v>730</v>
      </c>
    </row>
    <row r="1369" spans="1:8" x14ac:dyDescent="0.35">
      <c r="A1369" s="56" t="s">
        <v>23</v>
      </c>
      <c r="B1369" s="57" t="s">
        <v>88</v>
      </c>
      <c r="C1369" s="57" t="s">
        <v>3666</v>
      </c>
      <c r="D1369" s="55" t="s">
        <v>3667</v>
      </c>
      <c r="E1369" s="58" t="s">
        <v>3688</v>
      </c>
      <c r="F1369" s="58" t="s">
        <v>3689</v>
      </c>
      <c r="G1369" s="55" t="s">
        <v>737</v>
      </c>
      <c r="H1369" s="59" t="s">
        <v>730</v>
      </c>
    </row>
    <row r="1370" spans="1:8" x14ac:dyDescent="0.35">
      <c r="A1370" s="56" t="s">
        <v>23</v>
      </c>
      <c r="B1370" s="57" t="s">
        <v>88</v>
      </c>
      <c r="C1370" s="57" t="s">
        <v>3666</v>
      </c>
      <c r="D1370" s="55" t="s">
        <v>3667</v>
      </c>
      <c r="E1370" s="58" t="s">
        <v>3690</v>
      </c>
      <c r="F1370" s="58" t="s">
        <v>3691</v>
      </c>
      <c r="G1370" s="55" t="s">
        <v>737</v>
      </c>
      <c r="H1370" s="59" t="s">
        <v>730</v>
      </c>
    </row>
    <row r="1371" spans="1:8" x14ac:dyDescent="0.35">
      <c r="A1371" s="56" t="s">
        <v>23</v>
      </c>
      <c r="B1371" s="57" t="s">
        <v>88</v>
      </c>
      <c r="C1371" s="57" t="s">
        <v>3666</v>
      </c>
      <c r="D1371" s="55" t="s">
        <v>3667</v>
      </c>
      <c r="E1371" s="58" t="s">
        <v>3692</v>
      </c>
      <c r="F1371" s="58" t="s">
        <v>3693</v>
      </c>
      <c r="G1371" s="55" t="s">
        <v>737</v>
      </c>
      <c r="H1371" s="59" t="s">
        <v>747</v>
      </c>
    </row>
    <row r="1372" spans="1:8" x14ac:dyDescent="0.35">
      <c r="A1372" s="56" t="s">
        <v>23</v>
      </c>
      <c r="B1372" s="57" t="s">
        <v>88</v>
      </c>
      <c r="C1372" s="57" t="s">
        <v>3666</v>
      </c>
      <c r="D1372" s="55" t="s">
        <v>3667</v>
      </c>
      <c r="E1372" s="58" t="s">
        <v>3694</v>
      </c>
      <c r="F1372" s="58" t="s">
        <v>3695</v>
      </c>
      <c r="G1372" s="55" t="s">
        <v>737</v>
      </c>
      <c r="H1372" s="59" t="s">
        <v>730</v>
      </c>
    </row>
    <row r="1373" spans="1:8" x14ac:dyDescent="0.35">
      <c r="A1373" s="56" t="s">
        <v>23</v>
      </c>
      <c r="B1373" s="57" t="s">
        <v>88</v>
      </c>
      <c r="C1373" s="57" t="s">
        <v>3666</v>
      </c>
      <c r="D1373" s="55" t="s">
        <v>3667</v>
      </c>
      <c r="E1373" s="58" t="s">
        <v>3696</v>
      </c>
      <c r="F1373" s="58" t="s">
        <v>3697</v>
      </c>
      <c r="G1373" s="55" t="s">
        <v>737</v>
      </c>
      <c r="H1373" s="59" t="s">
        <v>730</v>
      </c>
    </row>
    <row r="1374" spans="1:8" x14ac:dyDescent="0.35">
      <c r="A1374" s="56" t="s">
        <v>23</v>
      </c>
      <c r="B1374" s="57" t="s">
        <v>88</v>
      </c>
      <c r="C1374" s="57" t="s">
        <v>3666</v>
      </c>
      <c r="D1374" s="55" t="s">
        <v>3667</v>
      </c>
      <c r="E1374" s="58" t="s">
        <v>3698</v>
      </c>
      <c r="F1374" s="58" t="s">
        <v>3699</v>
      </c>
      <c r="G1374" s="55" t="s">
        <v>729</v>
      </c>
      <c r="H1374" s="59" t="s">
        <v>730</v>
      </c>
    </row>
    <row r="1375" spans="1:8" x14ac:dyDescent="0.35">
      <c r="A1375" s="56" t="s">
        <v>23</v>
      </c>
      <c r="B1375" s="57" t="s">
        <v>88</v>
      </c>
      <c r="C1375" s="57" t="s">
        <v>3666</v>
      </c>
      <c r="D1375" s="55" t="s">
        <v>3667</v>
      </c>
      <c r="E1375" s="58" t="s">
        <v>3700</v>
      </c>
      <c r="F1375" s="58" t="s">
        <v>3701</v>
      </c>
      <c r="G1375" s="55" t="s">
        <v>737</v>
      </c>
      <c r="H1375" s="59" t="s">
        <v>730</v>
      </c>
    </row>
    <row r="1376" spans="1:8" x14ac:dyDescent="0.35">
      <c r="A1376" s="56" t="s">
        <v>23</v>
      </c>
      <c r="B1376" s="57" t="s">
        <v>88</v>
      </c>
      <c r="C1376" s="57" t="s">
        <v>3702</v>
      </c>
      <c r="D1376" s="55" t="s">
        <v>3703</v>
      </c>
      <c r="E1376" s="58" t="s">
        <v>3704</v>
      </c>
      <c r="F1376" s="58" t="s">
        <v>3705</v>
      </c>
      <c r="G1376" s="55" t="s">
        <v>729</v>
      </c>
      <c r="H1376" s="59" t="s">
        <v>747</v>
      </c>
    </row>
    <row r="1377" spans="1:8" x14ac:dyDescent="0.35">
      <c r="A1377" s="56" t="s">
        <v>23</v>
      </c>
      <c r="B1377" s="57" t="s">
        <v>88</v>
      </c>
      <c r="C1377" s="57" t="s">
        <v>3702</v>
      </c>
      <c r="D1377" s="55" t="s">
        <v>3703</v>
      </c>
      <c r="E1377" s="58" t="s">
        <v>3706</v>
      </c>
      <c r="F1377" s="58" t="s">
        <v>3707</v>
      </c>
      <c r="G1377" s="55" t="s">
        <v>737</v>
      </c>
      <c r="H1377" s="59" t="s">
        <v>730</v>
      </c>
    </row>
    <row r="1378" spans="1:8" x14ac:dyDescent="0.35">
      <c r="A1378" s="56" t="s">
        <v>23</v>
      </c>
      <c r="B1378" s="57" t="s">
        <v>88</v>
      </c>
      <c r="C1378" s="57" t="s">
        <v>3702</v>
      </c>
      <c r="D1378" s="55" t="s">
        <v>3703</v>
      </c>
      <c r="E1378" s="58" t="s">
        <v>3708</v>
      </c>
      <c r="F1378" s="58" t="s">
        <v>3709</v>
      </c>
      <c r="G1378" s="55" t="s">
        <v>729</v>
      </c>
      <c r="H1378" s="59" t="s">
        <v>744</v>
      </c>
    </row>
    <row r="1379" spans="1:8" x14ac:dyDescent="0.35">
      <c r="A1379" s="56" t="s">
        <v>23</v>
      </c>
      <c r="B1379" s="57" t="s">
        <v>88</v>
      </c>
      <c r="C1379" s="57" t="s">
        <v>3702</v>
      </c>
      <c r="D1379" s="55" t="s">
        <v>3703</v>
      </c>
      <c r="E1379" s="58" t="s">
        <v>3710</v>
      </c>
      <c r="F1379" s="58" t="s">
        <v>3711</v>
      </c>
      <c r="G1379" s="55" t="s">
        <v>729</v>
      </c>
      <c r="H1379" s="59" t="s">
        <v>730</v>
      </c>
    </row>
    <row r="1380" spans="1:8" x14ac:dyDescent="0.35">
      <c r="A1380" s="56" t="s">
        <v>23</v>
      </c>
      <c r="B1380" s="57" t="s">
        <v>88</v>
      </c>
      <c r="C1380" s="57" t="s">
        <v>3702</v>
      </c>
      <c r="D1380" s="55" t="s">
        <v>3703</v>
      </c>
      <c r="E1380" s="58" t="s">
        <v>3712</v>
      </c>
      <c r="F1380" s="58" t="s">
        <v>3713</v>
      </c>
      <c r="G1380" s="55" t="s">
        <v>729</v>
      </c>
      <c r="H1380" s="59" t="s">
        <v>747</v>
      </c>
    </row>
    <row r="1381" spans="1:8" x14ac:dyDescent="0.35">
      <c r="A1381" s="56" t="s">
        <v>23</v>
      </c>
      <c r="B1381" s="57" t="s">
        <v>88</v>
      </c>
      <c r="C1381" s="57" t="s">
        <v>3702</v>
      </c>
      <c r="D1381" s="55" t="s">
        <v>3703</v>
      </c>
      <c r="E1381" s="58" t="s">
        <v>3714</v>
      </c>
      <c r="F1381" s="58" t="s">
        <v>3715</v>
      </c>
      <c r="G1381" s="55" t="s">
        <v>737</v>
      </c>
      <c r="H1381" s="59" t="s">
        <v>730</v>
      </c>
    </row>
    <row r="1382" spans="1:8" x14ac:dyDescent="0.35">
      <c r="A1382" s="56" t="s">
        <v>23</v>
      </c>
      <c r="B1382" s="57" t="s">
        <v>88</v>
      </c>
      <c r="C1382" s="57" t="s">
        <v>3702</v>
      </c>
      <c r="D1382" s="55" t="s">
        <v>3703</v>
      </c>
      <c r="E1382" s="58" t="s">
        <v>3716</v>
      </c>
      <c r="F1382" s="58" t="s">
        <v>3717</v>
      </c>
      <c r="G1382" s="55" t="s">
        <v>737</v>
      </c>
      <c r="H1382" s="59" t="s">
        <v>730</v>
      </c>
    </row>
    <row r="1383" spans="1:8" x14ac:dyDescent="0.35">
      <c r="A1383" s="56" t="s">
        <v>23</v>
      </c>
      <c r="B1383" s="57" t="s">
        <v>88</v>
      </c>
      <c r="C1383" s="57" t="s">
        <v>3702</v>
      </c>
      <c r="D1383" s="55" t="s">
        <v>3703</v>
      </c>
      <c r="E1383" s="58" t="s">
        <v>3718</v>
      </c>
      <c r="F1383" s="58" t="s">
        <v>3719</v>
      </c>
      <c r="G1383" s="55" t="s">
        <v>729</v>
      </c>
      <c r="H1383" s="59" t="s">
        <v>730</v>
      </c>
    </row>
    <row r="1384" spans="1:8" x14ac:dyDescent="0.35">
      <c r="A1384" s="56" t="s">
        <v>23</v>
      </c>
      <c r="B1384" s="57" t="s">
        <v>88</v>
      </c>
      <c r="C1384" s="57" t="s">
        <v>3702</v>
      </c>
      <c r="D1384" s="55" t="s">
        <v>3703</v>
      </c>
      <c r="E1384" s="58" t="s">
        <v>3720</v>
      </c>
      <c r="F1384" s="58" t="s">
        <v>3721</v>
      </c>
      <c r="G1384" s="55" t="s">
        <v>729</v>
      </c>
      <c r="H1384" s="59" t="s">
        <v>730</v>
      </c>
    </row>
    <row r="1385" spans="1:8" x14ac:dyDescent="0.35">
      <c r="A1385" s="56" t="s">
        <v>23</v>
      </c>
      <c r="B1385" s="57" t="s">
        <v>88</v>
      </c>
      <c r="C1385" s="57" t="s">
        <v>3702</v>
      </c>
      <c r="D1385" s="55" t="s">
        <v>3703</v>
      </c>
      <c r="E1385" s="58" t="s">
        <v>3722</v>
      </c>
      <c r="F1385" s="58" t="s">
        <v>3723</v>
      </c>
      <c r="G1385" s="55" t="s">
        <v>737</v>
      </c>
      <c r="H1385" s="59" t="s">
        <v>730</v>
      </c>
    </row>
    <row r="1386" spans="1:8" x14ac:dyDescent="0.35">
      <c r="A1386" s="56" t="s">
        <v>23</v>
      </c>
      <c r="B1386" s="57" t="s">
        <v>88</v>
      </c>
      <c r="C1386" s="57" t="s">
        <v>3702</v>
      </c>
      <c r="D1386" s="55" t="s">
        <v>3703</v>
      </c>
      <c r="E1386" s="58" t="s">
        <v>3724</v>
      </c>
      <c r="F1386" s="58" t="s">
        <v>3725</v>
      </c>
      <c r="G1386" s="55" t="s">
        <v>737</v>
      </c>
      <c r="H1386" s="59" t="s">
        <v>747</v>
      </c>
    </row>
    <row r="1387" spans="1:8" x14ac:dyDescent="0.35">
      <c r="A1387" s="56" t="s">
        <v>23</v>
      </c>
      <c r="B1387" s="57" t="s">
        <v>88</v>
      </c>
      <c r="C1387" s="57" t="s">
        <v>3702</v>
      </c>
      <c r="D1387" s="55" t="s">
        <v>3703</v>
      </c>
      <c r="E1387" s="58" t="s">
        <v>3726</v>
      </c>
      <c r="F1387" s="58" t="s">
        <v>3727</v>
      </c>
      <c r="H1387" s="59" t="s">
        <v>730</v>
      </c>
    </row>
    <row r="1388" spans="1:8" x14ac:dyDescent="0.35">
      <c r="A1388" s="56" t="s">
        <v>23</v>
      </c>
      <c r="B1388" s="57" t="s">
        <v>88</v>
      </c>
      <c r="C1388" s="57" t="s">
        <v>3702</v>
      </c>
      <c r="D1388" s="55" t="s">
        <v>3703</v>
      </c>
      <c r="E1388" s="58" t="s">
        <v>3728</v>
      </c>
      <c r="F1388" s="58" t="s">
        <v>3729</v>
      </c>
      <c r="G1388" s="55" t="s">
        <v>737</v>
      </c>
      <c r="H1388" s="59" t="s">
        <v>730</v>
      </c>
    </row>
    <row r="1389" spans="1:8" x14ac:dyDescent="0.35">
      <c r="A1389" s="56" t="s">
        <v>23</v>
      </c>
      <c r="B1389" s="57" t="s">
        <v>72</v>
      </c>
      <c r="C1389" s="57" t="s">
        <v>3730</v>
      </c>
      <c r="D1389" s="55" t="s">
        <v>3731</v>
      </c>
      <c r="E1389" s="58" t="s">
        <v>3732</v>
      </c>
      <c r="F1389" s="58" t="s">
        <v>3733</v>
      </c>
      <c r="G1389" s="55" t="s">
        <v>729</v>
      </c>
      <c r="H1389" s="59" t="s">
        <v>730</v>
      </c>
    </row>
    <row r="1390" spans="1:8" x14ac:dyDescent="0.35">
      <c r="A1390" s="56" t="s">
        <v>23</v>
      </c>
      <c r="B1390" s="57" t="s">
        <v>72</v>
      </c>
      <c r="C1390" s="57" t="s">
        <v>3730</v>
      </c>
      <c r="D1390" s="55" t="s">
        <v>3731</v>
      </c>
      <c r="E1390" s="58" t="s">
        <v>3734</v>
      </c>
      <c r="F1390" s="58" t="s">
        <v>3735</v>
      </c>
      <c r="G1390" s="55" t="s">
        <v>729</v>
      </c>
      <c r="H1390" s="59" t="s">
        <v>730</v>
      </c>
    </row>
    <row r="1391" spans="1:8" x14ac:dyDescent="0.35">
      <c r="A1391" s="56" t="s">
        <v>23</v>
      </c>
      <c r="B1391" s="57" t="s">
        <v>72</v>
      </c>
      <c r="C1391" s="57" t="s">
        <v>3730</v>
      </c>
      <c r="D1391" s="55" t="s">
        <v>3731</v>
      </c>
      <c r="E1391" s="58" t="s">
        <v>3736</v>
      </c>
      <c r="F1391" s="58" t="s">
        <v>3737</v>
      </c>
      <c r="G1391" s="55" t="s">
        <v>729</v>
      </c>
      <c r="H1391" s="59" t="s">
        <v>730</v>
      </c>
    </row>
    <row r="1392" spans="1:8" x14ac:dyDescent="0.35">
      <c r="A1392" s="56" t="s">
        <v>23</v>
      </c>
      <c r="B1392" s="57" t="s">
        <v>72</v>
      </c>
      <c r="C1392" s="57" t="s">
        <v>3730</v>
      </c>
      <c r="D1392" s="55" t="s">
        <v>3731</v>
      </c>
      <c r="E1392" s="58" t="s">
        <v>3738</v>
      </c>
      <c r="F1392" s="58" t="s">
        <v>3739</v>
      </c>
      <c r="G1392" s="55" t="s">
        <v>729</v>
      </c>
      <c r="H1392" s="59" t="s">
        <v>747</v>
      </c>
    </row>
    <row r="1393" spans="1:8" x14ac:dyDescent="0.35">
      <c r="A1393" s="56" t="s">
        <v>23</v>
      </c>
      <c r="B1393" s="57" t="s">
        <v>72</v>
      </c>
      <c r="C1393" s="57" t="s">
        <v>3730</v>
      </c>
      <c r="D1393" s="55" t="s">
        <v>3731</v>
      </c>
      <c r="E1393" s="58" t="s">
        <v>3740</v>
      </c>
      <c r="F1393" s="58" t="s">
        <v>3741</v>
      </c>
      <c r="G1393" s="55" t="s">
        <v>729</v>
      </c>
      <c r="H1393" s="59" t="s">
        <v>730</v>
      </c>
    </row>
    <row r="1394" spans="1:8" x14ac:dyDescent="0.35">
      <c r="A1394" s="56" t="s">
        <v>23</v>
      </c>
      <c r="B1394" s="57" t="s">
        <v>72</v>
      </c>
      <c r="C1394" s="57" t="s">
        <v>3730</v>
      </c>
      <c r="D1394" s="55" t="s">
        <v>3731</v>
      </c>
      <c r="E1394" s="58" t="s">
        <v>3742</v>
      </c>
      <c r="F1394" s="58" t="s">
        <v>3743</v>
      </c>
      <c r="G1394" s="55" t="s">
        <v>729</v>
      </c>
      <c r="H1394" s="59" t="s">
        <v>747</v>
      </c>
    </row>
    <row r="1395" spans="1:8" x14ac:dyDescent="0.35">
      <c r="A1395" s="56" t="s">
        <v>23</v>
      </c>
      <c r="B1395" s="57" t="s">
        <v>72</v>
      </c>
      <c r="C1395" s="57" t="s">
        <v>3730</v>
      </c>
      <c r="D1395" s="55" t="s">
        <v>3731</v>
      </c>
      <c r="E1395" s="58" t="s">
        <v>3744</v>
      </c>
      <c r="F1395" s="58" t="s">
        <v>3745</v>
      </c>
      <c r="G1395" s="55" t="s">
        <v>737</v>
      </c>
      <c r="H1395" s="59" t="s">
        <v>730</v>
      </c>
    </row>
    <row r="1396" spans="1:8" x14ac:dyDescent="0.35">
      <c r="A1396" s="56" t="s">
        <v>23</v>
      </c>
      <c r="B1396" s="57" t="s">
        <v>72</v>
      </c>
      <c r="C1396" s="57" t="s">
        <v>3730</v>
      </c>
      <c r="D1396" s="55" t="s">
        <v>3731</v>
      </c>
      <c r="E1396" s="58" t="s">
        <v>3746</v>
      </c>
      <c r="F1396" s="58" t="s">
        <v>3747</v>
      </c>
      <c r="G1396" s="55" t="s">
        <v>729</v>
      </c>
      <c r="H1396" s="59" t="s">
        <v>747</v>
      </c>
    </row>
    <row r="1397" spans="1:8" x14ac:dyDescent="0.35">
      <c r="A1397" s="56" t="s">
        <v>23</v>
      </c>
      <c r="B1397" s="57" t="s">
        <v>72</v>
      </c>
      <c r="C1397" s="57" t="s">
        <v>3730</v>
      </c>
      <c r="D1397" s="55" t="s">
        <v>3731</v>
      </c>
      <c r="E1397" s="58" t="s">
        <v>3748</v>
      </c>
      <c r="F1397" s="58" t="s">
        <v>3749</v>
      </c>
      <c r="G1397" s="55" t="s">
        <v>729</v>
      </c>
      <c r="H1397" s="59" t="s">
        <v>730</v>
      </c>
    </row>
    <row r="1398" spans="1:8" x14ac:dyDescent="0.35">
      <c r="A1398" s="56" t="s">
        <v>23</v>
      </c>
      <c r="B1398" s="57" t="s">
        <v>72</v>
      </c>
      <c r="C1398" s="57" t="s">
        <v>3730</v>
      </c>
      <c r="D1398" s="55" t="s">
        <v>3731</v>
      </c>
      <c r="E1398" s="58" t="s">
        <v>3750</v>
      </c>
      <c r="F1398" s="58" t="s">
        <v>3751</v>
      </c>
      <c r="G1398" s="55" t="s">
        <v>729</v>
      </c>
      <c r="H1398" s="59" t="s">
        <v>744</v>
      </c>
    </row>
    <row r="1399" spans="1:8" x14ac:dyDescent="0.35">
      <c r="A1399" s="56" t="s">
        <v>23</v>
      </c>
      <c r="B1399" s="57" t="s">
        <v>72</v>
      </c>
      <c r="C1399" s="57" t="s">
        <v>3730</v>
      </c>
      <c r="D1399" s="55" t="s">
        <v>3731</v>
      </c>
      <c r="E1399" s="58" t="s">
        <v>3752</v>
      </c>
      <c r="F1399" s="58" t="s">
        <v>3753</v>
      </c>
      <c r="G1399" s="55" t="s">
        <v>729</v>
      </c>
      <c r="H1399" s="59" t="s">
        <v>730</v>
      </c>
    </row>
    <row r="1400" spans="1:8" x14ac:dyDescent="0.35">
      <c r="A1400" s="56" t="s">
        <v>23</v>
      </c>
      <c r="B1400" s="57" t="s">
        <v>72</v>
      </c>
      <c r="C1400" s="57" t="s">
        <v>3730</v>
      </c>
      <c r="D1400" s="55" t="s">
        <v>3731</v>
      </c>
      <c r="E1400" s="58" t="s">
        <v>3754</v>
      </c>
      <c r="F1400" s="58" t="s">
        <v>3755</v>
      </c>
      <c r="G1400" s="55" t="s">
        <v>729</v>
      </c>
      <c r="H1400" s="59" t="s">
        <v>730</v>
      </c>
    </row>
    <row r="1401" spans="1:8" x14ac:dyDescent="0.35">
      <c r="A1401" s="56" t="s">
        <v>23</v>
      </c>
      <c r="B1401" s="57" t="s">
        <v>72</v>
      </c>
      <c r="C1401" s="57" t="s">
        <v>3730</v>
      </c>
      <c r="D1401" s="55" t="s">
        <v>3731</v>
      </c>
      <c r="E1401" s="58" t="s">
        <v>3756</v>
      </c>
      <c r="F1401" s="58" t="s">
        <v>3757</v>
      </c>
      <c r="G1401" s="55" t="s">
        <v>729</v>
      </c>
      <c r="H1401" s="59" t="s">
        <v>730</v>
      </c>
    </row>
    <row r="1402" spans="1:8" x14ac:dyDescent="0.35">
      <c r="A1402" s="56" t="s">
        <v>23</v>
      </c>
      <c r="B1402" s="57" t="s">
        <v>72</v>
      </c>
      <c r="C1402" s="57" t="s">
        <v>3730</v>
      </c>
      <c r="D1402" s="55" t="s">
        <v>3731</v>
      </c>
      <c r="E1402" s="58" t="s">
        <v>3758</v>
      </c>
      <c r="F1402" s="58" t="s">
        <v>3759</v>
      </c>
      <c r="G1402" s="55" t="s">
        <v>737</v>
      </c>
      <c r="H1402" s="59" t="s">
        <v>730</v>
      </c>
    </row>
    <row r="1403" spans="1:8" x14ac:dyDescent="0.35">
      <c r="A1403" s="56" t="s">
        <v>23</v>
      </c>
      <c r="B1403" s="57" t="s">
        <v>72</v>
      </c>
      <c r="C1403" s="57" t="s">
        <v>3730</v>
      </c>
      <c r="D1403" s="55" t="s">
        <v>3731</v>
      </c>
      <c r="E1403" s="58" t="s">
        <v>3760</v>
      </c>
      <c r="F1403" s="58" t="s">
        <v>3761</v>
      </c>
      <c r="G1403" s="55" t="s">
        <v>737</v>
      </c>
      <c r="H1403" s="59" t="s">
        <v>747</v>
      </c>
    </row>
    <row r="1404" spans="1:8" x14ac:dyDescent="0.35">
      <c r="A1404" s="56" t="s">
        <v>23</v>
      </c>
      <c r="B1404" s="57" t="s">
        <v>72</v>
      </c>
      <c r="C1404" s="57" t="s">
        <v>3730</v>
      </c>
      <c r="D1404" s="55" t="s">
        <v>3731</v>
      </c>
      <c r="E1404" s="58" t="s">
        <v>3762</v>
      </c>
      <c r="F1404" s="58" t="s">
        <v>3763</v>
      </c>
      <c r="G1404" s="55" t="s">
        <v>737</v>
      </c>
      <c r="H1404" s="59" t="s">
        <v>730</v>
      </c>
    </row>
    <row r="1405" spans="1:8" x14ac:dyDescent="0.35">
      <c r="A1405" s="56" t="s">
        <v>23</v>
      </c>
      <c r="B1405" s="57" t="s">
        <v>72</v>
      </c>
      <c r="C1405" s="57" t="s">
        <v>3730</v>
      </c>
      <c r="D1405" s="55" t="s">
        <v>3731</v>
      </c>
      <c r="E1405" s="58" t="s">
        <v>3764</v>
      </c>
      <c r="F1405" s="58" t="s">
        <v>3765</v>
      </c>
      <c r="G1405" s="55" t="s">
        <v>737</v>
      </c>
      <c r="H1405" s="59" t="s">
        <v>730</v>
      </c>
    </row>
    <row r="1406" spans="1:8" x14ac:dyDescent="0.35">
      <c r="A1406" s="56" t="s">
        <v>23</v>
      </c>
      <c r="B1406" s="57" t="s">
        <v>72</v>
      </c>
      <c r="C1406" s="57" t="s">
        <v>3730</v>
      </c>
      <c r="D1406" s="55" t="s">
        <v>3731</v>
      </c>
      <c r="E1406" s="58" t="s">
        <v>3766</v>
      </c>
      <c r="F1406" s="58" t="s">
        <v>3767</v>
      </c>
      <c r="G1406" s="55" t="s">
        <v>737</v>
      </c>
      <c r="H1406" s="59" t="s">
        <v>730</v>
      </c>
    </row>
    <row r="1407" spans="1:8" x14ac:dyDescent="0.35">
      <c r="A1407" s="56" t="s">
        <v>23</v>
      </c>
      <c r="B1407" s="57" t="s">
        <v>72</v>
      </c>
      <c r="C1407" s="57" t="s">
        <v>3730</v>
      </c>
      <c r="D1407" s="55" t="s">
        <v>3731</v>
      </c>
      <c r="E1407" s="58" t="s">
        <v>3768</v>
      </c>
      <c r="F1407" s="58" t="s">
        <v>3769</v>
      </c>
      <c r="G1407" s="55" t="s">
        <v>737</v>
      </c>
      <c r="H1407" s="59" t="s">
        <v>730</v>
      </c>
    </row>
    <row r="1408" spans="1:8" x14ac:dyDescent="0.35">
      <c r="A1408" s="56" t="s">
        <v>23</v>
      </c>
      <c r="B1408" s="57" t="s">
        <v>72</v>
      </c>
      <c r="C1408" s="57" t="s">
        <v>3730</v>
      </c>
      <c r="D1408" s="55" t="s">
        <v>3731</v>
      </c>
      <c r="E1408" s="58" t="s">
        <v>3770</v>
      </c>
      <c r="F1408" s="58" t="s">
        <v>3771</v>
      </c>
      <c r="G1408" s="55" t="s">
        <v>737</v>
      </c>
      <c r="H1408" s="59" t="s">
        <v>730</v>
      </c>
    </row>
    <row r="1409" spans="1:8" x14ac:dyDescent="0.35">
      <c r="A1409" s="56" t="s">
        <v>23</v>
      </c>
      <c r="B1409" s="57" t="s">
        <v>72</v>
      </c>
      <c r="C1409" s="57" t="s">
        <v>3730</v>
      </c>
      <c r="D1409" s="55" t="s">
        <v>3731</v>
      </c>
      <c r="E1409" s="58" t="s">
        <v>3772</v>
      </c>
      <c r="F1409" s="58" t="s">
        <v>3773</v>
      </c>
      <c r="G1409" s="55" t="s">
        <v>737</v>
      </c>
      <c r="H1409" s="59" t="s">
        <v>730</v>
      </c>
    </row>
    <row r="1410" spans="1:8" x14ac:dyDescent="0.35">
      <c r="A1410" s="56" t="s">
        <v>23</v>
      </c>
      <c r="B1410" s="57" t="s">
        <v>72</v>
      </c>
      <c r="C1410" s="57" t="s">
        <v>3774</v>
      </c>
      <c r="D1410" s="55" t="s">
        <v>3775</v>
      </c>
      <c r="E1410" s="58" t="s">
        <v>3776</v>
      </c>
      <c r="F1410" s="58" t="s">
        <v>3777</v>
      </c>
      <c r="G1410" s="55" t="s">
        <v>729</v>
      </c>
      <c r="H1410" s="59" t="s">
        <v>747</v>
      </c>
    </row>
    <row r="1411" spans="1:8" x14ac:dyDescent="0.35">
      <c r="A1411" s="56" t="s">
        <v>23</v>
      </c>
      <c r="B1411" s="57" t="s">
        <v>72</v>
      </c>
      <c r="C1411" s="57" t="s">
        <v>3774</v>
      </c>
      <c r="D1411" s="55" t="s">
        <v>3775</v>
      </c>
      <c r="E1411" s="58" t="s">
        <v>3778</v>
      </c>
      <c r="F1411" s="58" t="s">
        <v>3779</v>
      </c>
      <c r="G1411" s="55" t="s">
        <v>729</v>
      </c>
      <c r="H1411" s="59" t="s">
        <v>744</v>
      </c>
    </row>
    <row r="1412" spans="1:8" x14ac:dyDescent="0.35">
      <c r="A1412" s="56" t="s">
        <v>23</v>
      </c>
      <c r="B1412" s="57" t="s">
        <v>72</v>
      </c>
      <c r="C1412" s="57" t="s">
        <v>3774</v>
      </c>
      <c r="D1412" s="55" t="s">
        <v>3775</v>
      </c>
      <c r="E1412" s="58" t="s">
        <v>3780</v>
      </c>
      <c r="F1412" s="58" t="s">
        <v>3781</v>
      </c>
      <c r="G1412" s="55" t="s">
        <v>729</v>
      </c>
      <c r="H1412" s="59" t="s">
        <v>747</v>
      </c>
    </row>
    <row r="1413" spans="1:8" x14ac:dyDescent="0.35">
      <c r="A1413" s="56" t="s">
        <v>23</v>
      </c>
      <c r="B1413" s="57" t="s">
        <v>72</v>
      </c>
      <c r="C1413" s="57" t="s">
        <v>3774</v>
      </c>
      <c r="D1413" s="55" t="s">
        <v>3775</v>
      </c>
      <c r="E1413" s="58" t="s">
        <v>3782</v>
      </c>
      <c r="F1413" s="58" t="s">
        <v>3783</v>
      </c>
      <c r="G1413" s="55" t="s">
        <v>729</v>
      </c>
      <c r="H1413" s="59" t="s">
        <v>730</v>
      </c>
    </row>
    <row r="1414" spans="1:8" x14ac:dyDescent="0.35">
      <c r="A1414" s="56" t="s">
        <v>23</v>
      </c>
      <c r="B1414" s="57" t="s">
        <v>72</v>
      </c>
      <c r="C1414" s="57" t="s">
        <v>3774</v>
      </c>
      <c r="D1414" s="55" t="s">
        <v>3775</v>
      </c>
      <c r="E1414" s="58" t="s">
        <v>3784</v>
      </c>
      <c r="F1414" s="58" t="s">
        <v>3785</v>
      </c>
      <c r="G1414" s="55" t="s">
        <v>729</v>
      </c>
      <c r="H1414" s="59" t="s">
        <v>730</v>
      </c>
    </row>
    <row r="1415" spans="1:8" x14ac:dyDescent="0.35">
      <c r="A1415" s="56" t="s">
        <v>23</v>
      </c>
      <c r="B1415" s="57" t="s">
        <v>72</v>
      </c>
      <c r="C1415" s="57" t="s">
        <v>3774</v>
      </c>
      <c r="D1415" s="55" t="s">
        <v>3775</v>
      </c>
      <c r="E1415" s="58" t="s">
        <v>3786</v>
      </c>
      <c r="F1415" s="58" t="s">
        <v>3787</v>
      </c>
      <c r="G1415" s="55" t="s">
        <v>737</v>
      </c>
      <c r="H1415" s="59" t="s">
        <v>730</v>
      </c>
    </row>
    <row r="1416" spans="1:8" x14ac:dyDescent="0.35">
      <c r="A1416" s="56" t="s">
        <v>23</v>
      </c>
      <c r="B1416" s="57" t="s">
        <v>72</v>
      </c>
      <c r="C1416" s="57" t="s">
        <v>3774</v>
      </c>
      <c r="D1416" s="55" t="s">
        <v>3775</v>
      </c>
      <c r="E1416" s="58" t="s">
        <v>3788</v>
      </c>
      <c r="F1416" s="58" t="s">
        <v>3789</v>
      </c>
      <c r="G1416" s="55" t="s">
        <v>729</v>
      </c>
      <c r="H1416" s="59" t="s">
        <v>744</v>
      </c>
    </row>
    <row r="1417" spans="1:8" x14ac:dyDescent="0.35">
      <c r="A1417" s="56" t="s">
        <v>23</v>
      </c>
      <c r="B1417" s="57" t="s">
        <v>72</v>
      </c>
      <c r="C1417" s="57" t="s">
        <v>3774</v>
      </c>
      <c r="D1417" s="55" t="s">
        <v>3775</v>
      </c>
      <c r="E1417" s="58" t="s">
        <v>3790</v>
      </c>
      <c r="F1417" s="58" t="s">
        <v>3791</v>
      </c>
      <c r="G1417" s="55" t="s">
        <v>737</v>
      </c>
      <c r="H1417" s="59" t="s">
        <v>730</v>
      </c>
    </row>
    <row r="1418" spans="1:8" x14ac:dyDescent="0.35">
      <c r="A1418" s="56" t="s">
        <v>23</v>
      </c>
      <c r="B1418" s="57" t="s">
        <v>72</v>
      </c>
      <c r="C1418" s="57" t="s">
        <v>3774</v>
      </c>
      <c r="D1418" s="55" t="s">
        <v>3775</v>
      </c>
      <c r="E1418" s="58" t="s">
        <v>3792</v>
      </c>
      <c r="F1418" s="58" t="s">
        <v>3793</v>
      </c>
      <c r="G1418" s="55" t="s">
        <v>729</v>
      </c>
      <c r="H1418" s="59" t="s">
        <v>747</v>
      </c>
    </row>
    <row r="1419" spans="1:8" x14ac:dyDescent="0.35">
      <c r="A1419" s="56" t="s">
        <v>23</v>
      </c>
      <c r="B1419" s="57" t="s">
        <v>72</v>
      </c>
      <c r="C1419" s="57" t="s">
        <v>3794</v>
      </c>
      <c r="D1419" s="55" t="s">
        <v>3795</v>
      </c>
      <c r="E1419" s="58" t="s">
        <v>3796</v>
      </c>
      <c r="F1419" s="58" t="s">
        <v>3797</v>
      </c>
      <c r="G1419" s="55" t="s">
        <v>729</v>
      </c>
      <c r="H1419" s="59" t="s">
        <v>744</v>
      </c>
    </row>
    <row r="1420" spans="1:8" x14ac:dyDescent="0.35">
      <c r="A1420" s="56" t="s">
        <v>23</v>
      </c>
      <c r="B1420" s="57" t="s">
        <v>72</v>
      </c>
      <c r="C1420" s="57" t="s">
        <v>3794</v>
      </c>
      <c r="D1420" s="55" t="s">
        <v>3795</v>
      </c>
      <c r="E1420" s="58" t="s">
        <v>3798</v>
      </c>
      <c r="F1420" s="58" t="s">
        <v>3799</v>
      </c>
      <c r="G1420" s="55" t="s">
        <v>729</v>
      </c>
      <c r="H1420" s="59" t="s">
        <v>730</v>
      </c>
    </row>
    <row r="1421" spans="1:8" x14ac:dyDescent="0.35">
      <c r="A1421" s="56" t="s">
        <v>23</v>
      </c>
      <c r="B1421" s="57" t="s">
        <v>72</v>
      </c>
      <c r="C1421" s="57" t="s">
        <v>3794</v>
      </c>
      <c r="D1421" s="55" t="s">
        <v>3795</v>
      </c>
      <c r="E1421" s="58" t="s">
        <v>3800</v>
      </c>
      <c r="F1421" s="58" t="s">
        <v>3801</v>
      </c>
      <c r="G1421" s="55" t="s">
        <v>737</v>
      </c>
      <c r="H1421" s="59" t="s">
        <v>730</v>
      </c>
    </row>
    <row r="1422" spans="1:8" x14ac:dyDescent="0.35">
      <c r="A1422" s="56" t="s">
        <v>23</v>
      </c>
      <c r="B1422" s="57" t="s">
        <v>72</v>
      </c>
      <c r="C1422" s="57" t="s">
        <v>3794</v>
      </c>
      <c r="D1422" s="55" t="s">
        <v>3795</v>
      </c>
      <c r="E1422" s="58" t="s">
        <v>3802</v>
      </c>
      <c r="F1422" s="58" t="s">
        <v>3803</v>
      </c>
      <c r="G1422" s="55" t="s">
        <v>729</v>
      </c>
      <c r="H1422" s="59" t="s">
        <v>747</v>
      </c>
    </row>
    <row r="1423" spans="1:8" x14ac:dyDescent="0.35">
      <c r="A1423" s="56" t="s">
        <v>23</v>
      </c>
      <c r="B1423" s="57" t="s">
        <v>72</v>
      </c>
      <c r="C1423" s="57" t="s">
        <v>3794</v>
      </c>
      <c r="D1423" s="55" t="s">
        <v>3795</v>
      </c>
      <c r="E1423" s="58" t="s">
        <v>3804</v>
      </c>
      <c r="F1423" s="58" t="s">
        <v>3805</v>
      </c>
      <c r="G1423" s="55" t="s">
        <v>729</v>
      </c>
      <c r="H1423" s="59" t="s">
        <v>730</v>
      </c>
    </row>
    <row r="1424" spans="1:8" x14ac:dyDescent="0.35">
      <c r="A1424" s="56" t="s">
        <v>23</v>
      </c>
      <c r="B1424" s="57" t="s">
        <v>72</v>
      </c>
      <c r="C1424" s="57" t="s">
        <v>3794</v>
      </c>
      <c r="D1424" s="55" t="s">
        <v>3795</v>
      </c>
      <c r="E1424" s="58" t="s">
        <v>3806</v>
      </c>
      <c r="F1424" s="58" t="s">
        <v>3807</v>
      </c>
      <c r="G1424" s="55" t="s">
        <v>729</v>
      </c>
      <c r="H1424" s="59" t="s">
        <v>747</v>
      </c>
    </row>
    <row r="1425" spans="1:8" x14ac:dyDescent="0.35">
      <c r="A1425" s="56" t="s">
        <v>23</v>
      </c>
      <c r="B1425" s="57" t="s">
        <v>72</v>
      </c>
      <c r="C1425" s="57" t="s">
        <v>3794</v>
      </c>
      <c r="D1425" s="55" t="s">
        <v>3795</v>
      </c>
      <c r="E1425" s="58" t="s">
        <v>3808</v>
      </c>
      <c r="F1425" s="58" t="s">
        <v>3809</v>
      </c>
      <c r="G1425" s="55" t="s">
        <v>729</v>
      </c>
      <c r="H1425" s="59" t="s">
        <v>730</v>
      </c>
    </row>
    <row r="1426" spans="1:8" x14ac:dyDescent="0.35">
      <c r="A1426" s="56" t="s">
        <v>23</v>
      </c>
      <c r="B1426" s="57" t="s">
        <v>72</v>
      </c>
      <c r="C1426" s="57" t="s">
        <v>3794</v>
      </c>
      <c r="D1426" s="55" t="s">
        <v>3795</v>
      </c>
      <c r="E1426" s="58" t="s">
        <v>3810</v>
      </c>
      <c r="F1426" s="58" t="s">
        <v>3811</v>
      </c>
      <c r="G1426" s="55" t="s">
        <v>729</v>
      </c>
      <c r="H1426" s="59" t="s">
        <v>730</v>
      </c>
    </row>
    <row r="1427" spans="1:8" x14ac:dyDescent="0.35">
      <c r="A1427" s="56" t="s">
        <v>23</v>
      </c>
      <c r="B1427" s="57" t="s">
        <v>72</v>
      </c>
      <c r="C1427" s="57" t="s">
        <v>3794</v>
      </c>
      <c r="D1427" s="55" t="s">
        <v>3795</v>
      </c>
      <c r="E1427" s="58" t="s">
        <v>3812</v>
      </c>
      <c r="F1427" s="58" t="s">
        <v>3813</v>
      </c>
      <c r="G1427" s="55" t="s">
        <v>737</v>
      </c>
      <c r="H1427" s="59" t="s">
        <v>730</v>
      </c>
    </row>
    <row r="1428" spans="1:8" x14ac:dyDescent="0.35">
      <c r="A1428" s="56" t="s">
        <v>23</v>
      </c>
      <c r="B1428" s="57" t="s">
        <v>72</v>
      </c>
      <c r="C1428" s="57" t="s">
        <v>3794</v>
      </c>
      <c r="D1428" s="55" t="s">
        <v>3795</v>
      </c>
      <c r="E1428" s="58" t="s">
        <v>3814</v>
      </c>
      <c r="F1428" s="58" t="s">
        <v>3815</v>
      </c>
      <c r="G1428" s="55" t="s">
        <v>737</v>
      </c>
      <c r="H1428" s="59" t="s">
        <v>730</v>
      </c>
    </row>
    <row r="1429" spans="1:8" x14ac:dyDescent="0.35">
      <c r="A1429" s="56" t="s">
        <v>23</v>
      </c>
      <c r="B1429" s="57" t="s">
        <v>72</v>
      </c>
      <c r="C1429" s="57" t="s">
        <v>3794</v>
      </c>
      <c r="D1429" s="55" t="s">
        <v>3795</v>
      </c>
      <c r="E1429" s="58" t="s">
        <v>3816</v>
      </c>
      <c r="F1429" s="58" t="s">
        <v>3817</v>
      </c>
      <c r="G1429" s="55" t="s">
        <v>737</v>
      </c>
      <c r="H1429" s="59" t="s">
        <v>730</v>
      </c>
    </row>
    <row r="1430" spans="1:8" x14ac:dyDescent="0.35">
      <c r="A1430" s="56" t="s">
        <v>23</v>
      </c>
      <c r="B1430" s="57" t="s">
        <v>72</v>
      </c>
      <c r="C1430" s="57" t="s">
        <v>3818</v>
      </c>
      <c r="D1430" s="55" t="s">
        <v>3819</v>
      </c>
      <c r="E1430" s="58" t="s">
        <v>3820</v>
      </c>
      <c r="F1430" s="58" t="s">
        <v>3821</v>
      </c>
      <c r="G1430" s="55" t="s">
        <v>729</v>
      </c>
      <c r="H1430" s="59" t="s">
        <v>730</v>
      </c>
    </row>
    <row r="1431" spans="1:8" x14ac:dyDescent="0.35">
      <c r="A1431" s="56" t="s">
        <v>23</v>
      </c>
      <c r="B1431" s="57" t="s">
        <v>72</v>
      </c>
      <c r="C1431" s="57" t="s">
        <v>3818</v>
      </c>
      <c r="D1431" s="55" t="s">
        <v>3819</v>
      </c>
      <c r="E1431" s="58" t="s">
        <v>3822</v>
      </c>
      <c r="F1431" s="58" t="s">
        <v>3823</v>
      </c>
      <c r="G1431" s="55" t="s">
        <v>737</v>
      </c>
      <c r="H1431" s="59" t="s">
        <v>730</v>
      </c>
    </row>
    <row r="1432" spans="1:8" x14ac:dyDescent="0.35">
      <c r="A1432" s="56" t="s">
        <v>23</v>
      </c>
      <c r="B1432" s="57" t="s">
        <v>72</v>
      </c>
      <c r="C1432" s="57" t="s">
        <v>3818</v>
      </c>
      <c r="D1432" s="55" t="s">
        <v>3819</v>
      </c>
      <c r="E1432" s="58" t="s">
        <v>3824</v>
      </c>
      <c r="F1432" s="58" t="s">
        <v>3825</v>
      </c>
      <c r="G1432" s="55" t="s">
        <v>729</v>
      </c>
      <c r="H1432" s="59" t="s">
        <v>730</v>
      </c>
    </row>
    <row r="1433" spans="1:8" x14ac:dyDescent="0.35">
      <c r="A1433" s="56" t="s">
        <v>23</v>
      </c>
      <c r="B1433" s="57" t="s">
        <v>72</v>
      </c>
      <c r="C1433" s="57" t="s">
        <v>3818</v>
      </c>
      <c r="D1433" s="55" t="s">
        <v>3819</v>
      </c>
      <c r="E1433" s="58" t="s">
        <v>3826</v>
      </c>
      <c r="F1433" s="58" t="s">
        <v>3827</v>
      </c>
      <c r="G1433" s="55" t="s">
        <v>729</v>
      </c>
      <c r="H1433" s="59" t="s">
        <v>747</v>
      </c>
    </row>
    <row r="1434" spans="1:8" x14ac:dyDescent="0.35">
      <c r="A1434" s="56" t="s">
        <v>23</v>
      </c>
      <c r="B1434" s="57" t="s">
        <v>72</v>
      </c>
      <c r="C1434" s="57" t="s">
        <v>3818</v>
      </c>
      <c r="D1434" s="55" t="s">
        <v>3819</v>
      </c>
      <c r="E1434" s="58" t="s">
        <v>3828</v>
      </c>
      <c r="F1434" s="58" t="s">
        <v>3829</v>
      </c>
      <c r="G1434" s="55" t="s">
        <v>729</v>
      </c>
      <c r="H1434" s="59" t="s">
        <v>747</v>
      </c>
    </row>
    <row r="1435" spans="1:8" x14ac:dyDescent="0.35">
      <c r="A1435" s="56" t="s">
        <v>23</v>
      </c>
      <c r="B1435" s="57" t="s">
        <v>72</v>
      </c>
      <c r="C1435" s="57" t="s">
        <v>3818</v>
      </c>
      <c r="D1435" s="55" t="s">
        <v>3819</v>
      </c>
      <c r="E1435" s="58" t="s">
        <v>3830</v>
      </c>
      <c r="F1435" s="58" t="s">
        <v>3831</v>
      </c>
      <c r="G1435" s="55" t="s">
        <v>729</v>
      </c>
      <c r="H1435" s="59" t="s">
        <v>730</v>
      </c>
    </row>
    <row r="1436" spans="1:8" x14ac:dyDescent="0.55000000000000004">
      <c r="A1436" s="60" t="s">
        <v>23</v>
      </c>
      <c r="B1436" s="60" t="s">
        <v>72</v>
      </c>
      <c r="C1436" s="60" t="s">
        <v>3818</v>
      </c>
      <c r="D1436" s="60" t="s">
        <v>3819</v>
      </c>
      <c r="E1436" s="55" t="s">
        <v>3832</v>
      </c>
      <c r="F1436" s="55" t="s">
        <v>3833</v>
      </c>
      <c r="G1436" s="55" t="s">
        <v>729</v>
      </c>
      <c r="H1436" s="61" t="s">
        <v>747</v>
      </c>
    </row>
    <row r="1437" spans="1:8" x14ac:dyDescent="0.35">
      <c r="A1437" s="56" t="s">
        <v>23</v>
      </c>
      <c r="B1437" s="57" t="s">
        <v>72</v>
      </c>
      <c r="C1437" s="57" t="s">
        <v>3818</v>
      </c>
      <c r="D1437" s="55" t="s">
        <v>3819</v>
      </c>
      <c r="E1437" s="58" t="s">
        <v>3834</v>
      </c>
      <c r="F1437" s="58" t="s">
        <v>3835</v>
      </c>
      <c r="G1437" s="55" t="s">
        <v>729</v>
      </c>
      <c r="H1437" s="59" t="s">
        <v>730</v>
      </c>
    </row>
    <row r="1438" spans="1:8" x14ac:dyDescent="0.35">
      <c r="A1438" s="56" t="s">
        <v>23</v>
      </c>
      <c r="B1438" s="57" t="s">
        <v>72</v>
      </c>
      <c r="C1438" s="57" t="s">
        <v>3818</v>
      </c>
      <c r="D1438" s="55" t="s">
        <v>3819</v>
      </c>
      <c r="E1438" s="58" t="s">
        <v>3836</v>
      </c>
      <c r="F1438" s="58" t="s">
        <v>3837</v>
      </c>
      <c r="G1438" s="55" t="s">
        <v>729</v>
      </c>
      <c r="H1438" s="59" t="s">
        <v>730</v>
      </c>
    </row>
    <row r="1439" spans="1:8" x14ac:dyDescent="0.35">
      <c r="A1439" s="56" t="s">
        <v>23</v>
      </c>
      <c r="B1439" s="57" t="s">
        <v>72</v>
      </c>
      <c r="C1439" s="57" t="s">
        <v>3818</v>
      </c>
      <c r="D1439" s="55" t="s">
        <v>3819</v>
      </c>
      <c r="E1439" s="58" t="s">
        <v>3838</v>
      </c>
      <c r="F1439" s="58" t="s">
        <v>3839</v>
      </c>
      <c r="G1439" s="55" t="s">
        <v>737</v>
      </c>
      <c r="H1439" s="59" t="s">
        <v>730</v>
      </c>
    </row>
    <row r="1440" spans="1:8" x14ac:dyDescent="0.35">
      <c r="A1440" s="56" t="s">
        <v>23</v>
      </c>
      <c r="B1440" s="57" t="s">
        <v>72</v>
      </c>
      <c r="C1440" s="57" t="s">
        <v>3818</v>
      </c>
      <c r="D1440" s="55" t="s">
        <v>3819</v>
      </c>
      <c r="E1440" s="58" t="s">
        <v>3840</v>
      </c>
      <c r="F1440" s="58" t="s">
        <v>3841</v>
      </c>
      <c r="G1440" s="55" t="s">
        <v>737</v>
      </c>
      <c r="H1440" s="59" t="s">
        <v>747</v>
      </c>
    </row>
    <row r="1441" spans="1:8" x14ac:dyDescent="0.35">
      <c r="A1441" s="56" t="s">
        <v>23</v>
      </c>
      <c r="B1441" s="57" t="s">
        <v>72</v>
      </c>
      <c r="C1441" s="57" t="s">
        <v>3818</v>
      </c>
      <c r="D1441" s="55" t="s">
        <v>3819</v>
      </c>
      <c r="E1441" s="58" t="s">
        <v>3842</v>
      </c>
      <c r="F1441" s="58" t="s">
        <v>3843</v>
      </c>
      <c r="G1441" s="55" t="s">
        <v>737</v>
      </c>
      <c r="H1441" s="59" t="s">
        <v>730</v>
      </c>
    </row>
    <row r="1442" spans="1:8" x14ac:dyDescent="0.35">
      <c r="A1442" s="56" t="s">
        <v>23</v>
      </c>
      <c r="B1442" s="57" t="s">
        <v>72</v>
      </c>
      <c r="C1442" s="57" t="s">
        <v>3818</v>
      </c>
      <c r="D1442" s="55" t="s">
        <v>3819</v>
      </c>
      <c r="E1442" s="58" t="s">
        <v>3844</v>
      </c>
      <c r="F1442" s="58" t="s">
        <v>3845</v>
      </c>
      <c r="G1442" s="55" t="s">
        <v>729</v>
      </c>
      <c r="H1442" s="59" t="s">
        <v>730</v>
      </c>
    </row>
    <row r="1443" spans="1:8" x14ac:dyDescent="0.35">
      <c r="A1443" s="56" t="s">
        <v>23</v>
      </c>
      <c r="B1443" s="57" t="s">
        <v>72</v>
      </c>
      <c r="C1443" s="57" t="s">
        <v>3846</v>
      </c>
      <c r="D1443" s="55" t="s">
        <v>3847</v>
      </c>
      <c r="E1443" s="58" t="s">
        <v>3848</v>
      </c>
      <c r="F1443" s="58" t="s">
        <v>3849</v>
      </c>
      <c r="G1443" s="55" t="s">
        <v>729</v>
      </c>
      <c r="H1443" s="59" t="s">
        <v>744</v>
      </c>
    </row>
    <row r="1444" spans="1:8" x14ac:dyDescent="0.35">
      <c r="A1444" s="56" t="s">
        <v>23</v>
      </c>
      <c r="B1444" s="57" t="s">
        <v>72</v>
      </c>
      <c r="C1444" s="57" t="s">
        <v>3846</v>
      </c>
      <c r="D1444" s="55" t="s">
        <v>3847</v>
      </c>
      <c r="E1444" s="58" t="s">
        <v>3850</v>
      </c>
      <c r="F1444" s="58" t="s">
        <v>3851</v>
      </c>
      <c r="G1444" s="55" t="s">
        <v>729</v>
      </c>
      <c r="H1444" s="59" t="s">
        <v>730</v>
      </c>
    </row>
    <row r="1445" spans="1:8" x14ac:dyDescent="0.35">
      <c r="A1445" s="56" t="s">
        <v>23</v>
      </c>
      <c r="B1445" s="57" t="s">
        <v>72</v>
      </c>
      <c r="C1445" s="57" t="s">
        <v>3846</v>
      </c>
      <c r="D1445" s="55" t="s">
        <v>3847</v>
      </c>
      <c r="E1445" s="58" t="s">
        <v>3852</v>
      </c>
      <c r="F1445" s="58" t="s">
        <v>3853</v>
      </c>
      <c r="G1445" s="55" t="s">
        <v>729</v>
      </c>
      <c r="H1445" s="59" t="s">
        <v>744</v>
      </c>
    </row>
    <row r="1446" spans="1:8" x14ac:dyDescent="0.35">
      <c r="A1446" s="56" t="s">
        <v>23</v>
      </c>
      <c r="B1446" s="57" t="s">
        <v>72</v>
      </c>
      <c r="C1446" s="57" t="s">
        <v>3846</v>
      </c>
      <c r="D1446" s="55" t="s">
        <v>3847</v>
      </c>
      <c r="E1446" s="58" t="s">
        <v>3854</v>
      </c>
      <c r="F1446" s="58" t="s">
        <v>3855</v>
      </c>
      <c r="G1446" s="55" t="s">
        <v>737</v>
      </c>
      <c r="H1446" s="59" t="s">
        <v>730</v>
      </c>
    </row>
    <row r="1447" spans="1:8" x14ac:dyDescent="0.35">
      <c r="A1447" s="56" t="s">
        <v>23</v>
      </c>
      <c r="B1447" s="57" t="s">
        <v>72</v>
      </c>
      <c r="C1447" s="57" t="s">
        <v>3846</v>
      </c>
      <c r="D1447" s="55" t="s">
        <v>3847</v>
      </c>
      <c r="E1447" s="58" t="s">
        <v>3856</v>
      </c>
      <c r="F1447" s="58" t="s">
        <v>3857</v>
      </c>
      <c r="G1447" s="55" t="s">
        <v>729</v>
      </c>
      <c r="H1447" s="59" t="s">
        <v>730</v>
      </c>
    </row>
    <row r="1448" spans="1:8" x14ac:dyDescent="0.35">
      <c r="A1448" s="56" t="s">
        <v>23</v>
      </c>
      <c r="B1448" s="57" t="s">
        <v>72</v>
      </c>
      <c r="C1448" s="57" t="s">
        <v>3846</v>
      </c>
      <c r="D1448" s="55" t="s">
        <v>3847</v>
      </c>
      <c r="E1448" s="58" t="s">
        <v>3858</v>
      </c>
      <c r="F1448" s="58" t="s">
        <v>3859</v>
      </c>
      <c r="G1448" s="55" t="s">
        <v>729</v>
      </c>
      <c r="H1448" s="59" t="s">
        <v>730</v>
      </c>
    </row>
    <row r="1449" spans="1:8" x14ac:dyDescent="0.35">
      <c r="A1449" s="56" t="s">
        <v>23</v>
      </c>
      <c r="B1449" s="57" t="s">
        <v>72</v>
      </c>
      <c r="C1449" s="57" t="s">
        <v>3846</v>
      </c>
      <c r="D1449" s="55" t="s">
        <v>3847</v>
      </c>
      <c r="E1449" s="58" t="s">
        <v>3860</v>
      </c>
      <c r="F1449" s="58" t="s">
        <v>3861</v>
      </c>
      <c r="G1449" s="55" t="s">
        <v>737</v>
      </c>
      <c r="H1449" s="59" t="s">
        <v>730</v>
      </c>
    </row>
    <row r="1450" spans="1:8" x14ac:dyDescent="0.35">
      <c r="A1450" s="56" t="s">
        <v>23</v>
      </c>
      <c r="B1450" s="57" t="s">
        <v>72</v>
      </c>
      <c r="C1450" s="57" t="s">
        <v>3846</v>
      </c>
      <c r="D1450" s="55" t="s">
        <v>3847</v>
      </c>
      <c r="E1450" s="58" t="s">
        <v>3862</v>
      </c>
      <c r="F1450" s="58" t="s">
        <v>3863</v>
      </c>
      <c r="G1450" s="55" t="s">
        <v>737</v>
      </c>
      <c r="H1450" s="59" t="s">
        <v>730</v>
      </c>
    </row>
    <row r="1451" spans="1:8" x14ac:dyDescent="0.35">
      <c r="A1451" s="56" t="s">
        <v>23</v>
      </c>
      <c r="B1451" s="57" t="s">
        <v>72</v>
      </c>
      <c r="C1451" s="57" t="s">
        <v>3846</v>
      </c>
      <c r="D1451" s="55" t="s">
        <v>3847</v>
      </c>
      <c r="E1451" s="58" t="s">
        <v>3864</v>
      </c>
      <c r="F1451" s="58" t="s">
        <v>3865</v>
      </c>
      <c r="G1451" s="55" t="s">
        <v>737</v>
      </c>
      <c r="H1451" s="59" t="s">
        <v>730</v>
      </c>
    </row>
    <row r="1452" spans="1:8" x14ac:dyDescent="0.55000000000000004">
      <c r="A1452" s="60" t="s">
        <v>23</v>
      </c>
      <c r="B1452" s="60" t="s">
        <v>72</v>
      </c>
      <c r="C1452" s="60" t="s">
        <v>3846</v>
      </c>
      <c r="D1452" s="60" t="s">
        <v>3847</v>
      </c>
      <c r="E1452" s="55" t="s">
        <v>3866</v>
      </c>
      <c r="F1452" s="55" t="s">
        <v>3867</v>
      </c>
      <c r="G1452" s="55" t="s">
        <v>737</v>
      </c>
      <c r="H1452" s="61" t="s">
        <v>747</v>
      </c>
    </row>
    <row r="1453" spans="1:8" x14ac:dyDescent="0.55000000000000004">
      <c r="A1453" s="60" t="s">
        <v>23</v>
      </c>
      <c r="B1453" s="60" t="s">
        <v>72</v>
      </c>
      <c r="C1453" s="60" t="s">
        <v>3868</v>
      </c>
      <c r="D1453" s="60" t="s">
        <v>3869</v>
      </c>
      <c r="E1453" s="55" t="s">
        <v>3870</v>
      </c>
      <c r="F1453" s="55" t="s">
        <v>3871</v>
      </c>
      <c r="G1453" s="55" t="s">
        <v>729</v>
      </c>
      <c r="H1453" s="61" t="s">
        <v>747</v>
      </c>
    </row>
    <row r="1454" spans="1:8" x14ac:dyDescent="0.35">
      <c r="A1454" s="56" t="s">
        <v>23</v>
      </c>
      <c r="B1454" s="57" t="s">
        <v>72</v>
      </c>
      <c r="C1454" s="57" t="s">
        <v>3868</v>
      </c>
      <c r="D1454" s="55" t="s">
        <v>3869</v>
      </c>
      <c r="E1454" s="58" t="s">
        <v>3872</v>
      </c>
      <c r="F1454" s="58" t="s">
        <v>3873</v>
      </c>
      <c r="G1454" s="55" t="s">
        <v>729</v>
      </c>
      <c r="H1454" s="59" t="s">
        <v>730</v>
      </c>
    </row>
    <row r="1455" spans="1:8" x14ac:dyDescent="0.35">
      <c r="A1455" s="56" t="s">
        <v>23</v>
      </c>
      <c r="B1455" s="57" t="s">
        <v>72</v>
      </c>
      <c r="C1455" s="57" t="s">
        <v>3868</v>
      </c>
      <c r="D1455" s="55" t="s">
        <v>3869</v>
      </c>
      <c r="E1455" s="58" t="s">
        <v>3874</v>
      </c>
      <c r="F1455" s="58" t="s">
        <v>3875</v>
      </c>
      <c r="G1455" s="55" t="s">
        <v>729</v>
      </c>
      <c r="H1455" s="59" t="s">
        <v>744</v>
      </c>
    </row>
    <row r="1456" spans="1:8" x14ac:dyDescent="0.35">
      <c r="A1456" s="56" t="s">
        <v>23</v>
      </c>
      <c r="B1456" s="57" t="s">
        <v>72</v>
      </c>
      <c r="C1456" s="57" t="s">
        <v>3868</v>
      </c>
      <c r="D1456" s="55" t="s">
        <v>3869</v>
      </c>
      <c r="E1456" s="58" t="s">
        <v>3876</v>
      </c>
      <c r="F1456" s="58" t="s">
        <v>3877</v>
      </c>
      <c r="G1456" s="55" t="s">
        <v>729</v>
      </c>
      <c r="H1456" s="59" t="s">
        <v>730</v>
      </c>
    </row>
    <row r="1457" spans="1:8" x14ac:dyDescent="0.35">
      <c r="A1457" s="56" t="s">
        <v>23</v>
      </c>
      <c r="B1457" s="57" t="s">
        <v>72</v>
      </c>
      <c r="C1457" s="57" t="s">
        <v>3868</v>
      </c>
      <c r="D1457" s="55" t="s">
        <v>3869</v>
      </c>
      <c r="E1457" s="58" t="s">
        <v>3878</v>
      </c>
      <c r="F1457" s="58" t="s">
        <v>3879</v>
      </c>
      <c r="G1457" s="55" t="s">
        <v>729</v>
      </c>
      <c r="H1457" s="59" t="s">
        <v>730</v>
      </c>
    </row>
    <row r="1458" spans="1:8" x14ac:dyDescent="0.35">
      <c r="A1458" s="56" t="s">
        <v>23</v>
      </c>
      <c r="B1458" s="57" t="s">
        <v>72</v>
      </c>
      <c r="C1458" s="57" t="s">
        <v>3868</v>
      </c>
      <c r="D1458" s="55" t="s">
        <v>3869</v>
      </c>
      <c r="E1458" s="58" t="s">
        <v>3880</v>
      </c>
      <c r="F1458" s="58" t="s">
        <v>3881</v>
      </c>
      <c r="G1458" s="55" t="s">
        <v>729</v>
      </c>
      <c r="H1458" s="59" t="s">
        <v>730</v>
      </c>
    </row>
    <row r="1459" spans="1:8" x14ac:dyDescent="0.35">
      <c r="A1459" s="56" t="s">
        <v>23</v>
      </c>
      <c r="B1459" s="57" t="s">
        <v>72</v>
      </c>
      <c r="C1459" s="57" t="s">
        <v>3868</v>
      </c>
      <c r="D1459" s="55" t="s">
        <v>3869</v>
      </c>
      <c r="E1459" s="58" t="s">
        <v>3882</v>
      </c>
      <c r="F1459" s="58" t="s">
        <v>3883</v>
      </c>
      <c r="G1459" s="55" t="s">
        <v>729</v>
      </c>
      <c r="H1459" s="59" t="s">
        <v>747</v>
      </c>
    </row>
    <row r="1460" spans="1:8" x14ac:dyDescent="0.35">
      <c r="A1460" s="56" t="s">
        <v>23</v>
      </c>
      <c r="B1460" s="57" t="s">
        <v>72</v>
      </c>
      <c r="C1460" s="57" t="s">
        <v>3868</v>
      </c>
      <c r="D1460" s="55" t="s">
        <v>3869</v>
      </c>
      <c r="E1460" s="58" t="s">
        <v>3884</v>
      </c>
      <c r="F1460" s="58" t="s">
        <v>3885</v>
      </c>
      <c r="G1460" s="55" t="s">
        <v>729</v>
      </c>
      <c r="H1460" s="59" t="s">
        <v>730</v>
      </c>
    </row>
    <row r="1461" spans="1:8" x14ac:dyDescent="0.35">
      <c r="A1461" s="56" t="s">
        <v>23</v>
      </c>
      <c r="B1461" s="57" t="s">
        <v>72</v>
      </c>
      <c r="C1461" s="57" t="s">
        <v>3868</v>
      </c>
      <c r="D1461" s="55" t="s">
        <v>3869</v>
      </c>
      <c r="E1461" s="58" t="s">
        <v>3886</v>
      </c>
      <c r="F1461" s="58" t="s">
        <v>3887</v>
      </c>
      <c r="G1461" s="55" t="s">
        <v>737</v>
      </c>
      <c r="H1461" s="59" t="s">
        <v>730</v>
      </c>
    </row>
    <row r="1462" spans="1:8" x14ac:dyDescent="0.35">
      <c r="A1462" s="56" t="s">
        <v>23</v>
      </c>
      <c r="B1462" s="57" t="s">
        <v>72</v>
      </c>
      <c r="C1462" s="57" t="s">
        <v>3868</v>
      </c>
      <c r="D1462" s="55" t="s">
        <v>3869</v>
      </c>
      <c r="E1462" s="58" t="s">
        <v>3888</v>
      </c>
      <c r="F1462" s="58" t="s">
        <v>3889</v>
      </c>
      <c r="G1462" s="55" t="s">
        <v>737</v>
      </c>
      <c r="H1462" s="59" t="s">
        <v>730</v>
      </c>
    </row>
    <row r="1463" spans="1:8" x14ac:dyDescent="0.35">
      <c r="A1463" s="56" t="s">
        <v>23</v>
      </c>
      <c r="B1463" s="57" t="s">
        <v>72</v>
      </c>
      <c r="C1463" s="57" t="s">
        <v>3868</v>
      </c>
      <c r="D1463" s="55" t="s">
        <v>3869</v>
      </c>
      <c r="E1463" s="58" t="s">
        <v>3890</v>
      </c>
      <c r="F1463" s="58" t="s">
        <v>3891</v>
      </c>
      <c r="G1463" s="55" t="s">
        <v>729</v>
      </c>
      <c r="H1463" s="59" t="s">
        <v>730</v>
      </c>
    </row>
    <row r="1464" spans="1:8" x14ac:dyDescent="0.35">
      <c r="A1464" s="56" t="s">
        <v>23</v>
      </c>
      <c r="B1464" s="57" t="s">
        <v>72</v>
      </c>
      <c r="C1464" s="57" t="s">
        <v>3868</v>
      </c>
      <c r="D1464" s="55" t="s">
        <v>3869</v>
      </c>
      <c r="E1464" s="58" t="s">
        <v>3892</v>
      </c>
      <c r="F1464" s="58" t="s">
        <v>3893</v>
      </c>
      <c r="G1464" s="55" t="s">
        <v>737</v>
      </c>
      <c r="H1464" s="59" t="s">
        <v>747</v>
      </c>
    </row>
    <row r="1465" spans="1:8" x14ac:dyDescent="0.35">
      <c r="A1465" s="56" t="s">
        <v>23</v>
      </c>
      <c r="B1465" s="57" t="s">
        <v>72</v>
      </c>
      <c r="C1465" s="57" t="s">
        <v>3868</v>
      </c>
      <c r="D1465" s="55" t="s">
        <v>3869</v>
      </c>
      <c r="E1465" s="58" t="s">
        <v>3894</v>
      </c>
      <c r="F1465" s="58" t="s">
        <v>1373</v>
      </c>
      <c r="G1465" s="55" t="s">
        <v>729</v>
      </c>
      <c r="H1465" s="59" t="s">
        <v>730</v>
      </c>
    </row>
    <row r="1466" spans="1:8" x14ac:dyDescent="0.35">
      <c r="A1466" s="56" t="s">
        <v>23</v>
      </c>
      <c r="B1466" s="57" t="s">
        <v>72</v>
      </c>
      <c r="C1466" s="57" t="s">
        <v>3868</v>
      </c>
      <c r="D1466" s="55" t="s">
        <v>3869</v>
      </c>
      <c r="E1466" s="58" t="s">
        <v>3895</v>
      </c>
      <c r="F1466" s="58" t="s">
        <v>3896</v>
      </c>
      <c r="G1466" s="55" t="s">
        <v>737</v>
      </c>
      <c r="H1466" s="59" t="s">
        <v>747</v>
      </c>
    </row>
    <row r="1467" spans="1:8" x14ac:dyDescent="0.35">
      <c r="A1467" s="56" t="s">
        <v>23</v>
      </c>
      <c r="B1467" s="57" t="s">
        <v>72</v>
      </c>
      <c r="C1467" s="57" t="s">
        <v>3897</v>
      </c>
      <c r="D1467" s="55" t="s">
        <v>3898</v>
      </c>
      <c r="E1467" s="58" t="s">
        <v>3899</v>
      </c>
      <c r="F1467" s="58" t="s">
        <v>3900</v>
      </c>
      <c r="G1467" s="55" t="s">
        <v>729</v>
      </c>
      <c r="H1467" s="59" t="s">
        <v>730</v>
      </c>
    </row>
    <row r="1468" spans="1:8" x14ac:dyDescent="0.35">
      <c r="A1468" s="56" t="s">
        <v>23</v>
      </c>
      <c r="B1468" s="57" t="s">
        <v>72</v>
      </c>
      <c r="C1468" s="57" t="s">
        <v>3897</v>
      </c>
      <c r="D1468" s="55" t="s">
        <v>3898</v>
      </c>
      <c r="E1468" s="58" t="s">
        <v>3901</v>
      </c>
      <c r="F1468" s="58" t="s">
        <v>3902</v>
      </c>
      <c r="G1468" s="55" t="s">
        <v>729</v>
      </c>
      <c r="H1468" s="59" t="s">
        <v>730</v>
      </c>
    </row>
    <row r="1469" spans="1:8" x14ac:dyDescent="0.35">
      <c r="A1469" s="56" t="s">
        <v>23</v>
      </c>
      <c r="B1469" s="57" t="s">
        <v>72</v>
      </c>
      <c r="C1469" s="57" t="s">
        <v>3897</v>
      </c>
      <c r="D1469" s="55" t="s">
        <v>3898</v>
      </c>
      <c r="E1469" s="58" t="s">
        <v>3903</v>
      </c>
      <c r="F1469" s="58" t="s">
        <v>3904</v>
      </c>
      <c r="G1469" s="55" t="s">
        <v>729</v>
      </c>
      <c r="H1469" s="59" t="s">
        <v>730</v>
      </c>
    </row>
    <row r="1470" spans="1:8" x14ac:dyDescent="0.35">
      <c r="A1470" s="56" t="s">
        <v>23</v>
      </c>
      <c r="B1470" s="57" t="s">
        <v>72</v>
      </c>
      <c r="C1470" s="57" t="s">
        <v>3897</v>
      </c>
      <c r="D1470" s="55" t="s">
        <v>3898</v>
      </c>
      <c r="E1470" s="58" t="s">
        <v>3905</v>
      </c>
      <c r="F1470" s="58" t="s">
        <v>3906</v>
      </c>
      <c r="G1470" s="55" t="s">
        <v>729</v>
      </c>
      <c r="H1470" s="59" t="s">
        <v>730</v>
      </c>
    </row>
    <row r="1471" spans="1:8" x14ac:dyDescent="0.35">
      <c r="A1471" s="56" t="s">
        <v>23</v>
      </c>
      <c r="B1471" s="57" t="s">
        <v>72</v>
      </c>
      <c r="C1471" s="57" t="s">
        <v>3897</v>
      </c>
      <c r="D1471" s="55" t="s">
        <v>3898</v>
      </c>
      <c r="E1471" s="58" t="s">
        <v>3907</v>
      </c>
      <c r="F1471" s="58" t="s">
        <v>3908</v>
      </c>
      <c r="G1471" s="55" t="s">
        <v>737</v>
      </c>
      <c r="H1471" s="59" t="s">
        <v>730</v>
      </c>
    </row>
    <row r="1472" spans="1:8" x14ac:dyDescent="0.35">
      <c r="A1472" s="56" t="s">
        <v>23</v>
      </c>
      <c r="B1472" s="57" t="s">
        <v>72</v>
      </c>
      <c r="C1472" s="57" t="s">
        <v>3897</v>
      </c>
      <c r="D1472" s="55" t="s">
        <v>3898</v>
      </c>
      <c r="E1472" s="58" t="s">
        <v>3909</v>
      </c>
      <c r="F1472" s="58" t="s">
        <v>3910</v>
      </c>
      <c r="G1472" s="55" t="s">
        <v>729</v>
      </c>
      <c r="H1472" s="59" t="s">
        <v>730</v>
      </c>
    </row>
    <row r="1473" spans="1:8" x14ac:dyDescent="0.35">
      <c r="A1473" s="56" t="s">
        <v>23</v>
      </c>
      <c r="B1473" s="57" t="s">
        <v>72</v>
      </c>
      <c r="C1473" s="57" t="s">
        <v>3897</v>
      </c>
      <c r="D1473" s="55" t="s">
        <v>3898</v>
      </c>
      <c r="E1473" s="58" t="s">
        <v>3911</v>
      </c>
      <c r="F1473" s="58" t="s">
        <v>3912</v>
      </c>
      <c r="G1473" s="55" t="s">
        <v>729</v>
      </c>
      <c r="H1473" s="59" t="s">
        <v>730</v>
      </c>
    </row>
    <row r="1474" spans="1:8" x14ac:dyDescent="0.35">
      <c r="A1474" s="56" t="s">
        <v>23</v>
      </c>
      <c r="B1474" s="57" t="s">
        <v>72</v>
      </c>
      <c r="C1474" s="57" t="s">
        <v>3897</v>
      </c>
      <c r="D1474" s="55" t="s">
        <v>3898</v>
      </c>
      <c r="E1474" s="58" t="s">
        <v>3913</v>
      </c>
      <c r="F1474" s="58" t="s">
        <v>3914</v>
      </c>
      <c r="G1474" s="55" t="s">
        <v>729</v>
      </c>
      <c r="H1474" s="59" t="s">
        <v>730</v>
      </c>
    </row>
    <row r="1475" spans="1:8" x14ac:dyDescent="0.35">
      <c r="A1475" s="56" t="s">
        <v>23</v>
      </c>
      <c r="B1475" s="57" t="s">
        <v>72</v>
      </c>
      <c r="C1475" s="57" t="s">
        <v>3897</v>
      </c>
      <c r="D1475" s="55" t="s">
        <v>3898</v>
      </c>
      <c r="E1475" s="58" t="s">
        <v>3915</v>
      </c>
      <c r="F1475" s="58" t="s">
        <v>3916</v>
      </c>
      <c r="G1475" s="55" t="s">
        <v>737</v>
      </c>
      <c r="H1475" s="59" t="s">
        <v>730</v>
      </c>
    </row>
    <row r="1476" spans="1:8" x14ac:dyDescent="0.35">
      <c r="A1476" s="56" t="s">
        <v>23</v>
      </c>
      <c r="B1476" s="57" t="s">
        <v>72</v>
      </c>
      <c r="C1476" s="57" t="s">
        <v>3897</v>
      </c>
      <c r="D1476" s="55" t="s">
        <v>3898</v>
      </c>
      <c r="E1476" s="58" t="s">
        <v>3917</v>
      </c>
      <c r="F1476" s="58" t="s">
        <v>3918</v>
      </c>
      <c r="G1476" s="55" t="s">
        <v>737</v>
      </c>
      <c r="H1476" s="59" t="s">
        <v>730</v>
      </c>
    </row>
    <row r="1477" spans="1:8" x14ac:dyDescent="0.35">
      <c r="A1477" s="56" t="s">
        <v>23</v>
      </c>
      <c r="B1477" s="57" t="s">
        <v>72</v>
      </c>
      <c r="C1477" s="57" t="s">
        <v>3897</v>
      </c>
      <c r="D1477" s="55" t="s">
        <v>3898</v>
      </c>
      <c r="E1477" s="58" t="s">
        <v>3919</v>
      </c>
      <c r="F1477" s="58" t="s">
        <v>3920</v>
      </c>
      <c r="G1477" s="55" t="s">
        <v>737</v>
      </c>
      <c r="H1477" s="59" t="s">
        <v>730</v>
      </c>
    </row>
    <row r="1478" spans="1:8" x14ac:dyDescent="0.35">
      <c r="A1478" s="56" t="s">
        <v>23</v>
      </c>
      <c r="B1478" s="57" t="s">
        <v>72</v>
      </c>
      <c r="C1478" s="57" t="s">
        <v>3897</v>
      </c>
      <c r="D1478" s="55" t="s">
        <v>3898</v>
      </c>
      <c r="E1478" s="58" t="s">
        <v>3921</v>
      </c>
      <c r="F1478" s="58" t="s">
        <v>3922</v>
      </c>
      <c r="G1478" s="55" t="s">
        <v>729</v>
      </c>
      <c r="H1478" s="59" t="s">
        <v>730</v>
      </c>
    </row>
    <row r="1479" spans="1:8" x14ac:dyDescent="0.35">
      <c r="A1479" s="56" t="s">
        <v>23</v>
      </c>
      <c r="B1479" s="57" t="s">
        <v>72</v>
      </c>
      <c r="C1479" s="57" t="s">
        <v>3897</v>
      </c>
      <c r="D1479" s="55" t="s">
        <v>3898</v>
      </c>
      <c r="E1479" s="58" t="s">
        <v>3923</v>
      </c>
      <c r="F1479" s="58" t="s">
        <v>3924</v>
      </c>
      <c r="G1479" s="55" t="s">
        <v>737</v>
      </c>
      <c r="H1479" s="59" t="s">
        <v>730</v>
      </c>
    </row>
    <row r="1480" spans="1:8" x14ac:dyDescent="0.35">
      <c r="A1480" s="56" t="s">
        <v>23</v>
      </c>
      <c r="B1480" s="57" t="s">
        <v>72</v>
      </c>
      <c r="C1480" s="57" t="s">
        <v>3897</v>
      </c>
      <c r="D1480" s="55" t="s">
        <v>3898</v>
      </c>
      <c r="E1480" s="58" t="s">
        <v>3925</v>
      </c>
      <c r="F1480" s="58" t="s">
        <v>3926</v>
      </c>
      <c r="G1480" s="55" t="s">
        <v>737</v>
      </c>
      <c r="H1480" s="59" t="s">
        <v>730</v>
      </c>
    </row>
    <row r="1481" spans="1:8" x14ac:dyDescent="0.35">
      <c r="A1481" s="56" t="s">
        <v>23</v>
      </c>
      <c r="B1481" s="57" t="s">
        <v>63</v>
      </c>
      <c r="C1481" s="57" t="s">
        <v>3927</v>
      </c>
      <c r="D1481" s="55" t="s">
        <v>3928</v>
      </c>
      <c r="E1481" s="58" t="s">
        <v>3929</v>
      </c>
      <c r="F1481" s="58" t="s">
        <v>3930</v>
      </c>
      <c r="G1481" s="55" t="s">
        <v>737</v>
      </c>
      <c r="H1481" s="59" t="s">
        <v>730</v>
      </c>
    </row>
    <row r="1482" spans="1:8" x14ac:dyDescent="0.35">
      <c r="A1482" s="56" t="s">
        <v>23</v>
      </c>
      <c r="B1482" s="57" t="s">
        <v>63</v>
      </c>
      <c r="C1482" s="57" t="s">
        <v>3927</v>
      </c>
      <c r="D1482" s="55" t="s">
        <v>3928</v>
      </c>
      <c r="E1482" s="58" t="s">
        <v>3931</v>
      </c>
      <c r="F1482" s="58" t="s">
        <v>3932</v>
      </c>
      <c r="G1482" s="55" t="s">
        <v>729</v>
      </c>
      <c r="H1482" s="59" t="s">
        <v>730</v>
      </c>
    </row>
    <row r="1483" spans="1:8" x14ac:dyDescent="0.35">
      <c r="A1483" s="56" t="s">
        <v>23</v>
      </c>
      <c r="B1483" s="57" t="s">
        <v>63</v>
      </c>
      <c r="C1483" s="57" t="s">
        <v>3927</v>
      </c>
      <c r="D1483" s="55" t="s">
        <v>3928</v>
      </c>
      <c r="E1483" s="58" t="s">
        <v>3933</v>
      </c>
      <c r="F1483" s="58" t="s">
        <v>3934</v>
      </c>
      <c r="G1483" s="55" t="s">
        <v>729</v>
      </c>
      <c r="H1483" s="59" t="s">
        <v>730</v>
      </c>
    </row>
    <row r="1484" spans="1:8" x14ac:dyDescent="0.35">
      <c r="A1484" s="56" t="s">
        <v>23</v>
      </c>
      <c r="B1484" s="57" t="s">
        <v>63</v>
      </c>
      <c r="C1484" s="57" t="s">
        <v>3927</v>
      </c>
      <c r="D1484" s="55" t="s">
        <v>3928</v>
      </c>
      <c r="E1484" s="58" t="s">
        <v>3935</v>
      </c>
      <c r="F1484" s="58" t="s">
        <v>3936</v>
      </c>
      <c r="G1484" s="55" t="s">
        <v>729</v>
      </c>
      <c r="H1484" s="59" t="s">
        <v>730</v>
      </c>
    </row>
    <row r="1485" spans="1:8" x14ac:dyDescent="0.35">
      <c r="A1485" s="56" t="s">
        <v>23</v>
      </c>
      <c r="B1485" s="57" t="s">
        <v>63</v>
      </c>
      <c r="C1485" s="57" t="s">
        <v>3927</v>
      </c>
      <c r="D1485" s="55" t="s">
        <v>3928</v>
      </c>
      <c r="E1485" s="58" t="s">
        <v>3937</v>
      </c>
      <c r="F1485" s="58" t="s">
        <v>3938</v>
      </c>
      <c r="G1485" s="55" t="s">
        <v>729</v>
      </c>
      <c r="H1485" s="59" t="s">
        <v>747</v>
      </c>
    </row>
    <row r="1486" spans="1:8" x14ac:dyDescent="0.35">
      <c r="A1486" s="56" t="s">
        <v>23</v>
      </c>
      <c r="B1486" s="57" t="s">
        <v>63</v>
      </c>
      <c r="C1486" s="57" t="s">
        <v>3927</v>
      </c>
      <c r="D1486" s="55" t="s">
        <v>3928</v>
      </c>
      <c r="E1486" s="58" t="s">
        <v>3939</v>
      </c>
      <c r="F1486" s="58" t="s">
        <v>3940</v>
      </c>
      <c r="G1486" s="55" t="s">
        <v>729</v>
      </c>
      <c r="H1486" s="59" t="s">
        <v>744</v>
      </c>
    </row>
    <row r="1487" spans="1:8" x14ac:dyDescent="0.35">
      <c r="A1487" s="56" t="s">
        <v>23</v>
      </c>
      <c r="B1487" s="57" t="s">
        <v>63</v>
      </c>
      <c r="C1487" s="57" t="s">
        <v>3927</v>
      </c>
      <c r="D1487" s="55" t="s">
        <v>3928</v>
      </c>
      <c r="E1487" s="58" t="s">
        <v>3941</v>
      </c>
      <c r="F1487" s="58" t="s">
        <v>3942</v>
      </c>
      <c r="G1487" s="55" t="s">
        <v>729</v>
      </c>
      <c r="H1487" s="59" t="s">
        <v>730</v>
      </c>
    </row>
    <row r="1488" spans="1:8" x14ac:dyDescent="0.35">
      <c r="A1488" s="56" t="s">
        <v>23</v>
      </c>
      <c r="B1488" s="57" t="s">
        <v>63</v>
      </c>
      <c r="C1488" s="57" t="s">
        <v>3927</v>
      </c>
      <c r="D1488" s="55" t="s">
        <v>3928</v>
      </c>
      <c r="E1488" s="58" t="s">
        <v>3943</v>
      </c>
      <c r="F1488" s="58" t="s">
        <v>3944</v>
      </c>
      <c r="G1488" s="55" t="s">
        <v>729</v>
      </c>
      <c r="H1488" s="59" t="s">
        <v>730</v>
      </c>
    </row>
    <row r="1489" spans="1:8" x14ac:dyDescent="0.35">
      <c r="A1489" s="56" t="s">
        <v>23</v>
      </c>
      <c r="B1489" s="57" t="s">
        <v>63</v>
      </c>
      <c r="C1489" s="57" t="s">
        <v>3927</v>
      </c>
      <c r="D1489" s="55" t="s">
        <v>3928</v>
      </c>
      <c r="E1489" s="58" t="s">
        <v>3945</v>
      </c>
      <c r="F1489" s="58" t="s">
        <v>3946</v>
      </c>
      <c r="G1489" s="55" t="s">
        <v>737</v>
      </c>
      <c r="H1489" s="59" t="s">
        <v>730</v>
      </c>
    </row>
    <row r="1490" spans="1:8" x14ac:dyDescent="0.35">
      <c r="A1490" s="56" t="s">
        <v>23</v>
      </c>
      <c r="B1490" s="57" t="s">
        <v>63</v>
      </c>
      <c r="C1490" s="57" t="s">
        <v>3927</v>
      </c>
      <c r="D1490" s="55" t="s">
        <v>3928</v>
      </c>
      <c r="E1490" s="58" t="s">
        <v>3947</v>
      </c>
      <c r="F1490" s="58" t="s">
        <v>3948</v>
      </c>
      <c r="G1490" s="55" t="s">
        <v>729</v>
      </c>
      <c r="H1490" s="59" t="s">
        <v>747</v>
      </c>
    </row>
    <row r="1491" spans="1:8" x14ac:dyDescent="0.35">
      <c r="A1491" s="56" t="s">
        <v>23</v>
      </c>
      <c r="B1491" s="57" t="s">
        <v>63</v>
      </c>
      <c r="C1491" s="57" t="s">
        <v>3927</v>
      </c>
      <c r="D1491" s="55" t="s">
        <v>3928</v>
      </c>
      <c r="E1491" s="58" t="s">
        <v>3949</v>
      </c>
      <c r="F1491" s="58" t="s">
        <v>3950</v>
      </c>
      <c r="G1491" s="55" t="s">
        <v>737</v>
      </c>
      <c r="H1491" s="59" t="s">
        <v>730</v>
      </c>
    </row>
    <row r="1492" spans="1:8" x14ac:dyDescent="0.35">
      <c r="A1492" s="56" t="s">
        <v>23</v>
      </c>
      <c r="B1492" s="57" t="s">
        <v>63</v>
      </c>
      <c r="C1492" s="57" t="s">
        <v>3927</v>
      </c>
      <c r="D1492" s="55" t="s">
        <v>3928</v>
      </c>
      <c r="E1492" s="58" t="s">
        <v>3951</v>
      </c>
      <c r="F1492" s="58" t="s">
        <v>3952</v>
      </c>
      <c r="G1492" s="55" t="s">
        <v>737</v>
      </c>
      <c r="H1492" s="59" t="s">
        <v>747</v>
      </c>
    </row>
    <row r="1493" spans="1:8" x14ac:dyDescent="0.35">
      <c r="A1493" s="56" t="s">
        <v>23</v>
      </c>
      <c r="B1493" s="57" t="s">
        <v>63</v>
      </c>
      <c r="C1493" s="57" t="s">
        <v>3927</v>
      </c>
      <c r="D1493" s="55" t="s">
        <v>3928</v>
      </c>
      <c r="E1493" s="58" t="s">
        <v>3953</v>
      </c>
      <c r="F1493" s="58" t="s">
        <v>3954</v>
      </c>
      <c r="G1493" s="55" t="s">
        <v>737</v>
      </c>
      <c r="H1493" s="59" t="s">
        <v>730</v>
      </c>
    </row>
    <row r="1494" spans="1:8" x14ac:dyDescent="0.35">
      <c r="A1494" s="56" t="s">
        <v>23</v>
      </c>
      <c r="B1494" s="57" t="s">
        <v>63</v>
      </c>
      <c r="C1494" s="57" t="s">
        <v>3927</v>
      </c>
      <c r="D1494" s="55" t="s">
        <v>3928</v>
      </c>
      <c r="E1494" s="58" t="s">
        <v>3955</v>
      </c>
      <c r="F1494" s="58" t="s">
        <v>3956</v>
      </c>
      <c r="G1494" s="55" t="s">
        <v>729</v>
      </c>
      <c r="H1494" s="59" t="s">
        <v>730</v>
      </c>
    </row>
    <row r="1495" spans="1:8" x14ac:dyDescent="0.35">
      <c r="A1495" s="56" t="s">
        <v>23</v>
      </c>
      <c r="B1495" s="57" t="s">
        <v>63</v>
      </c>
      <c r="C1495" s="57" t="s">
        <v>3927</v>
      </c>
      <c r="D1495" s="55" t="s">
        <v>3928</v>
      </c>
      <c r="E1495" s="58" t="s">
        <v>3957</v>
      </c>
      <c r="F1495" s="58" t="s">
        <v>3958</v>
      </c>
      <c r="G1495" s="55" t="s">
        <v>737</v>
      </c>
      <c r="H1495" s="59" t="s">
        <v>730</v>
      </c>
    </row>
    <row r="1496" spans="1:8" x14ac:dyDescent="0.35">
      <c r="A1496" s="56" t="s">
        <v>23</v>
      </c>
      <c r="B1496" s="57" t="s">
        <v>63</v>
      </c>
      <c r="C1496" s="57" t="s">
        <v>3959</v>
      </c>
      <c r="D1496" s="55" t="s">
        <v>3960</v>
      </c>
      <c r="E1496" s="58" t="s">
        <v>3961</v>
      </c>
      <c r="F1496" s="58" t="s">
        <v>3962</v>
      </c>
      <c r="G1496" s="55" t="s">
        <v>729</v>
      </c>
      <c r="H1496" s="59" t="s">
        <v>730</v>
      </c>
    </row>
    <row r="1497" spans="1:8" x14ac:dyDescent="0.35">
      <c r="A1497" s="56" t="s">
        <v>23</v>
      </c>
      <c r="B1497" s="57" t="s">
        <v>63</v>
      </c>
      <c r="C1497" s="57" t="s">
        <v>3959</v>
      </c>
      <c r="D1497" s="55" t="s">
        <v>3960</v>
      </c>
      <c r="E1497" s="58" t="s">
        <v>3963</v>
      </c>
      <c r="F1497" s="58" t="s">
        <v>3964</v>
      </c>
      <c r="G1497" s="55" t="s">
        <v>729</v>
      </c>
      <c r="H1497" s="59" t="s">
        <v>744</v>
      </c>
    </row>
    <row r="1498" spans="1:8" x14ac:dyDescent="0.35">
      <c r="A1498" s="56" t="s">
        <v>23</v>
      </c>
      <c r="B1498" s="57" t="s">
        <v>63</v>
      </c>
      <c r="C1498" s="57" t="s">
        <v>3959</v>
      </c>
      <c r="D1498" s="55" t="s">
        <v>3960</v>
      </c>
      <c r="E1498" s="58" t="s">
        <v>3965</v>
      </c>
      <c r="F1498" s="58" t="s">
        <v>3966</v>
      </c>
      <c r="G1498" s="55" t="s">
        <v>729</v>
      </c>
      <c r="H1498" s="59" t="s">
        <v>730</v>
      </c>
    </row>
    <row r="1499" spans="1:8" x14ac:dyDescent="0.35">
      <c r="A1499" s="56" t="s">
        <v>23</v>
      </c>
      <c r="B1499" s="57" t="s">
        <v>63</v>
      </c>
      <c r="C1499" s="57" t="s">
        <v>3959</v>
      </c>
      <c r="D1499" s="55" t="s">
        <v>3960</v>
      </c>
      <c r="E1499" s="58" t="s">
        <v>3967</v>
      </c>
      <c r="F1499" s="58" t="s">
        <v>3968</v>
      </c>
      <c r="G1499" s="55" t="s">
        <v>737</v>
      </c>
      <c r="H1499" s="59" t="s">
        <v>730</v>
      </c>
    </row>
    <row r="1500" spans="1:8" x14ac:dyDescent="0.35">
      <c r="A1500" s="56" t="s">
        <v>23</v>
      </c>
      <c r="B1500" s="57" t="s">
        <v>63</v>
      </c>
      <c r="C1500" s="57" t="s">
        <v>3959</v>
      </c>
      <c r="D1500" s="55" t="s">
        <v>3960</v>
      </c>
      <c r="E1500" s="58" t="s">
        <v>3969</v>
      </c>
      <c r="F1500" s="58" t="s">
        <v>3970</v>
      </c>
      <c r="G1500" s="55" t="s">
        <v>737</v>
      </c>
      <c r="H1500" s="59" t="s">
        <v>730</v>
      </c>
    </row>
    <row r="1501" spans="1:8" x14ac:dyDescent="0.35">
      <c r="A1501" s="56" t="s">
        <v>23</v>
      </c>
      <c r="B1501" s="57" t="s">
        <v>63</v>
      </c>
      <c r="C1501" s="57" t="s">
        <v>3959</v>
      </c>
      <c r="D1501" s="55" t="s">
        <v>3960</v>
      </c>
      <c r="E1501" s="58" t="s">
        <v>3971</v>
      </c>
      <c r="F1501" s="58" t="s">
        <v>3972</v>
      </c>
      <c r="G1501" s="55" t="s">
        <v>737</v>
      </c>
      <c r="H1501" s="59" t="s">
        <v>747</v>
      </c>
    </row>
    <row r="1502" spans="1:8" x14ac:dyDescent="0.35">
      <c r="A1502" s="56" t="s">
        <v>23</v>
      </c>
      <c r="B1502" s="57" t="s">
        <v>63</v>
      </c>
      <c r="C1502" s="57" t="s">
        <v>3959</v>
      </c>
      <c r="D1502" s="55" t="s">
        <v>3960</v>
      </c>
      <c r="E1502" s="58" t="s">
        <v>3973</v>
      </c>
      <c r="F1502" s="58" t="s">
        <v>3974</v>
      </c>
      <c r="G1502" s="55" t="s">
        <v>737</v>
      </c>
      <c r="H1502" s="59" t="s">
        <v>730</v>
      </c>
    </row>
    <row r="1503" spans="1:8" x14ac:dyDescent="0.35">
      <c r="A1503" s="56" t="s">
        <v>23</v>
      </c>
      <c r="B1503" s="57" t="s">
        <v>63</v>
      </c>
      <c r="C1503" s="57" t="s">
        <v>3959</v>
      </c>
      <c r="D1503" s="55" t="s">
        <v>3960</v>
      </c>
      <c r="E1503" s="58" t="s">
        <v>3975</v>
      </c>
      <c r="F1503" s="58" t="s">
        <v>3976</v>
      </c>
      <c r="G1503" s="55" t="s">
        <v>737</v>
      </c>
      <c r="H1503" s="59" t="s">
        <v>730</v>
      </c>
    </row>
    <row r="1504" spans="1:8" x14ac:dyDescent="0.35">
      <c r="A1504" s="56" t="s">
        <v>23</v>
      </c>
      <c r="B1504" s="57" t="s">
        <v>63</v>
      </c>
      <c r="C1504" s="57" t="s">
        <v>3959</v>
      </c>
      <c r="D1504" s="55" t="s">
        <v>3960</v>
      </c>
      <c r="E1504" s="58" t="s">
        <v>3977</v>
      </c>
      <c r="F1504" s="58" t="s">
        <v>3978</v>
      </c>
      <c r="G1504" s="55" t="s">
        <v>737</v>
      </c>
      <c r="H1504" s="59" t="s">
        <v>744</v>
      </c>
    </row>
    <row r="1505" spans="1:8" x14ac:dyDescent="0.35">
      <c r="A1505" s="56" t="s">
        <v>23</v>
      </c>
      <c r="B1505" s="57" t="s">
        <v>63</v>
      </c>
      <c r="C1505" s="57" t="s">
        <v>3959</v>
      </c>
      <c r="D1505" s="55" t="s">
        <v>3960</v>
      </c>
      <c r="E1505" s="58" t="s">
        <v>3979</v>
      </c>
      <c r="F1505" s="58" t="s">
        <v>3980</v>
      </c>
      <c r="G1505" s="55" t="s">
        <v>729</v>
      </c>
      <c r="H1505" s="59" t="s">
        <v>730</v>
      </c>
    </row>
    <row r="1506" spans="1:8" x14ac:dyDescent="0.55000000000000004">
      <c r="A1506" s="60" t="s">
        <v>23</v>
      </c>
      <c r="B1506" s="60" t="s">
        <v>63</v>
      </c>
      <c r="C1506" s="60" t="s">
        <v>3981</v>
      </c>
      <c r="D1506" s="60" t="s">
        <v>3982</v>
      </c>
      <c r="E1506" s="55" t="s">
        <v>3983</v>
      </c>
      <c r="F1506" s="55" t="s">
        <v>3984</v>
      </c>
      <c r="G1506" s="55" t="s">
        <v>729</v>
      </c>
      <c r="H1506" s="61" t="s">
        <v>730</v>
      </c>
    </row>
    <row r="1507" spans="1:8" x14ac:dyDescent="0.35">
      <c r="A1507" s="56" t="s">
        <v>23</v>
      </c>
      <c r="B1507" s="57" t="s">
        <v>63</v>
      </c>
      <c r="C1507" s="57" t="s">
        <v>3981</v>
      </c>
      <c r="D1507" s="55" t="s">
        <v>3982</v>
      </c>
      <c r="E1507" s="58" t="s">
        <v>3985</v>
      </c>
      <c r="F1507" s="58" t="s">
        <v>3986</v>
      </c>
      <c r="G1507" s="55" t="s">
        <v>729</v>
      </c>
      <c r="H1507" s="59" t="s">
        <v>747</v>
      </c>
    </row>
    <row r="1508" spans="1:8" x14ac:dyDescent="0.35">
      <c r="A1508" s="56" t="s">
        <v>23</v>
      </c>
      <c r="B1508" s="57" t="s">
        <v>63</v>
      </c>
      <c r="C1508" s="57" t="s">
        <v>3981</v>
      </c>
      <c r="D1508" s="55" t="s">
        <v>3982</v>
      </c>
      <c r="E1508" s="58" t="s">
        <v>3987</v>
      </c>
      <c r="F1508" s="58" t="s">
        <v>3988</v>
      </c>
      <c r="G1508" s="55" t="s">
        <v>729</v>
      </c>
      <c r="H1508" s="59" t="s">
        <v>730</v>
      </c>
    </row>
    <row r="1509" spans="1:8" x14ac:dyDescent="0.55000000000000004">
      <c r="A1509" s="60" t="s">
        <v>23</v>
      </c>
      <c r="B1509" s="60" t="s">
        <v>63</v>
      </c>
      <c r="C1509" s="60" t="s">
        <v>3981</v>
      </c>
      <c r="D1509" s="60" t="s">
        <v>3982</v>
      </c>
      <c r="E1509" s="55" t="s">
        <v>3989</v>
      </c>
      <c r="F1509" s="55" t="s">
        <v>3990</v>
      </c>
      <c r="G1509" s="55" t="s">
        <v>729</v>
      </c>
      <c r="H1509" s="61" t="s">
        <v>744</v>
      </c>
    </row>
    <row r="1510" spans="1:8" x14ac:dyDescent="0.55000000000000004">
      <c r="A1510" s="60" t="s">
        <v>23</v>
      </c>
      <c r="B1510" s="60" t="s">
        <v>63</v>
      </c>
      <c r="C1510" s="60" t="s">
        <v>3981</v>
      </c>
      <c r="D1510" s="60" t="s">
        <v>3982</v>
      </c>
      <c r="E1510" s="55" t="s">
        <v>3991</v>
      </c>
      <c r="F1510" s="55" t="s">
        <v>3992</v>
      </c>
      <c r="G1510" s="55" t="s">
        <v>729</v>
      </c>
      <c r="H1510" s="61" t="s">
        <v>730</v>
      </c>
    </row>
    <row r="1511" spans="1:8" x14ac:dyDescent="0.55000000000000004">
      <c r="A1511" s="60" t="s">
        <v>23</v>
      </c>
      <c r="B1511" s="60" t="s">
        <v>63</v>
      </c>
      <c r="C1511" s="60" t="s">
        <v>3981</v>
      </c>
      <c r="D1511" s="60" t="s">
        <v>3982</v>
      </c>
      <c r="E1511" s="55" t="s">
        <v>3993</v>
      </c>
      <c r="F1511" s="55" t="s">
        <v>3994</v>
      </c>
      <c r="G1511" s="55" t="s">
        <v>729</v>
      </c>
      <c r="H1511" s="61" t="s">
        <v>730</v>
      </c>
    </row>
    <row r="1512" spans="1:8" x14ac:dyDescent="0.55000000000000004">
      <c r="A1512" s="60" t="s">
        <v>23</v>
      </c>
      <c r="B1512" s="60" t="s">
        <v>63</v>
      </c>
      <c r="C1512" s="60" t="s">
        <v>3981</v>
      </c>
      <c r="D1512" s="60" t="s">
        <v>3982</v>
      </c>
      <c r="E1512" s="55" t="s">
        <v>3995</v>
      </c>
      <c r="F1512" s="55" t="s">
        <v>3996</v>
      </c>
      <c r="G1512" s="55" t="s">
        <v>729</v>
      </c>
      <c r="H1512" s="61" t="s">
        <v>747</v>
      </c>
    </row>
    <row r="1513" spans="1:8" x14ac:dyDescent="0.35">
      <c r="A1513" s="56" t="s">
        <v>23</v>
      </c>
      <c r="B1513" s="57" t="s">
        <v>63</v>
      </c>
      <c r="C1513" s="57" t="s">
        <v>3981</v>
      </c>
      <c r="D1513" s="55" t="s">
        <v>3982</v>
      </c>
      <c r="E1513" s="58" t="s">
        <v>3997</v>
      </c>
      <c r="F1513" s="58" t="s">
        <v>3998</v>
      </c>
      <c r="G1513" s="55" t="s">
        <v>729</v>
      </c>
      <c r="H1513" s="59" t="s">
        <v>744</v>
      </c>
    </row>
    <row r="1514" spans="1:8" x14ac:dyDescent="0.35">
      <c r="A1514" s="56" t="s">
        <v>23</v>
      </c>
      <c r="B1514" s="57" t="s">
        <v>63</v>
      </c>
      <c r="C1514" s="57" t="s">
        <v>3981</v>
      </c>
      <c r="D1514" s="55" t="s">
        <v>3982</v>
      </c>
      <c r="E1514" s="58" t="s">
        <v>3999</v>
      </c>
      <c r="F1514" s="58" t="s">
        <v>4000</v>
      </c>
      <c r="G1514" s="55" t="s">
        <v>737</v>
      </c>
      <c r="H1514" s="59" t="s">
        <v>730</v>
      </c>
    </row>
    <row r="1515" spans="1:8" x14ac:dyDescent="0.35">
      <c r="A1515" s="56" t="s">
        <v>23</v>
      </c>
      <c r="B1515" s="57" t="s">
        <v>63</v>
      </c>
      <c r="C1515" s="57" t="s">
        <v>3981</v>
      </c>
      <c r="D1515" s="55" t="s">
        <v>3982</v>
      </c>
      <c r="E1515" s="58" t="s">
        <v>4001</v>
      </c>
      <c r="F1515" s="58" t="s">
        <v>4002</v>
      </c>
      <c r="G1515" s="55" t="s">
        <v>729</v>
      </c>
      <c r="H1515" s="59" t="s">
        <v>730</v>
      </c>
    </row>
    <row r="1516" spans="1:8" x14ac:dyDescent="0.35">
      <c r="A1516" s="56" t="s">
        <v>23</v>
      </c>
      <c r="B1516" s="57" t="s">
        <v>63</v>
      </c>
      <c r="C1516" s="57" t="s">
        <v>4003</v>
      </c>
      <c r="D1516" s="55" t="s">
        <v>4004</v>
      </c>
      <c r="E1516" s="58" t="s">
        <v>4005</v>
      </c>
      <c r="F1516" s="58" t="s">
        <v>4006</v>
      </c>
      <c r="G1516" s="55" t="s">
        <v>729</v>
      </c>
      <c r="H1516" s="59" t="s">
        <v>747</v>
      </c>
    </row>
    <row r="1517" spans="1:8" x14ac:dyDescent="0.35">
      <c r="A1517" s="56" t="s">
        <v>23</v>
      </c>
      <c r="B1517" s="57" t="s">
        <v>63</v>
      </c>
      <c r="C1517" s="57" t="s">
        <v>4003</v>
      </c>
      <c r="D1517" s="55" t="s">
        <v>4004</v>
      </c>
      <c r="E1517" s="58" t="s">
        <v>4007</v>
      </c>
      <c r="F1517" s="58" t="s">
        <v>4008</v>
      </c>
      <c r="G1517" s="55" t="s">
        <v>729</v>
      </c>
      <c r="H1517" s="59" t="s">
        <v>730</v>
      </c>
    </row>
    <row r="1518" spans="1:8" x14ac:dyDescent="0.35">
      <c r="A1518" s="56" t="s">
        <v>23</v>
      </c>
      <c r="B1518" s="57" t="s">
        <v>63</v>
      </c>
      <c r="C1518" s="57" t="s">
        <v>4003</v>
      </c>
      <c r="D1518" s="55" t="s">
        <v>4004</v>
      </c>
      <c r="E1518" s="58" t="s">
        <v>4009</v>
      </c>
      <c r="F1518" s="58" t="s">
        <v>4010</v>
      </c>
      <c r="G1518" s="55" t="s">
        <v>729</v>
      </c>
      <c r="H1518" s="59" t="s">
        <v>730</v>
      </c>
    </row>
    <row r="1519" spans="1:8" x14ac:dyDescent="0.35">
      <c r="A1519" s="56" t="s">
        <v>23</v>
      </c>
      <c r="B1519" s="57" t="s">
        <v>63</v>
      </c>
      <c r="C1519" s="57" t="s">
        <v>4003</v>
      </c>
      <c r="D1519" s="55" t="s">
        <v>4004</v>
      </c>
      <c r="E1519" s="58" t="s">
        <v>4011</v>
      </c>
      <c r="F1519" s="58" t="s">
        <v>4012</v>
      </c>
      <c r="G1519" s="55" t="s">
        <v>729</v>
      </c>
      <c r="H1519" s="59" t="s">
        <v>730</v>
      </c>
    </row>
    <row r="1520" spans="1:8" x14ac:dyDescent="0.35">
      <c r="A1520" s="56" t="s">
        <v>23</v>
      </c>
      <c r="B1520" s="57" t="s">
        <v>63</v>
      </c>
      <c r="C1520" s="57" t="s">
        <v>4003</v>
      </c>
      <c r="D1520" s="55" t="s">
        <v>4004</v>
      </c>
      <c r="E1520" s="58" t="s">
        <v>4013</v>
      </c>
      <c r="F1520" s="58" t="s">
        <v>4014</v>
      </c>
      <c r="G1520" s="55" t="s">
        <v>729</v>
      </c>
      <c r="H1520" s="59" t="s">
        <v>730</v>
      </c>
    </row>
    <row r="1521" spans="1:8" x14ac:dyDescent="0.35">
      <c r="A1521" s="56" t="s">
        <v>23</v>
      </c>
      <c r="B1521" s="57" t="s">
        <v>63</v>
      </c>
      <c r="C1521" s="57" t="s">
        <v>4003</v>
      </c>
      <c r="D1521" s="55" t="s">
        <v>4004</v>
      </c>
      <c r="E1521" s="58" t="s">
        <v>4015</v>
      </c>
      <c r="F1521" s="58" t="s">
        <v>4016</v>
      </c>
      <c r="G1521" s="55" t="s">
        <v>729</v>
      </c>
      <c r="H1521" s="59" t="s">
        <v>730</v>
      </c>
    </row>
    <row r="1522" spans="1:8" x14ac:dyDescent="0.35">
      <c r="A1522" s="56" t="s">
        <v>23</v>
      </c>
      <c r="B1522" s="57" t="s">
        <v>63</v>
      </c>
      <c r="C1522" s="57" t="s">
        <v>4003</v>
      </c>
      <c r="D1522" s="55" t="s">
        <v>4004</v>
      </c>
      <c r="E1522" s="58" t="s">
        <v>4017</v>
      </c>
      <c r="F1522" s="58" t="s">
        <v>4018</v>
      </c>
      <c r="G1522" s="55" t="s">
        <v>729</v>
      </c>
      <c r="H1522" s="59" t="s">
        <v>730</v>
      </c>
    </row>
    <row r="1523" spans="1:8" x14ac:dyDescent="0.35">
      <c r="A1523" s="56" t="s">
        <v>23</v>
      </c>
      <c r="B1523" s="57" t="s">
        <v>63</v>
      </c>
      <c r="C1523" s="57" t="s">
        <v>4003</v>
      </c>
      <c r="D1523" s="55" t="s">
        <v>4004</v>
      </c>
      <c r="E1523" s="58" t="s">
        <v>4019</v>
      </c>
      <c r="F1523" s="58" t="s">
        <v>4020</v>
      </c>
      <c r="G1523" s="55" t="s">
        <v>737</v>
      </c>
      <c r="H1523" s="59" t="s">
        <v>730</v>
      </c>
    </row>
    <row r="1524" spans="1:8" x14ac:dyDescent="0.35">
      <c r="A1524" s="56" t="s">
        <v>23</v>
      </c>
      <c r="B1524" s="57" t="s">
        <v>63</v>
      </c>
      <c r="C1524" s="57" t="s">
        <v>4003</v>
      </c>
      <c r="D1524" s="55" t="s">
        <v>4004</v>
      </c>
      <c r="E1524" s="58" t="s">
        <v>4021</v>
      </c>
      <c r="F1524" s="58" t="s">
        <v>4022</v>
      </c>
      <c r="G1524" s="55" t="s">
        <v>729</v>
      </c>
      <c r="H1524" s="59" t="s">
        <v>730</v>
      </c>
    </row>
    <row r="1525" spans="1:8" x14ac:dyDescent="0.35">
      <c r="A1525" s="56" t="s">
        <v>23</v>
      </c>
      <c r="B1525" s="57" t="s">
        <v>63</v>
      </c>
      <c r="C1525" s="57" t="s">
        <v>4003</v>
      </c>
      <c r="D1525" s="55" t="s">
        <v>4004</v>
      </c>
      <c r="E1525" s="58" t="s">
        <v>4023</v>
      </c>
      <c r="F1525" s="58" t="s">
        <v>4024</v>
      </c>
      <c r="G1525" s="55" t="s">
        <v>729</v>
      </c>
      <c r="H1525" s="59" t="s">
        <v>747</v>
      </c>
    </row>
    <row r="1526" spans="1:8" x14ac:dyDescent="0.35">
      <c r="A1526" s="56" t="s">
        <v>23</v>
      </c>
      <c r="B1526" s="57" t="s">
        <v>63</v>
      </c>
      <c r="C1526" s="57" t="s">
        <v>4003</v>
      </c>
      <c r="D1526" s="55" t="s">
        <v>4004</v>
      </c>
      <c r="E1526" s="58" t="s">
        <v>4025</v>
      </c>
      <c r="F1526" s="58" t="s">
        <v>4026</v>
      </c>
      <c r="G1526" s="55" t="s">
        <v>729</v>
      </c>
      <c r="H1526" s="59" t="s">
        <v>744</v>
      </c>
    </row>
    <row r="1527" spans="1:8" x14ac:dyDescent="0.35">
      <c r="A1527" s="56" t="s">
        <v>23</v>
      </c>
      <c r="B1527" s="57" t="s">
        <v>63</v>
      </c>
      <c r="C1527" s="57" t="s">
        <v>4003</v>
      </c>
      <c r="D1527" s="55" t="s">
        <v>4004</v>
      </c>
      <c r="E1527" s="58" t="s">
        <v>4027</v>
      </c>
      <c r="F1527" s="58" t="s">
        <v>4028</v>
      </c>
      <c r="G1527" s="55" t="s">
        <v>737</v>
      </c>
      <c r="H1527" s="59" t="s">
        <v>730</v>
      </c>
    </row>
    <row r="1528" spans="1:8" x14ac:dyDescent="0.55000000000000004">
      <c r="A1528" s="60" t="s">
        <v>23</v>
      </c>
      <c r="B1528" s="60" t="s">
        <v>63</v>
      </c>
      <c r="C1528" s="60" t="s">
        <v>4029</v>
      </c>
      <c r="D1528" s="60" t="s">
        <v>4030</v>
      </c>
      <c r="E1528" s="55" t="s">
        <v>4031</v>
      </c>
      <c r="F1528" s="55" t="s">
        <v>4032</v>
      </c>
      <c r="G1528" s="55" t="s">
        <v>737</v>
      </c>
      <c r="H1528" s="61" t="s">
        <v>747</v>
      </c>
    </row>
    <row r="1529" spans="1:8" x14ac:dyDescent="0.35">
      <c r="A1529" s="56" t="s">
        <v>23</v>
      </c>
      <c r="B1529" s="57" t="s">
        <v>63</v>
      </c>
      <c r="C1529" s="57" t="s">
        <v>4029</v>
      </c>
      <c r="D1529" s="55" t="s">
        <v>4030</v>
      </c>
      <c r="E1529" s="58" t="s">
        <v>4033</v>
      </c>
      <c r="F1529" s="58" t="s">
        <v>4034</v>
      </c>
      <c r="G1529" s="55" t="s">
        <v>729</v>
      </c>
      <c r="H1529" s="59" t="s">
        <v>730</v>
      </c>
    </row>
    <row r="1530" spans="1:8" x14ac:dyDescent="0.35">
      <c r="A1530" s="56" t="s">
        <v>23</v>
      </c>
      <c r="B1530" s="57" t="s">
        <v>63</v>
      </c>
      <c r="C1530" s="57" t="s">
        <v>4029</v>
      </c>
      <c r="D1530" s="55" t="s">
        <v>4030</v>
      </c>
      <c r="E1530" s="58" t="s">
        <v>4035</v>
      </c>
      <c r="F1530" s="58" t="s">
        <v>4036</v>
      </c>
      <c r="G1530" s="55" t="s">
        <v>729</v>
      </c>
      <c r="H1530" s="59" t="s">
        <v>730</v>
      </c>
    </row>
    <row r="1531" spans="1:8" x14ac:dyDescent="0.35">
      <c r="A1531" s="56" t="s">
        <v>23</v>
      </c>
      <c r="B1531" s="57" t="s">
        <v>63</v>
      </c>
      <c r="C1531" s="57" t="s">
        <v>4029</v>
      </c>
      <c r="D1531" s="55" t="s">
        <v>4030</v>
      </c>
      <c r="E1531" s="58" t="s">
        <v>4037</v>
      </c>
      <c r="F1531" s="58" t="s">
        <v>4038</v>
      </c>
      <c r="G1531" s="55" t="s">
        <v>729</v>
      </c>
      <c r="H1531" s="59" t="s">
        <v>747</v>
      </c>
    </row>
    <row r="1532" spans="1:8" x14ac:dyDescent="0.35">
      <c r="A1532" s="56" t="s">
        <v>23</v>
      </c>
      <c r="B1532" s="57" t="s">
        <v>63</v>
      </c>
      <c r="C1532" s="57" t="s">
        <v>4029</v>
      </c>
      <c r="D1532" s="55" t="s">
        <v>4030</v>
      </c>
      <c r="E1532" s="58" t="s">
        <v>4039</v>
      </c>
      <c r="F1532" s="58" t="s">
        <v>4040</v>
      </c>
      <c r="G1532" s="55" t="s">
        <v>737</v>
      </c>
      <c r="H1532" s="59" t="s">
        <v>730</v>
      </c>
    </row>
    <row r="1533" spans="1:8" x14ac:dyDescent="0.35">
      <c r="A1533" s="56" t="s">
        <v>23</v>
      </c>
      <c r="B1533" s="57" t="s">
        <v>63</v>
      </c>
      <c r="C1533" s="57" t="s">
        <v>4029</v>
      </c>
      <c r="D1533" s="55" t="s">
        <v>4030</v>
      </c>
      <c r="E1533" s="58" t="s">
        <v>4041</v>
      </c>
      <c r="F1533" s="58" t="s">
        <v>4042</v>
      </c>
      <c r="G1533" s="55" t="s">
        <v>729</v>
      </c>
      <c r="H1533" s="59" t="s">
        <v>747</v>
      </c>
    </row>
    <row r="1534" spans="1:8" x14ac:dyDescent="0.35">
      <c r="A1534" s="56" t="s">
        <v>23</v>
      </c>
      <c r="B1534" s="57" t="s">
        <v>63</v>
      </c>
      <c r="C1534" s="57" t="s">
        <v>4029</v>
      </c>
      <c r="D1534" s="55" t="s">
        <v>4030</v>
      </c>
      <c r="E1534" s="58" t="s">
        <v>4043</v>
      </c>
      <c r="F1534" s="58" t="s">
        <v>4044</v>
      </c>
      <c r="G1534" s="55" t="s">
        <v>729</v>
      </c>
      <c r="H1534" s="59" t="s">
        <v>747</v>
      </c>
    </row>
    <row r="1535" spans="1:8" x14ac:dyDescent="0.35">
      <c r="A1535" s="56" t="s">
        <v>23</v>
      </c>
      <c r="B1535" s="57" t="s">
        <v>63</v>
      </c>
      <c r="C1535" s="57" t="s">
        <v>4029</v>
      </c>
      <c r="D1535" s="55" t="s">
        <v>4030</v>
      </c>
      <c r="E1535" s="58" t="s">
        <v>4045</v>
      </c>
      <c r="F1535" s="58" t="s">
        <v>4046</v>
      </c>
      <c r="G1535" s="55" t="s">
        <v>737</v>
      </c>
      <c r="H1535" s="59" t="s">
        <v>747</v>
      </c>
    </row>
    <row r="1536" spans="1:8" x14ac:dyDescent="0.35">
      <c r="A1536" s="56" t="s">
        <v>23</v>
      </c>
      <c r="B1536" s="57" t="s">
        <v>63</v>
      </c>
      <c r="C1536" s="57" t="s">
        <v>4029</v>
      </c>
      <c r="D1536" s="55" t="s">
        <v>4030</v>
      </c>
      <c r="E1536" s="58" t="s">
        <v>4047</v>
      </c>
      <c r="F1536" s="58" t="s">
        <v>4048</v>
      </c>
      <c r="G1536" s="55" t="s">
        <v>737</v>
      </c>
      <c r="H1536" s="59" t="s">
        <v>747</v>
      </c>
    </row>
    <row r="1537" spans="1:8" x14ac:dyDescent="0.35">
      <c r="A1537" s="56" t="s">
        <v>23</v>
      </c>
      <c r="B1537" s="57" t="s">
        <v>63</v>
      </c>
      <c r="C1537" s="57" t="s">
        <v>4029</v>
      </c>
      <c r="D1537" s="55" t="s">
        <v>4030</v>
      </c>
      <c r="E1537" s="58" t="s">
        <v>4049</v>
      </c>
      <c r="F1537" s="58" t="s">
        <v>4050</v>
      </c>
      <c r="G1537" s="55" t="s">
        <v>737</v>
      </c>
      <c r="H1537" s="59" t="s">
        <v>730</v>
      </c>
    </row>
    <row r="1538" spans="1:8" x14ac:dyDescent="0.35">
      <c r="A1538" s="56" t="s">
        <v>23</v>
      </c>
      <c r="B1538" s="57" t="s">
        <v>63</v>
      </c>
      <c r="C1538" s="57" t="s">
        <v>4051</v>
      </c>
      <c r="D1538" s="55" t="s">
        <v>4052</v>
      </c>
      <c r="E1538" s="58" t="s">
        <v>4053</v>
      </c>
      <c r="F1538" s="58" t="s">
        <v>4054</v>
      </c>
      <c r="G1538" s="55" t="s">
        <v>729</v>
      </c>
      <c r="H1538" s="59" t="s">
        <v>730</v>
      </c>
    </row>
    <row r="1539" spans="1:8" x14ac:dyDescent="0.35">
      <c r="A1539" s="56" t="s">
        <v>23</v>
      </c>
      <c r="B1539" s="57" t="s">
        <v>63</v>
      </c>
      <c r="C1539" s="57" t="s">
        <v>4051</v>
      </c>
      <c r="D1539" s="55" t="s">
        <v>4052</v>
      </c>
      <c r="E1539" s="58" t="s">
        <v>4055</v>
      </c>
      <c r="F1539" s="58" t="s">
        <v>4056</v>
      </c>
      <c r="G1539" s="55" t="s">
        <v>729</v>
      </c>
      <c r="H1539" s="59" t="s">
        <v>730</v>
      </c>
    </row>
    <row r="1540" spans="1:8" x14ac:dyDescent="0.35">
      <c r="A1540" s="56" t="s">
        <v>23</v>
      </c>
      <c r="B1540" s="57" t="s">
        <v>63</v>
      </c>
      <c r="C1540" s="57" t="s">
        <v>4051</v>
      </c>
      <c r="D1540" s="55" t="s">
        <v>4052</v>
      </c>
      <c r="E1540" s="58" t="s">
        <v>4057</v>
      </c>
      <c r="F1540" s="58" t="s">
        <v>4058</v>
      </c>
      <c r="G1540" s="55" t="s">
        <v>729</v>
      </c>
      <c r="H1540" s="59" t="s">
        <v>747</v>
      </c>
    </row>
    <row r="1541" spans="1:8" x14ac:dyDescent="0.35">
      <c r="A1541" s="56" t="s">
        <v>23</v>
      </c>
      <c r="B1541" s="57" t="s">
        <v>63</v>
      </c>
      <c r="C1541" s="57" t="s">
        <v>4051</v>
      </c>
      <c r="D1541" s="55" t="s">
        <v>4052</v>
      </c>
      <c r="E1541" s="58" t="s">
        <v>4059</v>
      </c>
      <c r="F1541" s="58" t="s">
        <v>4060</v>
      </c>
      <c r="G1541" s="55" t="s">
        <v>729</v>
      </c>
      <c r="H1541" s="59" t="s">
        <v>730</v>
      </c>
    </row>
    <row r="1542" spans="1:8" x14ac:dyDescent="0.35">
      <c r="A1542" s="56" t="s">
        <v>23</v>
      </c>
      <c r="B1542" s="57" t="s">
        <v>63</v>
      </c>
      <c r="C1542" s="57" t="s">
        <v>4051</v>
      </c>
      <c r="D1542" s="55" t="s">
        <v>4052</v>
      </c>
      <c r="E1542" s="58" t="s">
        <v>4061</v>
      </c>
      <c r="F1542" s="58" t="s">
        <v>4062</v>
      </c>
      <c r="G1542" s="55" t="s">
        <v>729</v>
      </c>
      <c r="H1542" s="59" t="s">
        <v>730</v>
      </c>
    </row>
    <row r="1543" spans="1:8" x14ac:dyDescent="0.35">
      <c r="A1543" s="56" t="s">
        <v>23</v>
      </c>
      <c r="B1543" s="57" t="s">
        <v>63</v>
      </c>
      <c r="C1543" s="57" t="s">
        <v>4051</v>
      </c>
      <c r="D1543" s="55" t="s">
        <v>4052</v>
      </c>
      <c r="E1543" s="58" t="s">
        <v>4063</v>
      </c>
      <c r="F1543" s="58" t="s">
        <v>4064</v>
      </c>
      <c r="G1543" s="55" t="s">
        <v>729</v>
      </c>
      <c r="H1543" s="59" t="s">
        <v>730</v>
      </c>
    </row>
    <row r="1544" spans="1:8" x14ac:dyDescent="0.35">
      <c r="A1544" s="56" t="s">
        <v>23</v>
      </c>
      <c r="B1544" s="57" t="s">
        <v>63</v>
      </c>
      <c r="C1544" s="57" t="s">
        <v>4051</v>
      </c>
      <c r="D1544" s="55" t="s">
        <v>4052</v>
      </c>
      <c r="E1544" s="58" t="s">
        <v>4065</v>
      </c>
      <c r="F1544" s="58" t="s">
        <v>4066</v>
      </c>
      <c r="G1544" s="55" t="s">
        <v>729</v>
      </c>
      <c r="H1544" s="59" t="s">
        <v>730</v>
      </c>
    </row>
    <row r="1545" spans="1:8" x14ac:dyDescent="0.35">
      <c r="A1545" s="56" t="s">
        <v>23</v>
      </c>
      <c r="B1545" s="57" t="s">
        <v>63</v>
      </c>
      <c r="C1545" s="57" t="s">
        <v>4051</v>
      </c>
      <c r="D1545" s="55" t="s">
        <v>4052</v>
      </c>
      <c r="E1545" s="58" t="s">
        <v>4067</v>
      </c>
      <c r="F1545" s="58" t="s">
        <v>4068</v>
      </c>
      <c r="G1545" s="55" t="s">
        <v>729</v>
      </c>
      <c r="H1545" s="59" t="s">
        <v>730</v>
      </c>
    </row>
    <row r="1546" spans="1:8" x14ac:dyDescent="0.35">
      <c r="A1546" s="56" t="s">
        <v>23</v>
      </c>
      <c r="B1546" s="57" t="s">
        <v>63</v>
      </c>
      <c r="C1546" s="57" t="s">
        <v>4051</v>
      </c>
      <c r="D1546" s="55" t="s">
        <v>4052</v>
      </c>
      <c r="E1546" s="58" t="s">
        <v>4069</v>
      </c>
      <c r="F1546" s="58" t="s">
        <v>4070</v>
      </c>
      <c r="G1546" s="55" t="s">
        <v>729</v>
      </c>
      <c r="H1546" s="59" t="s">
        <v>730</v>
      </c>
    </row>
    <row r="1547" spans="1:8" x14ac:dyDescent="0.35">
      <c r="A1547" s="56" t="s">
        <v>23</v>
      </c>
      <c r="B1547" s="57" t="s">
        <v>63</v>
      </c>
      <c r="C1547" s="57" t="s">
        <v>4051</v>
      </c>
      <c r="D1547" s="55" t="s">
        <v>4052</v>
      </c>
      <c r="E1547" s="58" t="s">
        <v>4071</v>
      </c>
      <c r="F1547" s="58" t="s">
        <v>4072</v>
      </c>
      <c r="G1547" s="55" t="s">
        <v>737</v>
      </c>
      <c r="H1547" s="59" t="s">
        <v>730</v>
      </c>
    </row>
    <row r="1548" spans="1:8" x14ac:dyDescent="0.35">
      <c r="A1548" s="56" t="s">
        <v>23</v>
      </c>
      <c r="B1548" s="57" t="s">
        <v>63</v>
      </c>
      <c r="C1548" s="57" t="s">
        <v>4051</v>
      </c>
      <c r="D1548" s="55" t="s">
        <v>4052</v>
      </c>
      <c r="E1548" s="58" t="s">
        <v>4073</v>
      </c>
      <c r="F1548" s="58" t="s">
        <v>4074</v>
      </c>
      <c r="G1548" s="55" t="s">
        <v>729</v>
      </c>
      <c r="H1548" s="59" t="s">
        <v>730</v>
      </c>
    </row>
    <row r="1549" spans="1:8" x14ac:dyDescent="0.35">
      <c r="A1549" s="56" t="s">
        <v>23</v>
      </c>
      <c r="B1549" s="57" t="s">
        <v>63</v>
      </c>
      <c r="C1549" s="57" t="s">
        <v>4051</v>
      </c>
      <c r="D1549" s="55" t="s">
        <v>4052</v>
      </c>
      <c r="E1549" s="58" t="s">
        <v>4075</v>
      </c>
      <c r="F1549" s="58" t="s">
        <v>4076</v>
      </c>
      <c r="G1549" s="55" t="s">
        <v>729</v>
      </c>
      <c r="H1549" s="59" t="s">
        <v>747</v>
      </c>
    </row>
    <row r="1550" spans="1:8" x14ac:dyDescent="0.35">
      <c r="A1550" s="56" t="s">
        <v>23</v>
      </c>
      <c r="B1550" s="57" t="s">
        <v>63</v>
      </c>
      <c r="C1550" s="57" t="s">
        <v>4051</v>
      </c>
      <c r="D1550" s="55" t="s">
        <v>4052</v>
      </c>
      <c r="E1550" s="58" t="s">
        <v>4077</v>
      </c>
      <c r="F1550" s="58" t="s">
        <v>4078</v>
      </c>
      <c r="G1550" s="55" t="s">
        <v>737</v>
      </c>
      <c r="H1550" s="59" t="s">
        <v>730</v>
      </c>
    </row>
    <row r="1551" spans="1:8" x14ac:dyDescent="0.35">
      <c r="A1551" s="56" t="s">
        <v>23</v>
      </c>
      <c r="B1551" s="57" t="s">
        <v>63</v>
      </c>
      <c r="C1551" s="57" t="s">
        <v>4051</v>
      </c>
      <c r="D1551" s="55" t="s">
        <v>4052</v>
      </c>
      <c r="E1551" s="58" t="s">
        <v>4079</v>
      </c>
      <c r="F1551" s="58" t="s">
        <v>4080</v>
      </c>
      <c r="G1551" s="55" t="s">
        <v>737</v>
      </c>
      <c r="H1551" s="59" t="s">
        <v>730</v>
      </c>
    </row>
    <row r="1552" spans="1:8" x14ac:dyDescent="0.35">
      <c r="A1552" s="56" t="s">
        <v>23</v>
      </c>
      <c r="B1552" s="57" t="s">
        <v>63</v>
      </c>
      <c r="C1552" s="57" t="s">
        <v>4051</v>
      </c>
      <c r="D1552" s="55" t="s">
        <v>4052</v>
      </c>
      <c r="E1552" s="58" t="s">
        <v>4081</v>
      </c>
      <c r="F1552" s="58" t="s">
        <v>4082</v>
      </c>
      <c r="G1552" s="55" t="s">
        <v>729</v>
      </c>
      <c r="H1552" s="59" t="s">
        <v>730</v>
      </c>
    </row>
    <row r="1553" spans="1:8" x14ac:dyDescent="0.35">
      <c r="A1553" s="56" t="s">
        <v>23</v>
      </c>
      <c r="B1553" s="57" t="s">
        <v>63</v>
      </c>
      <c r="C1553" s="57" t="s">
        <v>4083</v>
      </c>
      <c r="D1553" s="55" t="s">
        <v>4084</v>
      </c>
      <c r="E1553" s="58" t="s">
        <v>4085</v>
      </c>
      <c r="F1553" s="58" t="s">
        <v>4086</v>
      </c>
      <c r="G1553" s="55" t="s">
        <v>729</v>
      </c>
      <c r="H1553" s="59" t="s">
        <v>730</v>
      </c>
    </row>
    <row r="1554" spans="1:8" x14ac:dyDescent="0.35">
      <c r="A1554" s="56" t="s">
        <v>23</v>
      </c>
      <c r="B1554" s="57" t="s">
        <v>63</v>
      </c>
      <c r="C1554" s="57" t="s">
        <v>4083</v>
      </c>
      <c r="D1554" s="55" t="s">
        <v>4084</v>
      </c>
      <c r="E1554" s="58" t="s">
        <v>4087</v>
      </c>
      <c r="F1554" s="58" t="s">
        <v>4088</v>
      </c>
      <c r="G1554" s="55" t="s">
        <v>737</v>
      </c>
      <c r="H1554" s="59" t="s">
        <v>730</v>
      </c>
    </row>
    <row r="1555" spans="1:8" x14ac:dyDescent="0.35">
      <c r="A1555" s="56" t="s">
        <v>23</v>
      </c>
      <c r="B1555" s="57" t="s">
        <v>63</v>
      </c>
      <c r="C1555" s="57" t="s">
        <v>4083</v>
      </c>
      <c r="D1555" s="55" t="s">
        <v>4084</v>
      </c>
      <c r="E1555" s="58" t="s">
        <v>4089</v>
      </c>
      <c r="F1555" s="58" t="s">
        <v>4090</v>
      </c>
      <c r="G1555" s="55" t="s">
        <v>729</v>
      </c>
      <c r="H1555" s="59" t="s">
        <v>730</v>
      </c>
    </row>
    <row r="1556" spans="1:8" x14ac:dyDescent="0.35">
      <c r="A1556" s="56" t="s">
        <v>23</v>
      </c>
      <c r="B1556" s="57" t="s">
        <v>63</v>
      </c>
      <c r="C1556" s="57" t="s">
        <v>4083</v>
      </c>
      <c r="D1556" s="55" t="s">
        <v>4084</v>
      </c>
      <c r="E1556" s="58" t="s">
        <v>4091</v>
      </c>
      <c r="F1556" s="58" t="s">
        <v>4092</v>
      </c>
      <c r="G1556" s="55" t="s">
        <v>729</v>
      </c>
      <c r="H1556" s="59" t="s">
        <v>730</v>
      </c>
    </row>
    <row r="1557" spans="1:8" x14ac:dyDescent="0.35">
      <c r="A1557" s="56" t="s">
        <v>23</v>
      </c>
      <c r="B1557" s="57" t="s">
        <v>63</v>
      </c>
      <c r="C1557" s="57" t="s">
        <v>4083</v>
      </c>
      <c r="D1557" s="55" t="s">
        <v>4084</v>
      </c>
      <c r="E1557" s="58" t="s">
        <v>4093</v>
      </c>
      <c r="F1557" s="58" t="s">
        <v>4094</v>
      </c>
      <c r="G1557" s="55" t="s">
        <v>729</v>
      </c>
      <c r="H1557" s="59" t="s">
        <v>730</v>
      </c>
    </row>
    <row r="1558" spans="1:8" x14ac:dyDescent="0.35">
      <c r="A1558" s="56" t="s">
        <v>23</v>
      </c>
      <c r="B1558" s="57" t="s">
        <v>63</v>
      </c>
      <c r="C1558" s="57" t="s">
        <v>4083</v>
      </c>
      <c r="D1558" s="55" t="s">
        <v>4084</v>
      </c>
      <c r="E1558" s="58" t="s">
        <v>4095</v>
      </c>
      <c r="F1558" s="58" t="s">
        <v>4096</v>
      </c>
      <c r="G1558" s="55" t="s">
        <v>729</v>
      </c>
      <c r="H1558" s="59" t="s">
        <v>744</v>
      </c>
    </row>
    <row r="1559" spans="1:8" x14ac:dyDescent="0.35">
      <c r="A1559" s="56" t="s">
        <v>23</v>
      </c>
      <c r="B1559" s="57" t="s">
        <v>63</v>
      </c>
      <c r="C1559" s="57" t="s">
        <v>4083</v>
      </c>
      <c r="D1559" s="55" t="s">
        <v>4084</v>
      </c>
      <c r="E1559" s="58" t="s">
        <v>4097</v>
      </c>
      <c r="F1559" s="58" t="s">
        <v>4098</v>
      </c>
      <c r="G1559" s="55" t="s">
        <v>729</v>
      </c>
      <c r="H1559" s="59" t="s">
        <v>747</v>
      </c>
    </row>
    <row r="1560" spans="1:8" x14ac:dyDescent="0.35">
      <c r="A1560" s="56" t="s">
        <v>23</v>
      </c>
      <c r="B1560" s="57" t="s">
        <v>63</v>
      </c>
      <c r="C1560" s="57" t="s">
        <v>4083</v>
      </c>
      <c r="D1560" s="55" t="s">
        <v>4084</v>
      </c>
      <c r="E1560" s="58" t="s">
        <v>4099</v>
      </c>
      <c r="F1560" s="58" t="s">
        <v>4100</v>
      </c>
      <c r="G1560" s="55" t="s">
        <v>729</v>
      </c>
      <c r="H1560" s="59" t="s">
        <v>730</v>
      </c>
    </row>
    <row r="1561" spans="1:8" x14ac:dyDescent="0.35">
      <c r="A1561" s="56" t="s">
        <v>23</v>
      </c>
      <c r="B1561" s="57" t="s">
        <v>63</v>
      </c>
      <c r="C1561" s="57" t="s">
        <v>4083</v>
      </c>
      <c r="D1561" s="55" t="s">
        <v>4084</v>
      </c>
      <c r="E1561" s="58" t="s">
        <v>4101</v>
      </c>
      <c r="F1561" s="58" t="s">
        <v>4102</v>
      </c>
      <c r="G1561" s="55" t="s">
        <v>729</v>
      </c>
      <c r="H1561" s="59" t="s">
        <v>730</v>
      </c>
    </row>
    <row r="1562" spans="1:8" x14ac:dyDescent="0.35">
      <c r="A1562" s="56" t="s">
        <v>23</v>
      </c>
      <c r="B1562" s="57" t="s">
        <v>63</v>
      </c>
      <c r="C1562" s="57" t="s">
        <v>4083</v>
      </c>
      <c r="D1562" s="55" t="s">
        <v>4084</v>
      </c>
      <c r="E1562" s="58" t="s">
        <v>4103</v>
      </c>
      <c r="F1562" s="58" t="s">
        <v>4104</v>
      </c>
      <c r="G1562" s="55" t="s">
        <v>729</v>
      </c>
      <c r="H1562" s="59" t="s">
        <v>747</v>
      </c>
    </row>
    <row r="1563" spans="1:8" x14ac:dyDescent="0.35">
      <c r="A1563" s="56" t="s">
        <v>23</v>
      </c>
      <c r="B1563" s="57" t="s">
        <v>63</v>
      </c>
      <c r="C1563" s="57" t="s">
        <v>4083</v>
      </c>
      <c r="D1563" s="55" t="s">
        <v>4084</v>
      </c>
      <c r="E1563" s="58" t="s">
        <v>4105</v>
      </c>
      <c r="F1563" s="58" t="s">
        <v>4106</v>
      </c>
      <c r="G1563" s="55" t="s">
        <v>729</v>
      </c>
      <c r="H1563" s="59" t="s">
        <v>730</v>
      </c>
    </row>
    <row r="1564" spans="1:8" x14ac:dyDescent="0.35">
      <c r="A1564" s="56" t="s">
        <v>23</v>
      </c>
      <c r="B1564" s="57" t="s">
        <v>63</v>
      </c>
      <c r="C1564" s="57" t="s">
        <v>4083</v>
      </c>
      <c r="D1564" s="55" t="s">
        <v>4084</v>
      </c>
      <c r="E1564" s="58" t="s">
        <v>4107</v>
      </c>
      <c r="F1564" s="58" t="s">
        <v>4108</v>
      </c>
      <c r="G1564" s="55" t="s">
        <v>737</v>
      </c>
      <c r="H1564" s="59" t="s">
        <v>730</v>
      </c>
    </row>
    <row r="1565" spans="1:8" x14ac:dyDescent="0.35">
      <c r="A1565" s="56" t="s">
        <v>23</v>
      </c>
      <c r="B1565" s="57" t="s">
        <v>63</v>
      </c>
      <c r="C1565" s="57" t="s">
        <v>4083</v>
      </c>
      <c r="D1565" s="55" t="s">
        <v>4084</v>
      </c>
      <c r="E1565" s="58" t="s">
        <v>4109</v>
      </c>
      <c r="F1565" s="58" t="s">
        <v>4110</v>
      </c>
      <c r="H1565" s="59" t="s">
        <v>730</v>
      </c>
    </row>
    <row r="1566" spans="1:8" x14ac:dyDescent="0.35">
      <c r="A1566" s="56" t="s">
        <v>23</v>
      </c>
      <c r="B1566" s="57" t="s">
        <v>81</v>
      </c>
      <c r="C1566" s="57" t="s">
        <v>4111</v>
      </c>
      <c r="D1566" s="55" t="s">
        <v>4112</v>
      </c>
      <c r="E1566" s="58" t="s">
        <v>4113</v>
      </c>
      <c r="F1566" s="58" t="s">
        <v>4114</v>
      </c>
      <c r="G1566" s="55" t="s">
        <v>729</v>
      </c>
      <c r="H1566" s="59" t="s">
        <v>730</v>
      </c>
    </row>
    <row r="1567" spans="1:8" x14ac:dyDescent="0.35">
      <c r="A1567" s="56" t="s">
        <v>23</v>
      </c>
      <c r="B1567" s="57" t="s">
        <v>81</v>
      </c>
      <c r="C1567" s="57" t="s">
        <v>4111</v>
      </c>
      <c r="D1567" s="55" t="s">
        <v>4112</v>
      </c>
      <c r="E1567" s="58" t="s">
        <v>4115</v>
      </c>
      <c r="F1567" s="58" t="s">
        <v>4116</v>
      </c>
      <c r="G1567" s="55" t="s">
        <v>729</v>
      </c>
      <c r="H1567" s="59" t="s">
        <v>730</v>
      </c>
    </row>
    <row r="1568" spans="1:8" x14ac:dyDescent="0.35">
      <c r="A1568" s="56" t="s">
        <v>23</v>
      </c>
      <c r="B1568" s="57" t="s">
        <v>81</v>
      </c>
      <c r="C1568" s="57" t="s">
        <v>4111</v>
      </c>
      <c r="D1568" s="55" t="s">
        <v>4112</v>
      </c>
      <c r="E1568" s="58" t="s">
        <v>4117</v>
      </c>
      <c r="F1568" s="58" t="s">
        <v>4118</v>
      </c>
      <c r="G1568" s="55" t="s">
        <v>729</v>
      </c>
      <c r="H1568" s="59" t="s">
        <v>747</v>
      </c>
    </row>
    <row r="1569" spans="1:8" x14ac:dyDescent="0.35">
      <c r="A1569" s="56" t="s">
        <v>23</v>
      </c>
      <c r="B1569" s="57" t="s">
        <v>81</v>
      </c>
      <c r="C1569" s="57" t="s">
        <v>4111</v>
      </c>
      <c r="D1569" s="55" t="s">
        <v>4112</v>
      </c>
      <c r="E1569" s="58" t="s">
        <v>4119</v>
      </c>
      <c r="F1569" s="58" t="s">
        <v>4120</v>
      </c>
      <c r="G1569" s="55" t="s">
        <v>729</v>
      </c>
      <c r="H1569" s="59" t="s">
        <v>744</v>
      </c>
    </row>
    <row r="1570" spans="1:8" x14ac:dyDescent="0.35">
      <c r="A1570" s="56" t="s">
        <v>23</v>
      </c>
      <c r="B1570" s="57" t="s">
        <v>81</v>
      </c>
      <c r="C1570" s="57" t="s">
        <v>4111</v>
      </c>
      <c r="D1570" s="55" t="s">
        <v>4112</v>
      </c>
      <c r="E1570" s="58" t="s">
        <v>4121</v>
      </c>
      <c r="F1570" s="58" t="s">
        <v>4122</v>
      </c>
      <c r="G1570" s="55" t="s">
        <v>737</v>
      </c>
      <c r="H1570" s="59" t="s">
        <v>747</v>
      </c>
    </row>
    <row r="1571" spans="1:8" x14ac:dyDescent="0.35">
      <c r="A1571" s="56" t="s">
        <v>23</v>
      </c>
      <c r="B1571" s="57" t="s">
        <v>81</v>
      </c>
      <c r="C1571" s="57" t="s">
        <v>4111</v>
      </c>
      <c r="D1571" s="55" t="s">
        <v>4112</v>
      </c>
      <c r="E1571" s="58" t="s">
        <v>4123</v>
      </c>
      <c r="F1571" s="58" t="s">
        <v>4124</v>
      </c>
      <c r="G1571" s="55" t="s">
        <v>737</v>
      </c>
      <c r="H1571" s="59" t="s">
        <v>730</v>
      </c>
    </row>
    <row r="1572" spans="1:8" x14ac:dyDescent="0.35">
      <c r="A1572" s="56" t="s">
        <v>23</v>
      </c>
      <c r="B1572" s="57" t="s">
        <v>81</v>
      </c>
      <c r="C1572" s="57" t="s">
        <v>4111</v>
      </c>
      <c r="D1572" s="55" t="s">
        <v>4112</v>
      </c>
      <c r="E1572" s="58" t="s">
        <v>4125</v>
      </c>
      <c r="F1572" s="58" t="s">
        <v>4126</v>
      </c>
      <c r="G1572" s="55" t="s">
        <v>729</v>
      </c>
      <c r="H1572" s="59" t="s">
        <v>730</v>
      </c>
    </row>
    <row r="1573" spans="1:8" x14ac:dyDescent="0.35">
      <c r="A1573" s="56" t="s">
        <v>23</v>
      </c>
      <c r="B1573" s="57" t="s">
        <v>81</v>
      </c>
      <c r="C1573" s="57" t="s">
        <v>4111</v>
      </c>
      <c r="D1573" s="55" t="s">
        <v>4112</v>
      </c>
      <c r="E1573" s="58" t="s">
        <v>4127</v>
      </c>
      <c r="F1573" s="58" t="s">
        <v>4128</v>
      </c>
      <c r="G1573" s="55" t="s">
        <v>729</v>
      </c>
      <c r="H1573" s="59" t="s">
        <v>730</v>
      </c>
    </row>
    <row r="1574" spans="1:8" x14ac:dyDescent="0.35">
      <c r="A1574" s="56" t="s">
        <v>23</v>
      </c>
      <c r="B1574" s="57" t="s">
        <v>81</v>
      </c>
      <c r="C1574" s="57" t="s">
        <v>4111</v>
      </c>
      <c r="D1574" s="55" t="s">
        <v>4112</v>
      </c>
      <c r="E1574" s="58" t="s">
        <v>4129</v>
      </c>
      <c r="F1574" s="58" t="s">
        <v>4130</v>
      </c>
      <c r="G1574" s="55" t="s">
        <v>729</v>
      </c>
      <c r="H1574" s="59" t="s">
        <v>730</v>
      </c>
    </row>
    <row r="1575" spans="1:8" x14ac:dyDescent="0.35">
      <c r="A1575" s="56" t="s">
        <v>23</v>
      </c>
      <c r="B1575" s="57" t="s">
        <v>81</v>
      </c>
      <c r="C1575" s="57" t="s">
        <v>4111</v>
      </c>
      <c r="D1575" s="55" t="s">
        <v>4112</v>
      </c>
      <c r="E1575" s="58" t="s">
        <v>4131</v>
      </c>
      <c r="F1575" s="58" t="s">
        <v>4132</v>
      </c>
      <c r="G1575" s="55" t="s">
        <v>729</v>
      </c>
      <c r="H1575" s="59" t="s">
        <v>730</v>
      </c>
    </row>
    <row r="1576" spans="1:8" x14ac:dyDescent="0.35">
      <c r="A1576" s="56" t="s">
        <v>23</v>
      </c>
      <c r="B1576" s="57" t="s">
        <v>81</v>
      </c>
      <c r="C1576" s="57" t="s">
        <v>4111</v>
      </c>
      <c r="D1576" s="55" t="s">
        <v>4112</v>
      </c>
      <c r="E1576" s="58" t="s">
        <v>4133</v>
      </c>
      <c r="F1576" s="58" t="s">
        <v>4134</v>
      </c>
      <c r="G1576" s="55" t="s">
        <v>729</v>
      </c>
      <c r="H1576" s="59" t="s">
        <v>730</v>
      </c>
    </row>
    <row r="1577" spans="1:8" x14ac:dyDescent="0.35">
      <c r="A1577" s="56" t="s">
        <v>23</v>
      </c>
      <c r="B1577" s="57" t="s">
        <v>81</v>
      </c>
      <c r="C1577" s="57" t="s">
        <v>4111</v>
      </c>
      <c r="D1577" s="55" t="s">
        <v>4112</v>
      </c>
      <c r="E1577" s="58" t="s">
        <v>4135</v>
      </c>
      <c r="F1577" s="58" t="s">
        <v>4136</v>
      </c>
      <c r="G1577" s="55" t="s">
        <v>729</v>
      </c>
      <c r="H1577" s="59" t="s">
        <v>730</v>
      </c>
    </row>
    <row r="1578" spans="1:8" x14ac:dyDescent="0.35">
      <c r="A1578" s="56" t="s">
        <v>23</v>
      </c>
      <c r="B1578" s="57" t="s">
        <v>81</v>
      </c>
      <c r="C1578" s="57" t="s">
        <v>4111</v>
      </c>
      <c r="D1578" s="55" t="s">
        <v>4112</v>
      </c>
      <c r="E1578" s="58" t="s">
        <v>4137</v>
      </c>
      <c r="F1578" s="58" t="s">
        <v>4138</v>
      </c>
      <c r="G1578" s="55" t="s">
        <v>729</v>
      </c>
      <c r="H1578" s="59" t="s">
        <v>747</v>
      </c>
    </row>
    <row r="1579" spans="1:8" x14ac:dyDescent="0.35">
      <c r="A1579" s="56" t="s">
        <v>23</v>
      </c>
      <c r="B1579" s="57" t="s">
        <v>81</v>
      </c>
      <c r="C1579" s="57" t="s">
        <v>4111</v>
      </c>
      <c r="D1579" s="55" t="s">
        <v>4112</v>
      </c>
      <c r="E1579" s="58" t="s">
        <v>4139</v>
      </c>
      <c r="F1579" s="58" t="s">
        <v>4140</v>
      </c>
      <c r="G1579" s="55" t="s">
        <v>729</v>
      </c>
      <c r="H1579" s="59" t="s">
        <v>747</v>
      </c>
    </row>
    <row r="1580" spans="1:8" x14ac:dyDescent="0.35">
      <c r="A1580" s="56" t="s">
        <v>23</v>
      </c>
      <c r="B1580" s="57" t="s">
        <v>81</v>
      </c>
      <c r="C1580" s="57" t="s">
        <v>4111</v>
      </c>
      <c r="D1580" s="55" t="s">
        <v>4112</v>
      </c>
      <c r="E1580" s="58" t="s">
        <v>4141</v>
      </c>
      <c r="F1580" s="58" t="s">
        <v>4142</v>
      </c>
      <c r="G1580" s="55" t="s">
        <v>729</v>
      </c>
      <c r="H1580" s="59" t="s">
        <v>747</v>
      </c>
    </row>
    <row r="1581" spans="1:8" x14ac:dyDescent="0.35">
      <c r="A1581" s="56" t="s">
        <v>23</v>
      </c>
      <c r="B1581" s="57" t="s">
        <v>81</v>
      </c>
      <c r="C1581" s="57" t="s">
        <v>4111</v>
      </c>
      <c r="D1581" s="55" t="s">
        <v>4112</v>
      </c>
      <c r="E1581" s="58" t="s">
        <v>4143</v>
      </c>
      <c r="F1581" s="58" t="s">
        <v>4144</v>
      </c>
      <c r="G1581" s="55" t="s">
        <v>737</v>
      </c>
      <c r="H1581" s="59" t="s">
        <v>730</v>
      </c>
    </row>
    <row r="1582" spans="1:8" x14ac:dyDescent="0.35">
      <c r="A1582" s="56" t="s">
        <v>23</v>
      </c>
      <c r="B1582" s="57" t="s">
        <v>81</v>
      </c>
      <c r="C1582" s="57" t="s">
        <v>4111</v>
      </c>
      <c r="D1582" s="55" t="s">
        <v>4112</v>
      </c>
      <c r="E1582" s="58" t="s">
        <v>4145</v>
      </c>
      <c r="F1582" s="58" t="s">
        <v>4146</v>
      </c>
      <c r="G1582" s="55" t="s">
        <v>737</v>
      </c>
      <c r="H1582" s="59" t="s">
        <v>730</v>
      </c>
    </row>
    <row r="1583" spans="1:8" x14ac:dyDescent="0.35">
      <c r="A1583" s="56" t="s">
        <v>23</v>
      </c>
      <c r="B1583" s="57" t="s">
        <v>81</v>
      </c>
      <c r="C1583" s="57" t="s">
        <v>4111</v>
      </c>
      <c r="D1583" s="55" t="s">
        <v>4112</v>
      </c>
      <c r="E1583" s="58" t="s">
        <v>4147</v>
      </c>
      <c r="F1583" s="58" t="s">
        <v>4148</v>
      </c>
      <c r="G1583" s="55" t="s">
        <v>737</v>
      </c>
      <c r="H1583" s="59" t="s">
        <v>730</v>
      </c>
    </row>
    <row r="1584" spans="1:8" x14ac:dyDescent="0.35">
      <c r="A1584" s="56" t="s">
        <v>23</v>
      </c>
      <c r="B1584" s="57" t="s">
        <v>81</v>
      </c>
      <c r="C1584" s="57" t="s">
        <v>4111</v>
      </c>
      <c r="D1584" s="55" t="s">
        <v>4112</v>
      </c>
      <c r="E1584" s="58" t="s">
        <v>4149</v>
      </c>
      <c r="F1584" s="58" t="s">
        <v>4150</v>
      </c>
      <c r="G1584" s="55" t="s">
        <v>737</v>
      </c>
      <c r="H1584" s="59" t="s">
        <v>730</v>
      </c>
    </row>
    <row r="1585" spans="1:8" x14ac:dyDescent="0.35">
      <c r="A1585" s="56" t="s">
        <v>23</v>
      </c>
      <c r="B1585" s="57" t="s">
        <v>81</v>
      </c>
      <c r="C1585" s="57" t="s">
        <v>4111</v>
      </c>
      <c r="D1585" s="55" t="s">
        <v>4112</v>
      </c>
      <c r="E1585" s="58" t="s">
        <v>4151</v>
      </c>
      <c r="F1585" s="58" t="s">
        <v>4152</v>
      </c>
      <c r="G1585" s="55" t="s">
        <v>737</v>
      </c>
      <c r="H1585" s="59" t="s">
        <v>730</v>
      </c>
    </row>
    <row r="1586" spans="1:8" x14ac:dyDescent="0.35">
      <c r="A1586" s="56" t="s">
        <v>23</v>
      </c>
      <c r="B1586" s="57" t="s">
        <v>81</v>
      </c>
      <c r="C1586" s="57" t="s">
        <v>4111</v>
      </c>
      <c r="D1586" s="55" t="s">
        <v>4112</v>
      </c>
      <c r="E1586" s="58" t="s">
        <v>4153</v>
      </c>
      <c r="F1586" s="58" t="s">
        <v>4154</v>
      </c>
      <c r="G1586" s="55" t="s">
        <v>737</v>
      </c>
      <c r="H1586" s="59" t="s">
        <v>730</v>
      </c>
    </row>
    <row r="1587" spans="1:8" x14ac:dyDescent="0.35">
      <c r="A1587" s="56" t="s">
        <v>23</v>
      </c>
      <c r="B1587" s="57" t="s">
        <v>81</v>
      </c>
      <c r="C1587" s="57" t="s">
        <v>4155</v>
      </c>
      <c r="D1587" s="55" t="s">
        <v>4156</v>
      </c>
      <c r="E1587" s="58" t="s">
        <v>4157</v>
      </c>
      <c r="F1587" s="58" t="s">
        <v>4158</v>
      </c>
      <c r="G1587" s="55" t="s">
        <v>729</v>
      </c>
      <c r="H1587" s="59" t="s">
        <v>730</v>
      </c>
    </row>
    <row r="1588" spans="1:8" x14ac:dyDescent="0.35">
      <c r="A1588" s="56" t="s">
        <v>23</v>
      </c>
      <c r="B1588" s="57" t="s">
        <v>81</v>
      </c>
      <c r="C1588" s="57" t="s">
        <v>4155</v>
      </c>
      <c r="D1588" s="55" t="s">
        <v>4156</v>
      </c>
      <c r="E1588" s="58" t="s">
        <v>4159</v>
      </c>
      <c r="F1588" s="58" t="s">
        <v>4160</v>
      </c>
      <c r="G1588" s="55" t="s">
        <v>729</v>
      </c>
      <c r="H1588" s="59" t="s">
        <v>730</v>
      </c>
    </row>
    <row r="1589" spans="1:8" x14ac:dyDescent="0.35">
      <c r="A1589" s="56" t="s">
        <v>23</v>
      </c>
      <c r="B1589" s="57" t="s">
        <v>81</v>
      </c>
      <c r="C1589" s="57" t="s">
        <v>4155</v>
      </c>
      <c r="D1589" s="55" t="s">
        <v>4156</v>
      </c>
      <c r="E1589" s="58" t="s">
        <v>4161</v>
      </c>
      <c r="F1589" s="58" t="s">
        <v>4162</v>
      </c>
      <c r="G1589" s="55" t="s">
        <v>729</v>
      </c>
      <c r="H1589" s="59" t="s">
        <v>730</v>
      </c>
    </row>
    <row r="1590" spans="1:8" x14ac:dyDescent="0.35">
      <c r="A1590" s="56" t="s">
        <v>23</v>
      </c>
      <c r="B1590" s="57" t="s">
        <v>81</v>
      </c>
      <c r="C1590" s="57" t="s">
        <v>4155</v>
      </c>
      <c r="D1590" s="55" t="s">
        <v>4156</v>
      </c>
      <c r="E1590" s="58" t="s">
        <v>4163</v>
      </c>
      <c r="F1590" s="58" t="s">
        <v>4164</v>
      </c>
      <c r="G1590" s="55" t="s">
        <v>729</v>
      </c>
      <c r="H1590" s="59" t="s">
        <v>730</v>
      </c>
    </row>
    <row r="1591" spans="1:8" x14ac:dyDescent="0.35">
      <c r="A1591" s="56" t="s">
        <v>23</v>
      </c>
      <c r="B1591" s="57" t="s">
        <v>81</v>
      </c>
      <c r="C1591" s="57" t="s">
        <v>4155</v>
      </c>
      <c r="D1591" s="55" t="s">
        <v>4156</v>
      </c>
      <c r="E1591" s="58" t="s">
        <v>4165</v>
      </c>
      <c r="F1591" s="58" t="s">
        <v>4166</v>
      </c>
      <c r="G1591" s="55" t="s">
        <v>729</v>
      </c>
      <c r="H1591" s="59" t="s">
        <v>730</v>
      </c>
    </row>
    <row r="1592" spans="1:8" x14ac:dyDescent="0.35">
      <c r="A1592" s="56" t="s">
        <v>23</v>
      </c>
      <c r="B1592" s="57" t="s">
        <v>81</v>
      </c>
      <c r="C1592" s="57" t="s">
        <v>4155</v>
      </c>
      <c r="D1592" s="55" t="s">
        <v>4156</v>
      </c>
      <c r="E1592" s="58" t="s">
        <v>4167</v>
      </c>
      <c r="F1592" s="58" t="s">
        <v>4168</v>
      </c>
      <c r="G1592" s="55" t="s">
        <v>729</v>
      </c>
      <c r="H1592" s="59" t="s">
        <v>730</v>
      </c>
    </row>
    <row r="1593" spans="1:8" x14ac:dyDescent="0.35">
      <c r="A1593" s="56" t="s">
        <v>23</v>
      </c>
      <c r="B1593" s="57" t="s">
        <v>81</v>
      </c>
      <c r="C1593" s="57" t="s">
        <v>4155</v>
      </c>
      <c r="D1593" s="55" t="s">
        <v>4156</v>
      </c>
      <c r="E1593" s="58" t="s">
        <v>4169</v>
      </c>
      <c r="F1593" s="58" t="s">
        <v>4170</v>
      </c>
      <c r="G1593" s="55" t="s">
        <v>729</v>
      </c>
      <c r="H1593" s="59" t="s">
        <v>730</v>
      </c>
    </row>
    <row r="1594" spans="1:8" x14ac:dyDescent="0.35">
      <c r="A1594" s="56" t="s">
        <v>23</v>
      </c>
      <c r="B1594" s="57" t="s">
        <v>81</v>
      </c>
      <c r="C1594" s="57" t="s">
        <v>4155</v>
      </c>
      <c r="D1594" s="55" t="s">
        <v>4156</v>
      </c>
      <c r="E1594" s="58" t="s">
        <v>4171</v>
      </c>
      <c r="F1594" s="58" t="s">
        <v>4172</v>
      </c>
      <c r="G1594" s="55" t="s">
        <v>729</v>
      </c>
      <c r="H1594" s="59" t="s">
        <v>730</v>
      </c>
    </row>
    <row r="1595" spans="1:8" x14ac:dyDescent="0.35">
      <c r="A1595" s="56" t="s">
        <v>23</v>
      </c>
      <c r="B1595" s="57" t="s">
        <v>81</v>
      </c>
      <c r="C1595" s="57" t="s">
        <v>4155</v>
      </c>
      <c r="D1595" s="55" t="s">
        <v>4156</v>
      </c>
      <c r="E1595" s="58" t="s">
        <v>4173</v>
      </c>
      <c r="F1595" s="58" t="s">
        <v>4174</v>
      </c>
      <c r="G1595" s="55" t="s">
        <v>729</v>
      </c>
      <c r="H1595" s="59" t="s">
        <v>744</v>
      </c>
    </row>
    <row r="1596" spans="1:8" x14ac:dyDescent="0.35">
      <c r="A1596" s="56" t="s">
        <v>23</v>
      </c>
      <c r="B1596" s="57" t="s">
        <v>81</v>
      </c>
      <c r="C1596" s="57" t="s">
        <v>4155</v>
      </c>
      <c r="D1596" s="55" t="s">
        <v>4156</v>
      </c>
      <c r="E1596" s="58" t="s">
        <v>4175</v>
      </c>
      <c r="F1596" s="58" t="s">
        <v>4176</v>
      </c>
      <c r="G1596" s="55" t="s">
        <v>729</v>
      </c>
      <c r="H1596" s="59" t="s">
        <v>730</v>
      </c>
    </row>
    <row r="1597" spans="1:8" x14ac:dyDescent="0.35">
      <c r="A1597" s="56" t="s">
        <v>23</v>
      </c>
      <c r="B1597" s="57" t="s">
        <v>81</v>
      </c>
      <c r="C1597" s="57" t="s">
        <v>4155</v>
      </c>
      <c r="D1597" s="55" t="s">
        <v>4156</v>
      </c>
      <c r="E1597" s="58" t="s">
        <v>4177</v>
      </c>
      <c r="F1597" s="58" t="s">
        <v>4178</v>
      </c>
      <c r="G1597" s="55" t="s">
        <v>737</v>
      </c>
      <c r="H1597" s="59" t="s">
        <v>730</v>
      </c>
    </row>
    <row r="1598" spans="1:8" x14ac:dyDescent="0.35">
      <c r="A1598" s="56" t="s">
        <v>23</v>
      </c>
      <c r="B1598" s="57" t="s">
        <v>81</v>
      </c>
      <c r="C1598" s="57" t="s">
        <v>4155</v>
      </c>
      <c r="D1598" s="55" t="s">
        <v>4156</v>
      </c>
      <c r="E1598" s="58" t="s">
        <v>4179</v>
      </c>
      <c r="F1598" s="58" t="s">
        <v>4180</v>
      </c>
      <c r="G1598" s="55" t="s">
        <v>737</v>
      </c>
      <c r="H1598" s="59" t="s">
        <v>730</v>
      </c>
    </row>
    <row r="1599" spans="1:8" x14ac:dyDescent="0.35">
      <c r="A1599" s="56" t="s">
        <v>23</v>
      </c>
      <c r="B1599" s="57" t="s">
        <v>81</v>
      </c>
      <c r="C1599" s="57" t="s">
        <v>4155</v>
      </c>
      <c r="D1599" s="55" t="s">
        <v>4156</v>
      </c>
      <c r="E1599" s="58" t="s">
        <v>4181</v>
      </c>
      <c r="F1599" s="58" t="s">
        <v>4182</v>
      </c>
      <c r="G1599" s="55" t="s">
        <v>737</v>
      </c>
      <c r="H1599" s="59" t="s">
        <v>730</v>
      </c>
    </row>
    <row r="1600" spans="1:8" x14ac:dyDescent="0.35">
      <c r="A1600" s="56" t="s">
        <v>23</v>
      </c>
      <c r="B1600" s="57" t="s">
        <v>81</v>
      </c>
      <c r="C1600" s="57" t="s">
        <v>4183</v>
      </c>
      <c r="D1600" s="55" t="s">
        <v>4184</v>
      </c>
      <c r="E1600" s="58" t="s">
        <v>4185</v>
      </c>
      <c r="F1600" s="58" t="s">
        <v>4186</v>
      </c>
      <c r="G1600" s="55" t="s">
        <v>729</v>
      </c>
      <c r="H1600" s="59" t="s">
        <v>747</v>
      </c>
    </row>
    <row r="1601" spans="1:8" x14ac:dyDescent="0.35">
      <c r="A1601" s="56" t="s">
        <v>23</v>
      </c>
      <c r="B1601" s="57" t="s">
        <v>81</v>
      </c>
      <c r="C1601" s="57" t="s">
        <v>4183</v>
      </c>
      <c r="D1601" s="55" t="s">
        <v>4184</v>
      </c>
      <c r="E1601" s="58" t="s">
        <v>4187</v>
      </c>
      <c r="F1601" s="58" t="s">
        <v>4188</v>
      </c>
      <c r="G1601" s="55" t="s">
        <v>729</v>
      </c>
      <c r="H1601" s="59" t="s">
        <v>730</v>
      </c>
    </row>
    <row r="1602" spans="1:8" x14ac:dyDescent="0.35">
      <c r="A1602" s="56" t="s">
        <v>23</v>
      </c>
      <c r="B1602" s="57" t="s">
        <v>81</v>
      </c>
      <c r="C1602" s="57" t="s">
        <v>4183</v>
      </c>
      <c r="D1602" s="55" t="s">
        <v>4184</v>
      </c>
      <c r="E1602" s="58" t="s">
        <v>4189</v>
      </c>
      <c r="F1602" s="58" t="s">
        <v>4190</v>
      </c>
      <c r="G1602" s="55" t="s">
        <v>729</v>
      </c>
      <c r="H1602" s="59" t="s">
        <v>730</v>
      </c>
    </row>
    <row r="1603" spans="1:8" x14ac:dyDescent="0.35">
      <c r="A1603" s="56" t="s">
        <v>23</v>
      </c>
      <c r="B1603" s="57" t="s">
        <v>81</v>
      </c>
      <c r="C1603" s="57" t="s">
        <v>4183</v>
      </c>
      <c r="D1603" s="55" t="s">
        <v>4184</v>
      </c>
      <c r="E1603" s="58" t="s">
        <v>4191</v>
      </c>
      <c r="F1603" s="58" t="s">
        <v>4192</v>
      </c>
      <c r="G1603" s="55" t="s">
        <v>729</v>
      </c>
      <c r="H1603" s="59" t="s">
        <v>730</v>
      </c>
    </row>
    <row r="1604" spans="1:8" x14ac:dyDescent="0.35">
      <c r="A1604" s="56" t="s">
        <v>23</v>
      </c>
      <c r="B1604" s="57" t="s">
        <v>81</v>
      </c>
      <c r="C1604" s="57" t="s">
        <v>4183</v>
      </c>
      <c r="D1604" s="55" t="s">
        <v>4184</v>
      </c>
      <c r="E1604" s="58" t="s">
        <v>4193</v>
      </c>
      <c r="F1604" s="58" t="s">
        <v>4194</v>
      </c>
      <c r="G1604" s="55" t="s">
        <v>737</v>
      </c>
      <c r="H1604" s="59" t="s">
        <v>730</v>
      </c>
    </row>
    <row r="1605" spans="1:8" x14ac:dyDescent="0.35">
      <c r="A1605" s="56" t="s">
        <v>23</v>
      </c>
      <c r="B1605" s="57" t="s">
        <v>81</v>
      </c>
      <c r="C1605" s="57" t="s">
        <v>4183</v>
      </c>
      <c r="D1605" s="55" t="s">
        <v>4184</v>
      </c>
      <c r="E1605" s="58" t="s">
        <v>4195</v>
      </c>
      <c r="F1605" s="58" t="s">
        <v>4196</v>
      </c>
      <c r="G1605" s="55" t="s">
        <v>729</v>
      </c>
      <c r="H1605" s="59" t="s">
        <v>730</v>
      </c>
    </row>
    <row r="1606" spans="1:8" x14ac:dyDescent="0.35">
      <c r="A1606" s="56" t="s">
        <v>23</v>
      </c>
      <c r="B1606" s="57" t="s">
        <v>81</v>
      </c>
      <c r="C1606" s="57" t="s">
        <v>4183</v>
      </c>
      <c r="D1606" s="55" t="s">
        <v>4184</v>
      </c>
      <c r="E1606" s="58" t="s">
        <v>4197</v>
      </c>
      <c r="F1606" s="58" t="s">
        <v>4198</v>
      </c>
      <c r="G1606" s="55" t="s">
        <v>729</v>
      </c>
      <c r="H1606" s="59" t="s">
        <v>730</v>
      </c>
    </row>
    <row r="1607" spans="1:8" x14ac:dyDescent="0.35">
      <c r="A1607" s="56" t="s">
        <v>23</v>
      </c>
      <c r="B1607" s="57" t="s">
        <v>81</v>
      </c>
      <c r="C1607" s="57" t="s">
        <v>4183</v>
      </c>
      <c r="D1607" s="55" t="s">
        <v>4184</v>
      </c>
      <c r="E1607" s="58" t="s">
        <v>4199</v>
      </c>
      <c r="F1607" s="58" t="s">
        <v>4200</v>
      </c>
      <c r="G1607" s="55" t="s">
        <v>729</v>
      </c>
      <c r="H1607" s="59" t="s">
        <v>744</v>
      </c>
    </row>
    <row r="1608" spans="1:8" x14ac:dyDescent="0.35">
      <c r="A1608" s="56" t="s">
        <v>23</v>
      </c>
      <c r="B1608" s="57" t="s">
        <v>81</v>
      </c>
      <c r="C1608" s="57" t="s">
        <v>4183</v>
      </c>
      <c r="D1608" s="55" t="s">
        <v>4184</v>
      </c>
      <c r="E1608" s="58" t="s">
        <v>4201</v>
      </c>
      <c r="F1608" s="58" t="s">
        <v>4202</v>
      </c>
      <c r="G1608" s="55" t="s">
        <v>729</v>
      </c>
      <c r="H1608" s="59" t="s">
        <v>747</v>
      </c>
    </row>
    <row r="1609" spans="1:8" x14ac:dyDescent="0.35">
      <c r="A1609" s="56" t="s">
        <v>23</v>
      </c>
      <c r="B1609" s="57" t="s">
        <v>81</v>
      </c>
      <c r="C1609" s="57" t="s">
        <v>4183</v>
      </c>
      <c r="D1609" s="55" t="s">
        <v>4184</v>
      </c>
      <c r="E1609" s="58" t="s">
        <v>4203</v>
      </c>
      <c r="F1609" s="58" t="s">
        <v>4204</v>
      </c>
      <c r="G1609" s="55" t="s">
        <v>729</v>
      </c>
      <c r="H1609" s="59" t="s">
        <v>730</v>
      </c>
    </row>
    <row r="1610" spans="1:8" x14ac:dyDescent="0.35">
      <c r="A1610" s="56" t="s">
        <v>23</v>
      </c>
      <c r="B1610" s="57" t="s">
        <v>81</v>
      </c>
      <c r="C1610" s="57" t="s">
        <v>4183</v>
      </c>
      <c r="D1610" s="55" t="s">
        <v>4184</v>
      </c>
      <c r="E1610" s="58" t="s">
        <v>4205</v>
      </c>
      <c r="F1610" s="58" t="s">
        <v>4206</v>
      </c>
      <c r="G1610" s="55" t="s">
        <v>729</v>
      </c>
      <c r="H1610" s="59" t="s">
        <v>730</v>
      </c>
    </row>
    <row r="1611" spans="1:8" x14ac:dyDescent="0.35">
      <c r="A1611" s="56" t="s">
        <v>23</v>
      </c>
      <c r="B1611" s="57" t="s">
        <v>81</v>
      </c>
      <c r="C1611" s="57" t="s">
        <v>4183</v>
      </c>
      <c r="D1611" s="55" t="s">
        <v>4184</v>
      </c>
      <c r="E1611" s="58" t="s">
        <v>4207</v>
      </c>
      <c r="F1611" s="58" t="s">
        <v>4208</v>
      </c>
      <c r="G1611" s="55" t="s">
        <v>737</v>
      </c>
      <c r="H1611" s="59" t="s">
        <v>730</v>
      </c>
    </row>
    <row r="1612" spans="1:8" x14ac:dyDescent="0.35">
      <c r="A1612" s="56" t="s">
        <v>23</v>
      </c>
      <c r="B1612" s="57" t="s">
        <v>81</v>
      </c>
      <c r="C1612" s="57" t="s">
        <v>4183</v>
      </c>
      <c r="D1612" s="55" t="s">
        <v>4184</v>
      </c>
      <c r="E1612" s="58" t="s">
        <v>4209</v>
      </c>
      <c r="F1612" s="58" t="s">
        <v>4210</v>
      </c>
      <c r="G1612" s="55" t="s">
        <v>737</v>
      </c>
      <c r="H1612" s="59" t="s">
        <v>730</v>
      </c>
    </row>
    <row r="1613" spans="1:8" x14ac:dyDescent="0.35">
      <c r="A1613" s="56" t="s">
        <v>23</v>
      </c>
      <c r="B1613" s="57" t="s">
        <v>81</v>
      </c>
      <c r="C1613" s="57" t="s">
        <v>4183</v>
      </c>
      <c r="D1613" s="55" t="s">
        <v>4184</v>
      </c>
      <c r="E1613" s="58" t="s">
        <v>4211</v>
      </c>
      <c r="F1613" s="58" t="s">
        <v>4212</v>
      </c>
      <c r="G1613" s="55" t="s">
        <v>729</v>
      </c>
      <c r="H1613" s="59" t="s">
        <v>747</v>
      </c>
    </row>
    <row r="1614" spans="1:8" x14ac:dyDescent="0.35">
      <c r="A1614" s="56" t="s">
        <v>23</v>
      </c>
      <c r="B1614" s="57" t="s">
        <v>81</v>
      </c>
      <c r="C1614" s="57" t="s">
        <v>4183</v>
      </c>
      <c r="D1614" s="55" t="s">
        <v>4184</v>
      </c>
      <c r="E1614" s="58" t="s">
        <v>4213</v>
      </c>
      <c r="F1614" s="58" t="s">
        <v>4214</v>
      </c>
      <c r="G1614" s="55" t="s">
        <v>737</v>
      </c>
      <c r="H1614" s="59" t="s">
        <v>747</v>
      </c>
    </row>
    <row r="1615" spans="1:8" x14ac:dyDescent="0.35">
      <c r="A1615" s="56" t="s">
        <v>23</v>
      </c>
      <c r="B1615" s="57" t="s">
        <v>81</v>
      </c>
      <c r="C1615" s="57" t="s">
        <v>4183</v>
      </c>
      <c r="D1615" s="55" t="s">
        <v>4184</v>
      </c>
      <c r="E1615" s="58" t="s">
        <v>4215</v>
      </c>
      <c r="F1615" s="58" t="s">
        <v>4216</v>
      </c>
      <c r="G1615" s="55" t="s">
        <v>737</v>
      </c>
      <c r="H1615" s="59" t="s">
        <v>730</v>
      </c>
    </row>
    <row r="1616" spans="1:8" x14ac:dyDescent="0.35">
      <c r="A1616" s="56" t="s">
        <v>23</v>
      </c>
      <c r="B1616" s="57" t="s">
        <v>81</v>
      </c>
      <c r="C1616" s="57" t="s">
        <v>4183</v>
      </c>
      <c r="D1616" s="55" t="s">
        <v>4184</v>
      </c>
      <c r="E1616" s="58" t="s">
        <v>4217</v>
      </c>
      <c r="F1616" s="58" t="s">
        <v>4218</v>
      </c>
      <c r="G1616" s="55" t="s">
        <v>737</v>
      </c>
      <c r="H1616" s="59" t="s">
        <v>730</v>
      </c>
    </row>
    <row r="1617" spans="1:8" x14ac:dyDescent="0.35">
      <c r="A1617" s="56" t="s">
        <v>23</v>
      </c>
      <c r="B1617" s="57" t="s">
        <v>81</v>
      </c>
      <c r="C1617" s="57" t="s">
        <v>4219</v>
      </c>
      <c r="D1617" s="55" t="s">
        <v>4220</v>
      </c>
      <c r="E1617" s="58" t="s">
        <v>4221</v>
      </c>
      <c r="F1617" s="58" t="s">
        <v>4222</v>
      </c>
      <c r="G1617" s="55" t="s">
        <v>737</v>
      </c>
      <c r="H1617" s="59" t="s">
        <v>730</v>
      </c>
    </row>
    <row r="1618" spans="1:8" x14ac:dyDescent="0.35">
      <c r="A1618" s="56" t="s">
        <v>23</v>
      </c>
      <c r="B1618" s="57" t="s">
        <v>81</v>
      </c>
      <c r="C1618" s="57" t="s">
        <v>4219</v>
      </c>
      <c r="D1618" s="55" t="s">
        <v>4220</v>
      </c>
      <c r="E1618" s="58" t="s">
        <v>4223</v>
      </c>
      <c r="F1618" s="58" t="s">
        <v>4224</v>
      </c>
      <c r="G1618" s="55" t="s">
        <v>729</v>
      </c>
      <c r="H1618" s="59" t="s">
        <v>747</v>
      </c>
    </row>
    <row r="1619" spans="1:8" x14ac:dyDescent="0.35">
      <c r="A1619" s="56" t="s">
        <v>23</v>
      </c>
      <c r="B1619" s="57" t="s">
        <v>81</v>
      </c>
      <c r="C1619" s="57" t="s">
        <v>4219</v>
      </c>
      <c r="D1619" s="55" t="s">
        <v>4220</v>
      </c>
      <c r="E1619" s="58" t="s">
        <v>4225</v>
      </c>
      <c r="F1619" s="58" t="s">
        <v>4226</v>
      </c>
      <c r="G1619" s="55" t="s">
        <v>729</v>
      </c>
      <c r="H1619" s="59" t="s">
        <v>747</v>
      </c>
    </row>
    <row r="1620" spans="1:8" x14ac:dyDescent="0.35">
      <c r="A1620" s="56" t="s">
        <v>23</v>
      </c>
      <c r="B1620" s="57" t="s">
        <v>81</v>
      </c>
      <c r="C1620" s="57" t="s">
        <v>4219</v>
      </c>
      <c r="D1620" s="55" t="s">
        <v>4220</v>
      </c>
      <c r="E1620" s="58" t="s">
        <v>4227</v>
      </c>
      <c r="F1620" s="58" t="s">
        <v>4228</v>
      </c>
      <c r="G1620" s="55" t="s">
        <v>729</v>
      </c>
      <c r="H1620" s="59" t="s">
        <v>744</v>
      </c>
    </row>
    <row r="1621" spans="1:8" x14ac:dyDescent="0.35">
      <c r="A1621" s="56" t="s">
        <v>23</v>
      </c>
      <c r="B1621" s="57" t="s">
        <v>81</v>
      </c>
      <c r="C1621" s="57" t="s">
        <v>4219</v>
      </c>
      <c r="D1621" s="55" t="s">
        <v>4220</v>
      </c>
      <c r="E1621" s="58" t="s">
        <v>4229</v>
      </c>
      <c r="F1621" s="58" t="s">
        <v>4230</v>
      </c>
      <c r="G1621" s="55" t="s">
        <v>737</v>
      </c>
      <c r="H1621" s="59" t="s">
        <v>730</v>
      </c>
    </row>
    <row r="1622" spans="1:8" x14ac:dyDescent="0.35">
      <c r="A1622" s="56" t="s">
        <v>23</v>
      </c>
      <c r="B1622" s="57" t="s">
        <v>81</v>
      </c>
      <c r="C1622" s="57" t="s">
        <v>4219</v>
      </c>
      <c r="D1622" s="55" t="s">
        <v>4220</v>
      </c>
      <c r="E1622" s="58" t="s">
        <v>4231</v>
      </c>
      <c r="F1622" s="58" t="s">
        <v>4232</v>
      </c>
      <c r="G1622" s="55" t="s">
        <v>737</v>
      </c>
      <c r="H1622" s="59" t="s">
        <v>730</v>
      </c>
    </row>
    <row r="1623" spans="1:8" x14ac:dyDescent="0.35">
      <c r="A1623" s="56" t="s">
        <v>23</v>
      </c>
      <c r="B1623" s="57" t="s">
        <v>81</v>
      </c>
      <c r="C1623" s="57" t="s">
        <v>4219</v>
      </c>
      <c r="D1623" s="55" t="s">
        <v>4220</v>
      </c>
      <c r="E1623" s="58" t="s">
        <v>4233</v>
      </c>
      <c r="F1623" s="58" t="s">
        <v>4234</v>
      </c>
      <c r="G1623" s="55" t="s">
        <v>729</v>
      </c>
      <c r="H1623" s="59" t="s">
        <v>747</v>
      </c>
    </row>
    <row r="1624" spans="1:8" x14ac:dyDescent="0.35">
      <c r="A1624" s="56" t="s">
        <v>23</v>
      </c>
      <c r="B1624" s="57" t="s">
        <v>81</v>
      </c>
      <c r="C1624" s="57" t="s">
        <v>4219</v>
      </c>
      <c r="D1624" s="55" t="s">
        <v>4220</v>
      </c>
      <c r="E1624" s="58" t="s">
        <v>4235</v>
      </c>
      <c r="F1624" s="58" t="s">
        <v>4236</v>
      </c>
      <c r="G1624" s="55" t="s">
        <v>729</v>
      </c>
      <c r="H1624" s="59" t="s">
        <v>730</v>
      </c>
    </row>
    <row r="1625" spans="1:8" x14ac:dyDescent="0.35">
      <c r="A1625" s="56" t="s">
        <v>23</v>
      </c>
      <c r="B1625" s="57" t="s">
        <v>81</v>
      </c>
      <c r="C1625" s="57" t="s">
        <v>4219</v>
      </c>
      <c r="D1625" s="55" t="s">
        <v>4220</v>
      </c>
      <c r="E1625" s="58" t="s">
        <v>4237</v>
      </c>
      <c r="F1625" s="58" t="s">
        <v>4238</v>
      </c>
      <c r="G1625" s="55" t="s">
        <v>729</v>
      </c>
      <c r="H1625" s="59" t="s">
        <v>730</v>
      </c>
    </row>
    <row r="1626" spans="1:8" x14ac:dyDescent="0.35">
      <c r="A1626" s="56" t="s">
        <v>23</v>
      </c>
      <c r="B1626" s="57" t="s">
        <v>81</v>
      </c>
      <c r="C1626" s="57" t="s">
        <v>4219</v>
      </c>
      <c r="D1626" s="55" t="s">
        <v>4220</v>
      </c>
      <c r="E1626" s="58" t="s">
        <v>4239</v>
      </c>
      <c r="F1626" s="58" t="s">
        <v>4240</v>
      </c>
      <c r="G1626" s="55" t="s">
        <v>737</v>
      </c>
      <c r="H1626" s="59" t="s">
        <v>730</v>
      </c>
    </row>
    <row r="1627" spans="1:8" x14ac:dyDescent="0.35">
      <c r="A1627" s="56" t="s">
        <v>23</v>
      </c>
      <c r="B1627" s="57" t="s">
        <v>81</v>
      </c>
      <c r="C1627" s="57" t="s">
        <v>4219</v>
      </c>
      <c r="D1627" s="55" t="s">
        <v>4220</v>
      </c>
      <c r="E1627" s="58" t="s">
        <v>4241</v>
      </c>
      <c r="F1627" s="58" t="s">
        <v>4242</v>
      </c>
      <c r="G1627" s="55" t="s">
        <v>737</v>
      </c>
      <c r="H1627" s="59" t="s">
        <v>730</v>
      </c>
    </row>
    <row r="1628" spans="1:8" x14ac:dyDescent="0.35">
      <c r="A1628" s="56" t="s">
        <v>23</v>
      </c>
      <c r="B1628" s="57" t="s">
        <v>81</v>
      </c>
      <c r="C1628" s="57" t="s">
        <v>4219</v>
      </c>
      <c r="D1628" s="55" t="s">
        <v>4220</v>
      </c>
      <c r="E1628" s="58" t="s">
        <v>4243</v>
      </c>
      <c r="F1628" s="58" t="s">
        <v>4244</v>
      </c>
      <c r="G1628" s="55" t="s">
        <v>737</v>
      </c>
      <c r="H1628" s="59" t="s">
        <v>730</v>
      </c>
    </row>
    <row r="1629" spans="1:8" x14ac:dyDescent="0.35">
      <c r="A1629" s="56" t="s">
        <v>23</v>
      </c>
      <c r="B1629" s="57" t="s">
        <v>81</v>
      </c>
      <c r="C1629" s="57" t="s">
        <v>4219</v>
      </c>
      <c r="D1629" s="55" t="s">
        <v>4220</v>
      </c>
      <c r="E1629" s="58" t="s">
        <v>4245</v>
      </c>
      <c r="F1629" s="58" t="s">
        <v>4246</v>
      </c>
      <c r="G1629" s="55" t="s">
        <v>737</v>
      </c>
      <c r="H1629" s="59" t="s">
        <v>747</v>
      </c>
    </row>
    <row r="1630" spans="1:8" x14ac:dyDescent="0.35">
      <c r="A1630" s="56" t="s">
        <v>23</v>
      </c>
      <c r="B1630" s="57" t="s">
        <v>81</v>
      </c>
      <c r="C1630" s="57" t="s">
        <v>4219</v>
      </c>
      <c r="D1630" s="55" t="s">
        <v>4220</v>
      </c>
      <c r="E1630" s="58" t="s">
        <v>4247</v>
      </c>
      <c r="F1630" s="58" t="s">
        <v>4248</v>
      </c>
      <c r="G1630" s="55" t="s">
        <v>729</v>
      </c>
      <c r="H1630" s="59" t="s">
        <v>730</v>
      </c>
    </row>
    <row r="1631" spans="1:8" x14ac:dyDescent="0.35">
      <c r="A1631" s="56" t="s">
        <v>23</v>
      </c>
      <c r="B1631" s="57" t="s">
        <v>81</v>
      </c>
      <c r="C1631" s="57" t="s">
        <v>4219</v>
      </c>
      <c r="D1631" s="55" t="s">
        <v>4220</v>
      </c>
      <c r="E1631" s="58" t="s">
        <v>4249</v>
      </c>
      <c r="F1631" s="58" t="s">
        <v>4250</v>
      </c>
      <c r="G1631" s="55" t="s">
        <v>729</v>
      </c>
      <c r="H1631" s="59" t="s">
        <v>747</v>
      </c>
    </row>
    <row r="1632" spans="1:8" x14ac:dyDescent="0.35">
      <c r="A1632" s="56" t="s">
        <v>23</v>
      </c>
      <c r="B1632" s="57" t="s">
        <v>81</v>
      </c>
      <c r="C1632" s="57" t="s">
        <v>4251</v>
      </c>
      <c r="D1632" s="55" t="s">
        <v>4252</v>
      </c>
      <c r="E1632" s="58" t="s">
        <v>4253</v>
      </c>
      <c r="F1632" s="58" t="s">
        <v>4254</v>
      </c>
      <c r="G1632" s="55" t="s">
        <v>737</v>
      </c>
      <c r="H1632" s="59" t="s">
        <v>730</v>
      </c>
    </row>
    <row r="1633" spans="1:8" x14ac:dyDescent="0.35">
      <c r="A1633" s="56" t="s">
        <v>23</v>
      </c>
      <c r="B1633" s="57" t="s">
        <v>81</v>
      </c>
      <c r="C1633" s="57" t="s">
        <v>4251</v>
      </c>
      <c r="D1633" s="55" t="s">
        <v>4252</v>
      </c>
      <c r="E1633" s="58" t="s">
        <v>4255</v>
      </c>
      <c r="F1633" s="58" t="s">
        <v>2716</v>
      </c>
      <c r="G1633" s="55" t="s">
        <v>729</v>
      </c>
      <c r="H1633" s="59" t="s">
        <v>730</v>
      </c>
    </row>
    <row r="1634" spans="1:8" x14ac:dyDescent="0.35">
      <c r="A1634" s="56" t="s">
        <v>23</v>
      </c>
      <c r="B1634" s="57" t="s">
        <v>81</v>
      </c>
      <c r="C1634" s="57" t="s">
        <v>4251</v>
      </c>
      <c r="D1634" s="55" t="s">
        <v>4252</v>
      </c>
      <c r="E1634" s="58" t="s">
        <v>4256</v>
      </c>
      <c r="F1634" s="58" t="s">
        <v>4257</v>
      </c>
      <c r="G1634" s="55" t="s">
        <v>729</v>
      </c>
      <c r="H1634" s="59" t="s">
        <v>730</v>
      </c>
    </row>
    <row r="1635" spans="1:8" x14ac:dyDescent="0.35">
      <c r="A1635" s="56" t="s">
        <v>23</v>
      </c>
      <c r="B1635" s="57" t="s">
        <v>81</v>
      </c>
      <c r="C1635" s="57" t="s">
        <v>4251</v>
      </c>
      <c r="D1635" s="55" t="s">
        <v>4252</v>
      </c>
      <c r="E1635" s="58" t="s">
        <v>4258</v>
      </c>
      <c r="F1635" s="58" t="s">
        <v>4259</v>
      </c>
      <c r="G1635" s="55" t="s">
        <v>737</v>
      </c>
      <c r="H1635" s="59" t="s">
        <v>744</v>
      </c>
    </row>
    <row r="1636" spans="1:8" x14ac:dyDescent="0.35">
      <c r="A1636" s="56" t="s">
        <v>23</v>
      </c>
      <c r="B1636" s="57" t="s">
        <v>81</v>
      </c>
      <c r="C1636" s="57" t="s">
        <v>4251</v>
      </c>
      <c r="D1636" s="55" t="s">
        <v>4252</v>
      </c>
      <c r="E1636" s="58" t="s">
        <v>4260</v>
      </c>
      <c r="F1636" s="58" t="s">
        <v>4261</v>
      </c>
      <c r="G1636" s="55" t="s">
        <v>729</v>
      </c>
      <c r="H1636" s="59" t="s">
        <v>730</v>
      </c>
    </row>
    <row r="1637" spans="1:8" x14ac:dyDescent="0.35">
      <c r="A1637" s="56" t="s">
        <v>23</v>
      </c>
      <c r="B1637" s="57" t="s">
        <v>81</v>
      </c>
      <c r="C1637" s="57" t="s">
        <v>4251</v>
      </c>
      <c r="D1637" s="55" t="s">
        <v>4252</v>
      </c>
      <c r="E1637" s="58" t="s">
        <v>4262</v>
      </c>
      <c r="F1637" s="58" t="s">
        <v>4263</v>
      </c>
      <c r="G1637" s="55" t="s">
        <v>729</v>
      </c>
      <c r="H1637" s="59" t="s">
        <v>744</v>
      </c>
    </row>
    <row r="1638" spans="1:8" x14ac:dyDescent="0.35">
      <c r="A1638" s="56" t="s">
        <v>23</v>
      </c>
      <c r="B1638" s="57" t="s">
        <v>81</v>
      </c>
      <c r="C1638" s="57" t="s">
        <v>4251</v>
      </c>
      <c r="D1638" s="55" t="s">
        <v>4252</v>
      </c>
      <c r="E1638" s="58" t="s">
        <v>4264</v>
      </c>
      <c r="F1638" s="58" t="s">
        <v>4265</v>
      </c>
      <c r="G1638" s="55" t="s">
        <v>729</v>
      </c>
      <c r="H1638" s="59" t="s">
        <v>744</v>
      </c>
    </row>
    <row r="1639" spans="1:8" x14ac:dyDescent="0.35">
      <c r="A1639" s="56" t="s">
        <v>23</v>
      </c>
      <c r="B1639" s="57" t="s">
        <v>81</v>
      </c>
      <c r="C1639" s="57" t="s">
        <v>4251</v>
      </c>
      <c r="D1639" s="55" t="s">
        <v>4252</v>
      </c>
      <c r="E1639" s="58" t="s">
        <v>4266</v>
      </c>
      <c r="F1639" s="58" t="s">
        <v>4267</v>
      </c>
      <c r="G1639" s="55" t="s">
        <v>737</v>
      </c>
      <c r="H1639" s="59" t="s">
        <v>730</v>
      </c>
    </row>
    <row r="1640" spans="1:8" x14ac:dyDescent="0.35">
      <c r="A1640" s="56" t="s">
        <v>23</v>
      </c>
      <c r="B1640" s="57" t="s">
        <v>81</v>
      </c>
      <c r="C1640" s="57" t="s">
        <v>4251</v>
      </c>
      <c r="D1640" s="55" t="s">
        <v>4252</v>
      </c>
      <c r="E1640" s="58" t="s">
        <v>4268</v>
      </c>
      <c r="F1640" s="58" t="s">
        <v>4269</v>
      </c>
      <c r="G1640" s="55" t="s">
        <v>729</v>
      </c>
      <c r="H1640" s="59" t="s">
        <v>730</v>
      </c>
    </row>
    <row r="1641" spans="1:8" x14ac:dyDescent="0.35">
      <c r="A1641" s="56" t="s">
        <v>23</v>
      </c>
      <c r="B1641" s="57" t="s">
        <v>81</v>
      </c>
      <c r="C1641" s="57" t="s">
        <v>4251</v>
      </c>
      <c r="D1641" s="55" t="s">
        <v>4252</v>
      </c>
      <c r="E1641" s="58" t="s">
        <v>4270</v>
      </c>
      <c r="F1641" s="58" t="s">
        <v>4271</v>
      </c>
      <c r="G1641" s="55" t="s">
        <v>737</v>
      </c>
      <c r="H1641" s="59" t="s">
        <v>730</v>
      </c>
    </row>
    <row r="1642" spans="1:8" x14ac:dyDescent="0.35">
      <c r="A1642" s="56" t="s">
        <v>23</v>
      </c>
      <c r="B1642" s="57" t="s">
        <v>81</v>
      </c>
      <c r="C1642" s="57" t="s">
        <v>4251</v>
      </c>
      <c r="D1642" s="55" t="s">
        <v>4252</v>
      </c>
      <c r="E1642" s="58" t="s">
        <v>4272</v>
      </c>
      <c r="F1642" s="58" t="s">
        <v>4273</v>
      </c>
      <c r="G1642" s="55" t="s">
        <v>737</v>
      </c>
      <c r="H1642" s="59" t="s">
        <v>730</v>
      </c>
    </row>
    <row r="1643" spans="1:8" x14ac:dyDescent="0.35">
      <c r="A1643" s="56" t="s">
        <v>23</v>
      </c>
      <c r="B1643" s="57" t="s">
        <v>81</v>
      </c>
      <c r="C1643" s="57" t="s">
        <v>4251</v>
      </c>
      <c r="D1643" s="55" t="s">
        <v>4252</v>
      </c>
      <c r="E1643" s="58" t="s">
        <v>4274</v>
      </c>
      <c r="F1643" s="58" t="s">
        <v>4275</v>
      </c>
      <c r="G1643" s="55" t="s">
        <v>737</v>
      </c>
      <c r="H1643" s="59" t="s">
        <v>730</v>
      </c>
    </row>
    <row r="1644" spans="1:8" x14ac:dyDescent="0.35">
      <c r="A1644" s="56" t="s">
        <v>23</v>
      </c>
      <c r="B1644" s="57" t="s">
        <v>81</v>
      </c>
      <c r="C1644" s="57" t="s">
        <v>4251</v>
      </c>
      <c r="D1644" s="55" t="s">
        <v>4252</v>
      </c>
      <c r="E1644" s="58" t="s">
        <v>4276</v>
      </c>
      <c r="F1644" s="58" t="s">
        <v>4277</v>
      </c>
      <c r="G1644" s="55" t="s">
        <v>737</v>
      </c>
      <c r="H1644" s="59" t="s">
        <v>730</v>
      </c>
    </row>
    <row r="1645" spans="1:8" x14ac:dyDescent="0.35">
      <c r="A1645" s="56" t="s">
        <v>23</v>
      </c>
      <c r="B1645" s="57" t="s">
        <v>81</v>
      </c>
      <c r="C1645" s="57" t="s">
        <v>4251</v>
      </c>
      <c r="D1645" s="55" t="s">
        <v>4252</v>
      </c>
      <c r="E1645" s="58" t="s">
        <v>4278</v>
      </c>
      <c r="F1645" s="58" t="s">
        <v>4279</v>
      </c>
      <c r="G1645" s="55" t="s">
        <v>737</v>
      </c>
      <c r="H1645" s="59" t="s">
        <v>730</v>
      </c>
    </row>
    <row r="1646" spans="1:8" x14ac:dyDescent="0.35">
      <c r="A1646" s="56" t="s">
        <v>23</v>
      </c>
      <c r="B1646" s="57" t="s">
        <v>81</v>
      </c>
      <c r="C1646" s="57" t="s">
        <v>4251</v>
      </c>
      <c r="D1646" s="55" t="s">
        <v>4252</v>
      </c>
      <c r="E1646" s="58" t="s">
        <v>4280</v>
      </c>
      <c r="F1646" s="58" t="s">
        <v>4281</v>
      </c>
      <c r="G1646" s="55" t="s">
        <v>737</v>
      </c>
      <c r="H1646" s="59" t="s">
        <v>730</v>
      </c>
    </row>
    <row r="1647" spans="1:8" x14ac:dyDescent="0.35">
      <c r="A1647" s="56" t="s">
        <v>23</v>
      </c>
      <c r="B1647" s="57" t="s">
        <v>81</v>
      </c>
      <c r="C1647" s="57" t="s">
        <v>4282</v>
      </c>
      <c r="D1647" s="55" t="s">
        <v>4283</v>
      </c>
      <c r="E1647" s="58" t="s">
        <v>4284</v>
      </c>
      <c r="F1647" s="58" t="s">
        <v>4285</v>
      </c>
      <c r="G1647" s="55" t="s">
        <v>729</v>
      </c>
      <c r="H1647" s="59" t="s">
        <v>730</v>
      </c>
    </row>
    <row r="1648" spans="1:8" x14ac:dyDescent="0.35">
      <c r="A1648" s="56" t="s">
        <v>23</v>
      </c>
      <c r="B1648" s="57" t="s">
        <v>81</v>
      </c>
      <c r="C1648" s="57" t="s">
        <v>4282</v>
      </c>
      <c r="D1648" s="55" t="s">
        <v>4283</v>
      </c>
      <c r="E1648" s="58" t="s">
        <v>4286</v>
      </c>
      <c r="F1648" s="58" t="s">
        <v>4287</v>
      </c>
      <c r="G1648" s="55" t="s">
        <v>729</v>
      </c>
      <c r="H1648" s="59" t="s">
        <v>747</v>
      </c>
    </row>
    <row r="1649" spans="1:8" x14ac:dyDescent="0.35">
      <c r="A1649" s="56" t="s">
        <v>23</v>
      </c>
      <c r="B1649" s="57" t="s">
        <v>81</v>
      </c>
      <c r="C1649" s="57" t="s">
        <v>4282</v>
      </c>
      <c r="D1649" s="55" t="s">
        <v>4283</v>
      </c>
      <c r="E1649" s="58" t="s">
        <v>4288</v>
      </c>
      <c r="F1649" s="58" t="s">
        <v>4289</v>
      </c>
      <c r="G1649" s="55" t="s">
        <v>729</v>
      </c>
      <c r="H1649" s="59" t="s">
        <v>747</v>
      </c>
    </row>
    <row r="1650" spans="1:8" x14ac:dyDescent="0.35">
      <c r="A1650" s="56" t="s">
        <v>23</v>
      </c>
      <c r="B1650" s="57" t="s">
        <v>81</v>
      </c>
      <c r="C1650" s="57" t="s">
        <v>4282</v>
      </c>
      <c r="D1650" s="55" t="s">
        <v>4283</v>
      </c>
      <c r="E1650" s="58" t="s">
        <v>4290</v>
      </c>
      <c r="F1650" s="58" t="s">
        <v>4291</v>
      </c>
      <c r="G1650" s="55" t="s">
        <v>729</v>
      </c>
      <c r="H1650" s="59" t="s">
        <v>744</v>
      </c>
    </row>
    <row r="1651" spans="1:8" x14ac:dyDescent="0.35">
      <c r="A1651" s="56" t="s">
        <v>23</v>
      </c>
      <c r="B1651" s="57" t="s">
        <v>81</v>
      </c>
      <c r="C1651" s="57" t="s">
        <v>4282</v>
      </c>
      <c r="D1651" s="55" t="s">
        <v>4283</v>
      </c>
      <c r="E1651" s="58" t="s">
        <v>4292</v>
      </c>
      <c r="F1651" s="58" t="s">
        <v>4293</v>
      </c>
      <c r="G1651" s="55" t="s">
        <v>737</v>
      </c>
      <c r="H1651" s="59" t="s">
        <v>730</v>
      </c>
    </row>
    <row r="1652" spans="1:8" x14ac:dyDescent="0.35">
      <c r="A1652" s="56" t="s">
        <v>23</v>
      </c>
      <c r="B1652" s="57" t="s">
        <v>81</v>
      </c>
      <c r="C1652" s="57" t="s">
        <v>4282</v>
      </c>
      <c r="D1652" s="55" t="s">
        <v>4283</v>
      </c>
      <c r="E1652" s="58" t="s">
        <v>4294</v>
      </c>
      <c r="F1652" s="58" t="s">
        <v>4295</v>
      </c>
      <c r="G1652" s="55" t="s">
        <v>737</v>
      </c>
      <c r="H1652" s="59" t="s">
        <v>730</v>
      </c>
    </row>
    <row r="1653" spans="1:8" x14ac:dyDescent="0.35">
      <c r="A1653" s="56" t="s">
        <v>23</v>
      </c>
      <c r="B1653" s="57" t="s">
        <v>81</v>
      </c>
      <c r="C1653" s="57" t="s">
        <v>4282</v>
      </c>
      <c r="D1653" s="55" t="s">
        <v>4283</v>
      </c>
      <c r="E1653" s="58" t="s">
        <v>4296</v>
      </c>
      <c r="F1653" s="58" t="s">
        <v>4297</v>
      </c>
      <c r="G1653" s="55" t="s">
        <v>729</v>
      </c>
      <c r="H1653" s="59" t="s">
        <v>730</v>
      </c>
    </row>
    <row r="1654" spans="1:8" x14ac:dyDescent="0.35">
      <c r="A1654" s="56" t="s">
        <v>23</v>
      </c>
      <c r="B1654" s="57" t="s">
        <v>81</v>
      </c>
      <c r="C1654" s="57" t="s">
        <v>4282</v>
      </c>
      <c r="D1654" s="55" t="s">
        <v>4283</v>
      </c>
      <c r="E1654" s="58" t="s">
        <v>4298</v>
      </c>
      <c r="F1654" s="58" t="s">
        <v>4299</v>
      </c>
      <c r="G1654" s="55" t="s">
        <v>729</v>
      </c>
      <c r="H1654" s="59" t="s">
        <v>730</v>
      </c>
    </row>
    <row r="1655" spans="1:8" x14ac:dyDescent="0.35">
      <c r="A1655" s="56" t="s">
        <v>23</v>
      </c>
      <c r="B1655" s="57" t="s">
        <v>81</v>
      </c>
      <c r="C1655" s="57" t="s">
        <v>4282</v>
      </c>
      <c r="D1655" s="55" t="s">
        <v>4283</v>
      </c>
      <c r="E1655" s="58" t="s">
        <v>4300</v>
      </c>
      <c r="F1655" s="58" t="s">
        <v>4301</v>
      </c>
      <c r="G1655" s="55" t="s">
        <v>729</v>
      </c>
      <c r="H1655" s="59" t="s">
        <v>730</v>
      </c>
    </row>
    <row r="1656" spans="1:8" x14ac:dyDescent="0.35">
      <c r="A1656" s="56" t="s">
        <v>23</v>
      </c>
      <c r="B1656" s="57" t="s">
        <v>87</v>
      </c>
      <c r="C1656" s="57" t="s">
        <v>4302</v>
      </c>
      <c r="D1656" s="55" t="s">
        <v>4303</v>
      </c>
      <c r="E1656" s="58" t="s">
        <v>4304</v>
      </c>
      <c r="F1656" s="58" t="s">
        <v>4305</v>
      </c>
      <c r="G1656" s="55" t="s">
        <v>729</v>
      </c>
      <c r="H1656" s="59" t="s">
        <v>747</v>
      </c>
    </row>
    <row r="1657" spans="1:8" x14ac:dyDescent="0.35">
      <c r="A1657" s="56" t="s">
        <v>23</v>
      </c>
      <c r="B1657" s="57" t="s">
        <v>87</v>
      </c>
      <c r="C1657" s="57" t="s">
        <v>4302</v>
      </c>
      <c r="D1657" s="55" t="s">
        <v>4303</v>
      </c>
      <c r="E1657" s="58" t="s">
        <v>4306</v>
      </c>
      <c r="F1657" s="58" t="s">
        <v>4307</v>
      </c>
      <c r="G1657" s="55" t="s">
        <v>729</v>
      </c>
      <c r="H1657" s="59" t="s">
        <v>730</v>
      </c>
    </row>
    <row r="1658" spans="1:8" x14ac:dyDescent="0.35">
      <c r="A1658" s="56" t="s">
        <v>23</v>
      </c>
      <c r="B1658" s="57" t="s">
        <v>87</v>
      </c>
      <c r="C1658" s="57" t="s">
        <v>4302</v>
      </c>
      <c r="D1658" s="55" t="s">
        <v>4303</v>
      </c>
      <c r="E1658" s="58" t="s">
        <v>4308</v>
      </c>
      <c r="F1658" s="58" t="s">
        <v>4309</v>
      </c>
      <c r="G1658" s="55" t="s">
        <v>729</v>
      </c>
      <c r="H1658" s="59" t="s">
        <v>730</v>
      </c>
    </row>
    <row r="1659" spans="1:8" x14ac:dyDescent="0.35">
      <c r="A1659" s="56" t="s">
        <v>23</v>
      </c>
      <c r="B1659" s="57" t="s">
        <v>87</v>
      </c>
      <c r="C1659" s="57" t="s">
        <v>4302</v>
      </c>
      <c r="D1659" s="55" t="s">
        <v>4303</v>
      </c>
      <c r="E1659" s="58" t="s">
        <v>4310</v>
      </c>
      <c r="F1659" s="58" t="s">
        <v>4311</v>
      </c>
      <c r="G1659" s="55" t="s">
        <v>729</v>
      </c>
      <c r="H1659" s="59" t="s">
        <v>744</v>
      </c>
    </row>
    <row r="1660" spans="1:8" x14ac:dyDescent="0.35">
      <c r="A1660" s="56" t="s">
        <v>23</v>
      </c>
      <c r="B1660" s="57" t="s">
        <v>87</v>
      </c>
      <c r="C1660" s="57" t="s">
        <v>4302</v>
      </c>
      <c r="D1660" s="55" t="s">
        <v>4303</v>
      </c>
      <c r="E1660" s="58" t="s">
        <v>4312</v>
      </c>
      <c r="F1660" s="58" t="s">
        <v>4313</v>
      </c>
      <c r="G1660" s="55" t="s">
        <v>729</v>
      </c>
      <c r="H1660" s="59" t="s">
        <v>747</v>
      </c>
    </row>
    <row r="1661" spans="1:8" x14ac:dyDescent="0.35">
      <c r="A1661" s="56" t="s">
        <v>23</v>
      </c>
      <c r="B1661" s="57" t="s">
        <v>87</v>
      </c>
      <c r="C1661" s="57" t="s">
        <v>4302</v>
      </c>
      <c r="D1661" s="55" t="s">
        <v>4303</v>
      </c>
      <c r="E1661" s="58" t="s">
        <v>4314</v>
      </c>
      <c r="F1661" s="58" t="s">
        <v>4315</v>
      </c>
      <c r="G1661" s="55" t="s">
        <v>729</v>
      </c>
      <c r="H1661" s="59" t="s">
        <v>730</v>
      </c>
    </row>
    <row r="1662" spans="1:8" x14ac:dyDescent="0.35">
      <c r="A1662" s="56" t="s">
        <v>23</v>
      </c>
      <c r="B1662" s="57" t="s">
        <v>87</v>
      </c>
      <c r="C1662" s="57" t="s">
        <v>4302</v>
      </c>
      <c r="D1662" s="55" t="s">
        <v>4303</v>
      </c>
      <c r="E1662" s="58" t="s">
        <v>4316</v>
      </c>
      <c r="F1662" s="58" t="s">
        <v>4317</v>
      </c>
      <c r="G1662" s="55" t="s">
        <v>737</v>
      </c>
      <c r="H1662" s="59" t="s">
        <v>730</v>
      </c>
    </row>
    <row r="1663" spans="1:8" x14ac:dyDescent="0.35">
      <c r="A1663" s="56" t="s">
        <v>23</v>
      </c>
      <c r="B1663" s="57" t="s">
        <v>87</v>
      </c>
      <c r="C1663" s="57" t="s">
        <v>4302</v>
      </c>
      <c r="D1663" s="55" t="s">
        <v>4303</v>
      </c>
      <c r="E1663" s="58" t="s">
        <v>4318</v>
      </c>
      <c r="F1663" s="58" t="s">
        <v>4319</v>
      </c>
      <c r="G1663" s="55" t="s">
        <v>737</v>
      </c>
      <c r="H1663" s="59" t="s">
        <v>730</v>
      </c>
    </row>
    <row r="1664" spans="1:8" x14ac:dyDescent="0.35">
      <c r="A1664" s="56" t="s">
        <v>23</v>
      </c>
      <c r="B1664" s="57" t="s">
        <v>87</v>
      </c>
      <c r="C1664" s="57" t="s">
        <v>4302</v>
      </c>
      <c r="D1664" s="55" t="s">
        <v>4303</v>
      </c>
      <c r="E1664" s="58" t="s">
        <v>4320</v>
      </c>
      <c r="F1664" s="58" t="s">
        <v>4321</v>
      </c>
      <c r="G1664" s="55" t="s">
        <v>729</v>
      </c>
      <c r="H1664" s="59" t="s">
        <v>747</v>
      </c>
    </row>
    <row r="1665" spans="1:8" x14ac:dyDescent="0.35">
      <c r="A1665" s="56" t="s">
        <v>23</v>
      </c>
      <c r="B1665" s="57" t="s">
        <v>87</v>
      </c>
      <c r="C1665" s="57" t="s">
        <v>4302</v>
      </c>
      <c r="D1665" s="55" t="s">
        <v>4303</v>
      </c>
      <c r="E1665" s="58" t="s">
        <v>4322</v>
      </c>
      <c r="F1665" s="58" t="s">
        <v>4323</v>
      </c>
      <c r="G1665" s="55" t="s">
        <v>729</v>
      </c>
      <c r="H1665" s="59" t="s">
        <v>730</v>
      </c>
    </row>
    <row r="1666" spans="1:8" x14ac:dyDescent="0.35">
      <c r="A1666" s="56" t="s">
        <v>23</v>
      </c>
      <c r="B1666" s="57" t="s">
        <v>87</v>
      </c>
      <c r="C1666" s="57" t="s">
        <v>4302</v>
      </c>
      <c r="D1666" s="55" t="s">
        <v>4303</v>
      </c>
      <c r="E1666" s="58" t="s">
        <v>4324</v>
      </c>
      <c r="F1666" s="58" t="s">
        <v>4325</v>
      </c>
      <c r="G1666" s="55" t="s">
        <v>729</v>
      </c>
      <c r="H1666" s="59" t="s">
        <v>730</v>
      </c>
    </row>
    <row r="1667" spans="1:8" x14ac:dyDescent="0.35">
      <c r="A1667" s="56" t="s">
        <v>23</v>
      </c>
      <c r="B1667" s="57" t="s">
        <v>87</v>
      </c>
      <c r="C1667" s="57" t="s">
        <v>4302</v>
      </c>
      <c r="D1667" s="55" t="s">
        <v>4303</v>
      </c>
      <c r="E1667" s="58" t="s">
        <v>4326</v>
      </c>
      <c r="F1667" s="58" t="s">
        <v>4327</v>
      </c>
      <c r="G1667" s="55" t="s">
        <v>729</v>
      </c>
      <c r="H1667" s="59" t="s">
        <v>747</v>
      </c>
    </row>
    <row r="1668" spans="1:8" x14ac:dyDescent="0.35">
      <c r="A1668" s="56" t="s">
        <v>23</v>
      </c>
      <c r="B1668" s="57" t="s">
        <v>87</v>
      </c>
      <c r="C1668" s="57" t="s">
        <v>4302</v>
      </c>
      <c r="D1668" s="55" t="s">
        <v>4303</v>
      </c>
      <c r="E1668" s="58" t="s">
        <v>4328</v>
      </c>
      <c r="F1668" s="58" t="s">
        <v>4329</v>
      </c>
      <c r="G1668" s="55" t="s">
        <v>729</v>
      </c>
      <c r="H1668" s="59" t="s">
        <v>730</v>
      </c>
    </row>
    <row r="1669" spans="1:8" x14ac:dyDescent="0.35">
      <c r="A1669" s="56" t="s">
        <v>23</v>
      </c>
      <c r="B1669" s="57" t="s">
        <v>87</v>
      </c>
      <c r="C1669" s="57" t="s">
        <v>4302</v>
      </c>
      <c r="D1669" s="55" t="s">
        <v>4303</v>
      </c>
      <c r="E1669" s="58" t="s">
        <v>4330</v>
      </c>
      <c r="F1669" s="58" t="s">
        <v>4331</v>
      </c>
      <c r="G1669" s="55" t="s">
        <v>737</v>
      </c>
      <c r="H1669" s="59" t="s">
        <v>730</v>
      </c>
    </row>
    <row r="1670" spans="1:8" x14ac:dyDescent="0.35">
      <c r="A1670" s="56" t="s">
        <v>23</v>
      </c>
      <c r="B1670" s="57" t="s">
        <v>87</v>
      </c>
      <c r="C1670" s="57" t="s">
        <v>4302</v>
      </c>
      <c r="D1670" s="55" t="s">
        <v>4303</v>
      </c>
      <c r="E1670" s="58" t="s">
        <v>4332</v>
      </c>
      <c r="F1670" s="58" t="s">
        <v>4333</v>
      </c>
      <c r="G1670" s="55" t="s">
        <v>737</v>
      </c>
      <c r="H1670" s="59" t="s">
        <v>730</v>
      </c>
    </row>
    <row r="1671" spans="1:8" x14ac:dyDescent="0.35">
      <c r="A1671" s="56" t="s">
        <v>23</v>
      </c>
      <c r="B1671" s="57" t="s">
        <v>87</v>
      </c>
      <c r="C1671" s="57" t="s">
        <v>4302</v>
      </c>
      <c r="D1671" s="55" t="s">
        <v>4303</v>
      </c>
      <c r="E1671" s="58" t="s">
        <v>4334</v>
      </c>
      <c r="F1671" s="58" t="s">
        <v>4335</v>
      </c>
      <c r="G1671" s="55" t="s">
        <v>737</v>
      </c>
      <c r="H1671" s="59" t="s">
        <v>730</v>
      </c>
    </row>
    <row r="1672" spans="1:8" x14ac:dyDescent="0.35">
      <c r="A1672" s="56" t="s">
        <v>23</v>
      </c>
      <c r="B1672" s="57" t="s">
        <v>87</v>
      </c>
      <c r="C1672" s="57" t="s">
        <v>4302</v>
      </c>
      <c r="D1672" s="55" t="s">
        <v>4303</v>
      </c>
      <c r="E1672" s="58" t="s">
        <v>4336</v>
      </c>
      <c r="F1672" s="58" t="s">
        <v>4337</v>
      </c>
      <c r="G1672" s="55" t="s">
        <v>737</v>
      </c>
      <c r="H1672" s="59" t="s">
        <v>730</v>
      </c>
    </row>
    <row r="1673" spans="1:8" x14ac:dyDescent="0.35">
      <c r="A1673" s="56" t="s">
        <v>23</v>
      </c>
      <c r="B1673" s="57" t="s">
        <v>87</v>
      </c>
      <c r="C1673" s="57" t="s">
        <v>4302</v>
      </c>
      <c r="D1673" s="55" t="s">
        <v>4303</v>
      </c>
      <c r="E1673" s="58" t="s">
        <v>4338</v>
      </c>
      <c r="F1673" s="58" t="s">
        <v>4339</v>
      </c>
      <c r="G1673" s="55" t="s">
        <v>729</v>
      </c>
      <c r="H1673" s="59" t="s">
        <v>730</v>
      </c>
    </row>
    <row r="1674" spans="1:8" x14ac:dyDescent="0.35">
      <c r="A1674" s="56" t="s">
        <v>23</v>
      </c>
      <c r="B1674" s="57" t="s">
        <v>87</v>
      </c>
      <c r="C1674" s="57" t="s">
        <v>4302</v>
      </c>
      <c r="D1674" s="55" t="s">
        <v>4303</v>
      </c>
      <c r="E1674" s="58" t="s">
        <v>4340</v>
      </c>
      <c r="F1674" s="58" t="s">
        <v>4341</v>
      </c>
      <c r="G1674" s="55" t="s">
        <v>737</v>
      </c>
      <c r="H1674" s="59" t="s">
        <v>730</v>
      </c>
    </row>
    <row r="1675" spans="1:8" x14ac:dyDescent="0.35">
      <c r="A1675" s="56" t="s">
        <v>23</v>
      </c>
      <c r="B1675" s="57" t="s">
        <v>87</v>
      </c>
      <c r="C1675" s="57" t="s">
        <v>4302</v>
      </c>
      <c r="D1675" s="55" t="s">
        <v>4303</v>
      </c>
      <c r="E1675" s="58" t="s">
        <v>4342</v>
      </c>
      <c r="F1675" s="58" t="s">
        <v>4343</v>
      </c>
      <c r="G1675" s="55" t="s">
        <v>737</v>
      </c>
      <c r="H1675" s="59" t="s">
        <v>730</v>
      </c>
    </row>
    <row r="1676" spans="1:8" x14ac:dyDescent="0.35">
      <c r="A1676" s="56" t="s">
        <v>23</v>
      </c>
      <c r="B1676" s="57" t="s">
        <v>87</v>
      </c>
      <c r="C1676" s="57" t="s">
        <v>4302</v>
      </c>
      <c r="D1676" s="55" t="s">
        <v>4303</v>
      </c>
      <c r="E1676" s="58" t="s">
        <v>4344</v>
      </c>
      <c r="F1676" s="58" t="s">
        <v>4345</v>
      </c>
      <c r="G1676" s="55" t="s">
        <v>737</v>
      </c>
      <c r="H1676" s="59" t="s">
        <v>730</v>
      </c>
    </row>
    <row r="1677" spans="1:8" x14ac:dyDescent="0.35">
      <c r="A1677" s="56" t="s">
        <v>23</v>
      </c>
      <c r="B1677" s="57" t="s">
        <v>87</v>
      </c>
      <c r="C1677" s="57" t="s">
        <v>4302</v>
      </c>
      <c r="D1677" s="55" t="s">
        <v>4303</v>
      </c>
      <c r="E1677" s="58" t="s">
        <v>4346</v>
      </c>
      <c r="F1677" s="58" t="s">
        <v>4347</v>
      </c>
      <c r="G1677" s="55" t="s">
        <v>737</v>
      </c>
      <c r="H1677" s="59" t="s">
        <v>730</v>
      </c>
    </row>
    <row r="1678" spans="1:8" x14ac:dyDescent="0.35">
      <c r="A1678" s="56" t="s">
        <v>23</v>
      </c>
      <c r="B1678" s="57" t="s">
        <v>87</v>
      </c>
      <c r="C1678" s="57" t="s">
        <v>4302</v>
      </c>
      <c r="D1678" s="55" t="s">
        <v>4303</v>
      </c>
      <c r="E1678" s="58" t="s">
        <v>4348</v>
      </c>
      <c r="F1678" s="58" t="s">
        <v>4349</v>
      </c>
      <c r="G1678" s="55" t="s">
        <v>737</v>
      </c>
      <c r="H1678" s="59" t="s">
        <v>730</v>
      </c>
    </row>
    <row r="1679" spans="1:8" x14ac:dyDescent="0.35">
      <c r="A1679" s="56" t="s">
        <v>23</v>
      </c>
      <c r="B1679" s="57" t="s">
        <v>87</v>
      </c>
      <c r="C1679" s="57" t="s">
        <v>4350</v>
      </c>
      <c r="D1679" s="55" t="s">
        <v>4351</v>
      </c>
      <c r="E1679" s="58" t="s">
        <v>4352</v>
      </c>
      <c r="F1679" s="58" t="s">
        <v>4353</v>
      </c>
      <c r="G1679" s="55" t="s">
        <v>729</v>
      </c>
      <c r="H1679" s="59" t="s">
        <v>730</v>
      </c>
    </row>
    <row r="1680" spans="1:8" x14ac:dyDescent="0.35">
      <c r="A1680" s="56" t="s">
        <v>23</v>
      </c>
      <c r="B1680" s="57" t="s">
        <v>87</v>
      </c>
      <c r="C1680" s="57" t="s">
        <v>4350</v>
      </c>
      <c r="D1680" s="55" t="s">
        <v>4351</v>
      </c>
      <c r="E1680" s="58" t="s">
        <v>4354</v>
      </c>
      <c r="F1680" s="58" t="s">
        <v>4355</v>
      </c>
      <c r="G1680" s="55" t="s">
        <v>729</v>
      </c>
      <c r="H1680" s="59" t="s">
        <v>747</v>
      </c>
    </row>
    <row r="1681" spans="1:8" x14ac:dyDescent="0.35">
      <c r="A1681" s="56" t="s">
        <v>23</v>
      </c>
      <c r="B1681" s="57" t="s">
        <v>87</v>
      </c>
      <c r="C1681" s="57" t="s">
        <v>4350</v>
      </c>
      <c r="D1681" s="55" t="s">
        <v>4351</v>
      </c>
      <c r="E1681" s="58" t="s">
        <v>4356</v>
      </c>
      <c r="F1681" s="58" t="s">
        <v>4357</v>
      </c>
      <c r="G1681" s="55" t="s">
        <v>729</v>
      </c>
      <c r="H1681" s="59" t="s">
        <v>747</v>
      </c>
    </row>
    <row r="1682" spans="1:8" x14ac:dyDescent="0.35">
      <c r="A1682" s="56" t="s">
        <v>23</v>
      </c>
      <c r="B1682" s="57" t="s">
        <v>87</v>
      </c>
      <c r="C1682" s="57" t="s">
        <v>4350</v>
      </c>
      <c r="D1682" s="55" t="s">
        <v>4351</v>
      </c>
      <c r="E1682" s="58" t="s">
        <v>4358</v>
      </c>
      <c r="F1682" s="58" t="s">
        <v>4359</v>
      </c>
      <c r="G1682" s="55" t="s">
        <v>729</v>
      </c>
      <c r="H1682" s="59" t="s">
        <v>744</v>
      </c>
    </row>
    <row r="1683" spans="1:8" x14ac:dyDescent="0.35">
      <c r="A1683" s="56" t="s">
        <v>23</v>
      </c>
      <c r="B1683" s="57" t="s">
        <v>87</v>
      </c>
      <c r="C1683" s="57" t="s">
        <v>4350</v>
      </c>
      <c r="D1683" s="55" t="s">
        <v>4351</v>
      </c>
      <c r="E1683" s="58" t="s">
        <v>4360</v>
      </c>
      <c r="F1683" s="58" t="s">
        <v>4361</v>
      </c>
      <c r="G1683" s="55" t="s">
        <v>729</v>
      </c>
      <c r="H1683" s="59" t="s">
        <v>730</v>
      </c>
    </row>
    <row r="1684" spans="1:8" x14ac:dyDescent="0.35">
      <c r="A1684" s="56" t="s">
        <v>23</v>
      </c>
      <c r="B1684" s="57" t="s">
        <v>87</v>
      </c>
      <c r="C1684" s="57" t="s">
        <v>4350</v>
      </c>
      <c r="D1684" s="55" t="s">
        <v>4351</v>
      </c>
      <c r="E1684" s="58" t="s">
        <v>4362</v>
      </c>
      <c r="F1684" s="58" t="s">
        <v>4363</v>
      </c>
      <c r="G1684" s="55" t="s">
        <v>729</v>
      </c>
      <c r="H1684" s="59" t="s">
        <v>730</v>
      </c>
    </row>
    <row r="1685" spans="1:8" x14ac:dyDescent="0.35">
      <c r="A1685" s="56" t="s">
        <v>23</v>
      </c>
      <c r="B1685" s="57" t="s">
        <v>87</v>
      </c>
      <c r="C1685" s="57" t="s">
        <v>4350</v>
      </c>
      <c r="D1685" s="55" t="s">
        <v>4351</v>
      </c>
      <c r="E1685" s="58" t="s">
        <v>4364</v>
      </c>
      <c r="F1685" s="58" t="s">
        <v>4365</v>
      </c>
      <c r="G1685" s="55" t="s">
        <v>729</v>
      </c>
      <c r="H1685" s="59" t="s">
        <v>747</v>
      </c>
    </row>
    <row r="1686" spans="1:8" x14ac:dyDescent="0.35">
      <c r="A1686" s="56" t="s">
        <v>23</v>
      </c>
      <c r="B1686" s="57" t="s">
        <v>87</v>
      </c>
      <c r="C1686" s="57" t="s">
        <v>4350</v>
      </c>
      <c r="D1686" s="55" t="s">
        <v>4351</v>
      </c>
      <c r="E1686" s="58" t="s">
        <v>4366</v>
      </c>
      <c r="F1686" s="58" t="s">
        <v>4367</v>
      </c>
      <c r="G1686" s="55" t="s">
        <v>729</v>
      </c>
      <c r="H1686" s="59" t="s">
        <v>747</v>
      </c>
    </row>
    <row r="1687" spans="1:8" x14ac:dyDescent="0.35">
      <c r="A1687" s="56" t="s">
        <v>23</v>
      </c>
      <c r="B1687" s="57" t="s">
        <v>87</v>
      </c>
      <c r="C1687" s="57" t="s">
        <v>4350</v>
      </c>
      <c r="D1687" s="55" t="s">
        <v>4351</v>
      </c>
      <c r="E1687" s="58" t="s">
        <v>4368</v>
      </c>
      <c r="F1687" s="58" t="s">
        <v>4369</v>
      </c>
      <c r="G1687" s="55" t="s">
        <v>729</v>
      </c>
      <c r="H1687" s="59" t="s">
        <v>730</v>
      </c>
    </row>
    <row r="1688" spans="1:8" x14ac:dyDescent="0.35">
      <c r="A1688" s="56" t="s">
        <v>23</v>
      </c>
      <c r="B1688" s="57" t="s">
        <v>87</v>
      </c>
      <c r="C1688" s="57" t="s">
        <v>4350</v>
      </c>
      <c r="D1688" s="55" t="s">
        <v>4351</v>
      </c>
      <c r="E1688" s="58" t="s">
        <v>4370</v>
      </c>
      <c r="F1688" s="58" t="s">
        <v>4371</v>
      </c>
      <c r="G1688" s="55" t="s">
        <v>729</v>
      </c>
      <c r="H1688" s="59" t="s">
        <v>747</v>
      </c>
    </row>
    <row r="1689" spans="1:8" x14ac:dyDescent="0.35">
      <c r="A1689" s="56" t="s">
        <v>23</v>
      </c>
      <c r="B1689" s="57" t="s">
        <v>87</v>
      </c>
      <c r="C1689" s="57" t="s">
        <v>4350</v>
      </c>
      <c r="D1689" s="55" t="s">
        <v>4351</v>
      </c>
      <c r="E1689" s="58" t="s">
        <v>4372</v>
      </c>
      <c r="F1689" s="58" t="s">
        <v>4373</v>
      </c>
      <c r="G1689" s="55" t="s">
        <v>729</v>
      </c>
      <c r="H1689" s="59" t="s">
        <v>730</v>
      </c>
    </row>
    <row r="1690" spans="1:8" x14ac:dyDescent="0.35">
      <c r="A1690" s="56" t="s">
        <v>23</v>
      </c>
      <c r="B1690" s="57" t="s">
        <v>87</v>
      </c>
      <c r="C1690" s="57" t="s">
        <v>4350</v>
      </c>
      <c r="D1690" s="55" t="s">
        <v>4351</v>
      </c>
      <c r="E1690" s="58" t="s">
        <v>4374</v>
      </c>
      <c r="F1690" s="58" t="s">
        <v>4375</v>
      </c>
      <c r="G1690" s="55" t="s">
        <v>729</v>
      </c>
      <c r="H1690" s="59" t="s">
        <v>730</v>
      </c>
    </row>
    <row r="1691" spans="1:8" x14ac:dyDescent="0.35">
      <c r="A1691" s="56" t="s">
        <v>23</v>
      </c>
      <c r="B1691" s="57" t="s">
        <v>87</v>
      </c>
      <c r="C1691" s="57" t="s">
        <v>4350</v>
      </c>
      <c r="D1691" s="55" t="s">
        <v>4351</v>
      </c>
      <c r="E1691" s="58" t="s">
        <v>4376</v>
      </c>
      <c r="F1691" s="58" t="s">
        <v>4377</v>
      </c>
      <c r="G1691" s="55" t="s">
        <v>729</v>
      </c>
      <c r="H1691" s="59" t="s">
        <v>747</v>
      </c>
    </row>
    <row r="1692" spans="1:8" x14ac:dyDescent="0.35">
      <c r="A1692" s="56" t="s">
        <v>23</v>
      </c>
      <c r="B1692" s="57" t="s">
        <v>87</v>
      </c>
      <c r="C1692" s="57" t="s">
        <v>4350</v>
      </c>
      <c r="D1692" s="55" t="s">
        <v>4351</v>
      </c>
      <c r="E1692" s="58" t="s">
        <v>4378</v>
      </c>
      <c r="F1692" s="58" t="s">
        <v>4379</v>
      </c>
      <c r="G1692" s="55" t="s">
        <v>729</v>
      </c>
      <c r="H1692" s="59" t="s">
        <v>730</v>
      </c>
    </row>
    <row r="1693" spans="1:8" x14ac:dyDescent="0.35">
      <c r="A1693" s="56" t="s">
        <v>23</v>
      </c>
      <c r="B1693" s="57" t="s">
        <v>87</v>
      </c>
      <c r="C1693" s="57" t="s">
        <v>4350</v>
      </c>
      <c r="D1693" s="55" t="s">
        <v>4351</v>
      </c>
      <c r="E1693" s="58" t="s">
        <v>4380</v>
      </c>
      <c r="F1693" s="58" t="s">
        <v>4381</v>
      </c>
      <c r="G1693" s="55" t="s">
        <v>729</v>
      </c>
      <c r="H1693" s="59" t="s">
        <v>730</v>
      </c>
    </row>
    <row r="1694" spans="1:8" x14ac:dyDescent="0.35">
      <c r="A1694" s="56" t="s">
        <v>23</v>
      </c>
      <c r="B1694" s="57" t="s">
        <v>87</v>
      </c>
      <c r="C1694" s="57" t="s">
        <v>4350</v>
      </c>
      <c r="D1694" s="55" t="s">
        <v>4351</v>
      </c>
      <c r="E1694" s="58" t="s">
        <v>4382</v>
      </c>
      <c r="F1694" s="58" t="s">
        <v>4383</v>
      </c>
      <c r="G1694" s="55" t="s">
        <v>729</v>
      </c>
      <c r="H1694" s="59" t="s">
        <v>730</v>
      </c>
    </row>
    <row r="1695" spans="1:8" x14ac:dyDescent="0.35">
      <c r="A1695" s="56" t="s">
        <v>23</v>
      </c>
      <c r="B1695" s="57" t="s">
        <v>87</v>
      </c>
      <c r="C1695" s="57" t="s">
        <v>4350</v>
      </c>
      <c r="D1695" s="55" t="s">
        <v>4351</v>
      </c>
      <c r="E1695" s="58" t="s">
        <v>4384</v>
      </c>
      <c r="F1695" s="58" t="s">
        <v>4385</v>
      </c>
      <c r="G1695" s="55" t="s">
        <v>737</v>
      </c>
      <c r="H1695" s="59" t="s">
        <v>730</v>
      </c>
    </row>
    <row r="1696" spans="1:8" x14ac:dyDescent="0.35">
      <c r="A1696" s="56" t="s">
        <v>23</v>
      </c>
      <c r="B1696" s="57" t="s">
        <v>87</v>
      </c>
      <c r="C1696" s="57" t="s">
        <v>4350</v>
      </c>
      <c r="D1696" s="55" t="s">
        <v>4351</v>
      </c>
      <c r="E1696" s="58" t="s">
        <v>4386</v>
      </c>
      <c r="F1696" s="58" t="s">
        <v>4387</v>
      </c>
      <c r="G1696" s="55" t="s">
        <v>737</v>
      </c>
      <c r="H1696" s="59" t="s">
        <v>730</v>
      </c>
    </row>
    <row r="1697" spans="1:8" x14ac:dyDescent="0.35">
      <c r="A1697" s="56" t="s">
        <v>23</v>
      </c>
      <c r="B1697" s="57" t="s">
        <v>87</v>
      </c>
      <c r="C1697" s="57" t="s">
        <v>4350</v>
      </c>
      <c r="D1697" s="55" t="s">
        <v>4351</v>
      </c>
      <c r="E1697" s="58" t="s">
        <v>4388</v>
      </c>
      <c r="F1697" s="58" t="s">
        <v>4389</v>
      </c>
      <c r="G1697" s="55" t="s">
        <v>729</v>
      </c>
      <c r="H1697" s="59" t="s">
        <v>730</v>
      </c>
    </row>
    <row r="1698" spans="1:8" x14ac:dyDescent="0.35">
      <c r="A1698" s="56" t="s">
        <v>23</v>
      </c>
      <c r="B1698" s="57" t="s">
        <v>87</v>
      </c>
      <c r="C1698" s="57" t="s">
        <v>4350</v>
      </c>
      <c r="D1698" s="55" t="s">
        <v>4351</v>
      </c>
      <c r="E1698" s="58" t="s">
        <v>4390</v>
      </c>
      <c r="F1698" s="58" t="s">
        <v>4391</v>
      </c>
      <c r="G1698" s="55" t="s">
        <v>729</v>
      </c>
      <c r="H1698" s="59" t="s">
        <v>730</v>
      </c>
    </row>
    <row r="1699" spans="1:8" x14ac:dyDescent="0.35">
      <c r="A1699" s="56" t="s">
        <v>23</v>
      </c>
      <c r="B1699" s="57" t="s">
        <v>87</v>
      </c>
      <c r="C1699" s="57" t="s">
        <v>4350</v>
      </c>
      <c r="D1699" s="55" t="s">
        <v>4351</v>
      </c>
      <c r="E1699" s="58" t="s">
        <v>4392</v>
      </c>
      <c r="F1699" s="58" t="s">
        <v>4393</v>
      </c>
      <c r="G1699" s="55" t="s">
        <v>737</v>
      </c>
      <c r="H1699" s="59" t="s">
        <v>730</v>
      </c>
    </row>
    <row r="1700" spans="1:8" x14ac:dyDescent="0.35">
      <c r="A1700" s="56" t="s">
        <v>23</v>
      </c>
      <c r="B1700" s="57" t="s">
        <v>87</v>
      </c>
      <c r="C1700" s="57" t="s">
        <v>4350</v>
      </c>
      <c r="D1700" s="55" t="s">
        <v>4351</v>
      </c>
      <c r="E1700" s="58" t="s">
        <v>4394</v>
      </c>
      <c r="F1700" s="58" t="s">
        <v>4395</v>
      </c>
      <c r="G1700" s="55" t="s">
        <v>737</v>
      </c>
      <c r="H1700" s="59" t="s">
        <v>747</v>
      </c>
    </row>
    <row r="1701" spans="1:8" x14ac:dyDescent="0.35">
      <c r="A1701" s="56" t="s">
        <v>23</v>
      </c>
      <c r="B1701" s="57" t="s">
        <v>87</v>
      </c>
      <c r="C1701" s="57" t="s">
        <v>4350</v>
      </c>
      <c r="D1701" s="55" t="s">
        <v>4351</v>
      </c>
      <c r="E1701" s="58" t="s">
        <v>4396</v>
      </c>
      <c r="F1701" s="58" t="s">
        <v>4397</v>
      </c>
      <c r="G1701" s="55" t="s">
        <v>729</v>
      </c>
      <c r="H1701" s="59" t="s">
        <v>730</v>
      </c>
    </row>
    <row r="1702" spans="1:8" x14ac:dyDescent="0.35">
      <c r="A1702" s="56" t="s">
        <v>23</v>
      </c>
      <c r="B1702" s="57" t="s">
        <v>87</v>
      </c>
      <c r="C1702" s="57" t="s">
        <v>4350</v>
      </c>
      <c r="D1702" s="55" t="s">
        <v>4351</v>
      </c>
      <c r="E1702" s="58" t="s">
        <v>4398</v>
      </c>
      <c r="F1702" s="58" t="s">
        <v>4399</v>
      </c>
      <c r="G1702" s="55" t="s">
        <v>737</v>
      </c>
      <c r="H1702" s="59" t="s">
        <v>730</v>
      </c>
    </row>
    <row r="1703" spans="1:8" x14ac:dyDescent="0.35">
      <c r="A1703" s="56" t="s">
        <v>23</v>
      </c>
      <c r="B1703" s="57" t="s">
        <v>87</v>
      </c>
      <c r="C1703" s="57" t="s">
        <v>4400</v>
      </c>
      <c r="D1703" s="55" t="s">
        <v>4401</v>
      </c>
      <c r="E1703" s="58" t="s">
        <v>4402</v>
      </c>
      <c r="F1703" s="58" t="s">
        <v>4403</v>
      </c>
      <c r="G1703" s="55" t="s">
        <v>729</v>
      </c>
      <c r="H1703" s="59" t="s">
        <v>730</v>
      </c>
    </row>
    <row r="1704" spans="1:8" x14ac:dyDescent="0.35">
      <c r="A1704" s="56" t="s">
        <v>23</v>
      </c>
      <c r="B1704" s="57" t="s">
        <v>87</v>
      </c>
      <c r="C1704" s="57" t="s">
        <v>4400</v>
      </c>
      <c r="D1704" s="55" t="s">
        <v>4401</v>
      </c>
      <c r="E1704" s="58" t="s">
        <v>4404</v>
      </c>
      <c r="F1704" s="58" t="s">
        <v>4405</v>
      </c>
      <c r="G1704" s="55" t="s">
        <v>729</v>
      </c>
      <c r="H1704" s="59" t="s">
        <v>730</v>
      </c>
    </row>
    <row r="1705" spans="1:8" x14ac:dyDescent="0.35">
      <c r="A1705" s="56" t="s">
        <v>23</v>
      </c>
      <c r="B1705" s="57" t="s">
        <v>87</v>
      </c>
      <c r="C1705" s="57" t="s">
        <v>4400</v>
      </c>
      <c r="D1705" s="55" t="s">
        <v>4401</v>
      </c>
      <c r="E1705" s="58" t="s">
        <v>4406</v>
      </c>
      <c r="F1705" s="58" t="s">
        <v>4407</v>
      </c>
      <c r="G1705" s="55" t="s">
        <v>737</v>
      </c>
      <c r="H1705" s="59" t="s">
        <v>730</v>
      </c>
    </row>
    <row r="1706" spans="1:8" x14ac:dyDescent="0.35">
      <c r="A1706" s="56" t="s">
        <v>23</v>
      </c>
      <c r="B1706" s="57" t="s">
        <v>87</v>
      </c>
      <c r="C1706" s="57" t="s">
        <v>4400</v>
      </c>
      <c r="D1706" s="55" t="s">
        <v>4401</v>
      </c>
      <c r="E1706" s="58" t="s">
        <v>4408</v>
      </c>
      <c r="F1706" s="58" t="s">
        <v>4409</v>
      </c>
      <c r="G1706" s="55" t="s">
        <v>729</v>
      </c>
      <c r="H1706" s="59" t="s">
        <v>730</v>
      </c>
    </row>
    <row r="1707" spans="1:8" x14ac:dyDescent="0.35">
      <c r="A1707" s="56" t="s">
        <v>23</v>
      </c>
      <c r="B1707" s="57" t="s">
        <v>87</v>
      </c>
      <c r="C1707" s="57" t="s">
        <v>4400</v>
      </c>
      <c r="D1707" s="55" t="s">
        <v>4401</v>
      </c>
      <c r="E1707" s="58" t="s">
        <v>4410</v>
      </c>
      <c r="F1707" s="58" t="s">
        <v>4411</v>
      </c>
      <c r="G1707" s="55" t="s">
        <v>729</v>
      </c>
      <c r="H1707" s="59" t="s">
        <v>730</v>
      </c>
    </row>
    <row r="1708" spans="1:8" x14ac:dyDescent="0.35">
      <c r="A1708" s="56" t="s">
        <v>23</v>
      </c>
      <c r="B1708" s="57" t="s">
        <v>87</v>
      </c>
      <c r="C1708" s="57" t="s">
        <v>4400</v>
      </c>
      <c r="D1708" s="55" t="s">
        <v>4401</v>
      </c>
      <c r="E1708" s="58" t="s">
        <v>4412</v>
      </c>
      <c r="F1708" s="58" t="s">
        <v>4413</v>
      </c>
      <c r="G1708" s="55" t="s">
        <v>729</v>
      </c>
      <c r="H1708" s="59" t="s">
        <v>747</v>
      </c>
    </row>
    <row r="1709" spans="1:8" x14ac:dyDescent="0.35">
      <c r="A1709" s="56" t="s">
        <v>23</v>
      </c>
      <c r="B1709" s="57" t="s">
        <v>87</v>
      </c>
      <c r="C1709" s="57" t="s">
        <v>4400</v>
      </c>
      <c r="D1709" s="55" t="s">
        <v>4401</v>
      </c>
      <c r="E1709" s="58" t="s">
        <v>4414</v>
      </c>
      <c r="F1709" s="58" t="s">
        <v>4415</v>
      </c>
      <c r="G1709" s="55" t="s">
        <v>737</v>
      </c>
      <c r="H1709" s="59" t="s">
        <v>730</v>
      </c>
    </row>
    <row r="1710" spans="1:8" x14ac:dyDescent="0.35">
      <c r="A1710" s="56" t="s">
        <v>23</v>
      </c>
      <c r="B1710" s="57" t="s">
        <v>87</v>
      </c>
      <c r="C1710" s="57" t="s">
        <v>4400</v>
      </c>
      <c r="D1710" s="55" t="s">
        <v>4401</v>
      </c>
      <c r="E1710" s="58" t="s">
        <v>4416</v>
      </c>
      <c r="F1710" s="58" t="s">
        <v>4417</v>
      </c>
      <c r="G1710" s="55" t="s">
        <v>737</v>
      </c>
      <c r="H1710" s="59" t="s">
        <v>730</v>
      </c>
    </row>
    <row r="1711" spans="1:8" x14ac:dyDescent="0.35">
      <c r="A1711" s="56" t="s">
        <v>23</v>
      </c>
      <c r="B1711" s="57" t="s">
        <v>87</v>
      </c>
      <c r="C1711" s="57" t="s">
        <v>4400</v>
      </c>
      <c r="D1711" s="55" t="s">
        <v>4401</v>
      </c>
      <c r="E1711" s="58" t="s">
        <v>4418</v>
      </c>
      <c r="F1711" s="58" t="s">
        <v>4419</v>
      </c>
      <c r="G1711" s="55" t="s">
        <v>729</v>
      </c>
      <c r="H1711" s="59" t="s">
        <v>747</v>
      </c>
    </row>
    <row r="1712" spans="1:8" x14ac:dyDescent="0.35">
      <c r="A1712" s="56" t="s">
        <v>23</v>
      </c>
      <c r="B1712" s="57" t="s">
        <v>87</v>
      </c>
      <c r="C1712" s="57" t="s">
        <v>4400</v>
      </c>
      <c r="D1712" s="55" t="s">
        <v>4401</v>
      </c>
      <c r="E1712" s="58" t="s">
        <v>4420</v>
      </c>
      <c r="F1712" s="58" t="s">
        <v>4421</v>
      </c>
      <c r="G1712" s="55" t="s">
        <v>729</v>
      </c>
      <c r="H1712" s="59" t="s">
        <v>730</v>
      </c>
    </row>
    <row r="1713" spans="1:8" x14ac:dyDescent="0.35">
      <c r="A1713" s="56" t="s">
        <v>23</v>
      </c>
      <c r="B1713" s="57" t="s">
        <v>87</v>
      </c>
      <c r="C1713" s="57" t="s">
        <v>4400</v>
      </c>
      <c r="D1713" s="55" t="s">
        <v>4401</v>
      </c>
      <c r="E1713" s="58" t="s">
        <v>4422</v>
      </c>
      <c r="F1713" s="58" t="s">
        <v>4423</v>
      </c>
      <c r="G1713" s="55" t="s">
        <v>729</v>
      </c>
      <c r="H1713" s="59" t="s">
        <v>730</v>
      </c>
    </row>
    <row r="1714" spans="1:8" x14ac:dyDescent="0.35">
      <c r="A1714" s="56" t="s">
        <v>23</v>
      </c>
      <c r="B1714" s="57" t="s">
        <v>87</v>
      </c>
      <c r="C1714" s="57" t="s">
        <v>4400</v>
      </c>
      <c r="D1714" s="55" t="s">
        <v>4401</v>
      </c>
      <c r="E1714" s="58" t="s">
        <v>4424</v>
      </c>
      <c r="F1714" s="58" t="s">
        <v>4425</v>
      </c>
      <c r="G1714" s="55" t="s">
        <v>729</v>
      </c>
      <c r="H1714" s="59" t="s">
        <v>730</v>
      </c>
    </row>
    <row r="1715" spans="1:8" x14ac:dyDescent="0.35">
      <c r="A1715" s="56" t="s">
        <v>23</v>
      </c>
      <c r="B1715" s="57" t="s">
        <v>87</v>
      </c>
      <c r="C1715" s="57" t="s">
        <v>4400</v>
      </c>
      <c r="D1715" s="55" t="s">
        <v>4401</v>
      </c>
      <c r="E1715" s="58" t="s">
        <v>4426</v>
      </c>
      <c r="F1715" s="58" t="s">
        <v>4427</v>
      </c>
      <c r="G1715" s="55" t="s">
        <v>729</v>
      </c>
      <c r="H1715" s="59" t="s">
        <v>730</v>
      </c>
    </row>
    <row r="1716" spans="1:8" x14ac:dyDescent="0.35">
      <c r="A1716" s="56" t="s">
        <v>23</v>
      </c>
      <c r="B1716" s="57" t="s">
        <v>87</v>
      </c>
      <c r="C1716" s="57" t="s">
        <v>4400</v>
      </c>
      <c r="D1716" s="55" t="s">
        <v>4401</v>
      </c>
      <c r="E1716" s="58" t="s">
        <v>4428</v>
      </c>
      <c r="F1716" s="58" t="s">
        <v>4429</v>
      </c>
      <c r="G1716" s="55" t="s">
        <v>729</v>
      </c>
      <c r="H1716" s="59" t="s">
        <v>730</v>
      </c>
    </row>
    <row r="1717" spans="1:8" x14ac:dyDescent="0.35">
      <c r="A1717" s="56" t="s">
        <v>23</v>
      </c>
      <c r="B1717" s="57" t="s">
        <v>87</v>
      </c>
      <c r="C1717" s="57" t="s">
        <v>4400</v>
      </c>
      <c r="D1717" s="55" t="s">
        <v>4401</v>
      </c>
      <c r="E1717" s="58" t="s">
        <v>4430</v>
      </c>
      <c r="F1717" s="58" t="s">
        <v>4431</v>
      </c>
      <c r="G1717" s="55" t="s">
        <v>737</v>
      </c>
      <c r="H1717" s="59" t="s">
        <v>730</v>
      </c>
    </row>
    <row r="1718" spans="1:8" x14ac:dyDescent="0.35">
      <c r="A1718" s="56" t="s">
        <v>23</v>
      </c>
      <c r="B1718" s="57" t="s">
        <v>87</v>
      </c>
      <c r="C1718" s="57" t="s">
        <v>4400</v>
      </c>
      <c r="D1718" s="55" t="s">
        <v>4401</v>
      </c>
      <c r="E1718" s="58" t="s">
        <v>4432</v>
      </c>
      <c r="F1718" s="58" t="s">
        <v>4433</v>
      </c>
      <c r="G1718" s="55" t="s">
        <v>737</v>
      </c>
      <c r="H1718" s="59" t="s">
        <v>730</v>
      </c>
    </row>
    <row r="1719" spans="1:8" x14ac:dyDescent="0.35">
      <c r="A1719" s="56" t="s">
        <v>23</v>
      </c>
      <c r="B1719" s="57" t="s">
        <v>87</v>
      </c>
      <c r="C1719" s="57" t="s">
        <v>4400</v>
      </c>
      <c r="D1719" s="55" t="s">
        <v>4401</v>
      </c>
      <c r="E1719" s="58" t="s">
        <v>4434</v>
      </c>
      <c r="F1719" s="58" t="s">
        <v>4435</v>
      </c>
      <c r="G1719" s="55" t="s">
        <v>729</v>
      </c>
      <c r="H1719" s="59" t="s">
        <v>730</v>
      </c>
    </row>
    <row r="1720" spans="1:8" x14ac:dyDescent="0.35">
      <c r="A1720" s="56" t="s">
        <v>23</v>
      </c>
      <c r="B1720" s="57" t="s">
        <v>87</v>
      </c>
      <c r="C1720" s="57" t="s">
        <v>4400</v>
      </c>
      <c r="D1720" s="55" t="s">
        <v>4401</v>
      </c>
      <c r="E1720" s="58" t="s">
        <v>4436</v>
      </c>
      <c r="F1720" s="58" t="s">
        <v>4437</v>
      </c>
      <c r="G1720" s="55" t="s">
        <v>737</v>
      </c>
      <c r="H1720" s="59" t="s">
        <v>730</v>
      </c>
    </row>
    <row r="1721" spans="1:8" x14ac:dyDescent="0.35">
      <c r="A1721" s="56" t="s">
        <v>23</v>
      </c>
      <c r="B1721" s="57" t="s">
        <v>87</v>
      </c>
      <c r="C1721" s="57" t="s">
        <v>4400</v>
      </c>
      <c r="D1721" s="55" t="s">
        <v>4401</v>
      </c>
      <c r="E1721" s="58" t="s">
        <v>4438</v>
      </c>
      <c r="F1721" s="58" t="s">
        <v>4439</v>
      </c>
      <c r="G1721" s="55" t="s">
        <v>737</v>
      </c>
      <c r="H1721" s="59" t="s">
        <v>730</v>
      </c>
    </row>
    <row r="1722" spans="1:8" x14ac:dyDescent="0.35">
      <c r="A1722" s="56" t="s">
        <v>23</v>
      </c>
      <c r="B1722" s="57" t="s">
        <v>87</v>
      </c>
      <c r="C1722" s="57" t="s">
        <v>4400</v>
      </c>
      <c r="D1722" s="55" t="s">
        <v>4401</v>
      </c>
      <c r="E1722" s="58" t="s">
        <v>4440</v>
      </c>
      <c r="F1722" s="58" t="s">
        <v>4441</v>
      </c>
      <c r="G1722" s="55" t="s">
        <v>737</v>
      </c>
      <c r="H1722" s="59" t="s">
        <v>730</v>
      </c>
    </row>
    <row r="1723" spans="1:8" x14ac:dyDescent="0.35">
      <c r="A1723" s="56" t="s">
        <v>23</v>
      </c>
      <c r="B1723" s="57" t="s">
        <v>87</v>
      </c>
      <c r="C1723" s="57" t="s">
        <v>4400</v>
      </c>
      <c r="D1723" s="55" t="s">
        <v>4401</v>
      </c>
      <c r="E1723" s="58" t="s">
        <v>4442</v>
      </c>
      <c r="F1723" s="58" t="s">
        <v>4443</v>
      </c>
      <c r="G1723" s="55" t="s">
        <v>729</v>
      </c>
      <c r="H1723" s="59" t="s">
        <v>747</v>
      </c>
    </row>
    <row r="1724" spans="1:8" x14ac:dyDescent="0.35">
      <c r="A1724" s="56" t="s">
        <v>23</v>
      </c>
      <c r="B1724" s="57" t="s">
        <v>87</v>
      </c>
      <c r="C1724" s="57" t="s">
        <v>4400</v>
      </c>
      <c r="D1724" s="55" t="s">
        <v>4401</v>
      </c>
      <c r="E1724" s="58" t="s">
        <v>4444</v>
      </c>
      <c r="F1724" s="58" t="s">
        <v>4445</v>
      </c>
      <c r="G1724" s="55" t="s">
        <v>737</v>
      </c>
      <c r="H1724" s="59" t="s">
        <v>730</v>
      </c>
    </row>
    <row r="1725" spans="1:8" x14ac:dyDescent="0.35">
      <c r="A1725" s="56" t="s">
        <v>23</v>
      </c>
      <c r="B1725" s="57" t="s">
        <v>87</v>
      </c>
      <c r="C1725" s="57" t="s">
        <v>4400</v>
      </c>
      <c r="D1725" s="55" t="s">
        <v>4401</v>
      </c>
      <c r="E1725" s="58" t="s">
        <v>4446</v>
      </c>
      <c r="F1725" s="58" t="s">
        <v>4447</v>
      </c>
      <c r="G1725" s="55" t="s">
        <v>737</v>
      </c>
      <c r="H1725" s="59" t="s">
        <v>747</v>
      </c>
    </row>
    <row r="1726" spans="1:8" x14ac:dyDescent="0.35">
      <c r="A1726" s="56" t="s">
        <v>23</v>
      </c>
      <c r="B1726" s="57" t="s">
        <v>87</v>
      </c>
      <c r="C1726" s="57" t="s">
        <v>4400</v>
      </c>
      <c r="D1726" s="55" t="s">
        <v>4401</v>
      </c>
      <c r="E1726" s="58" t="s">
        <v>4448</v>
      </c>
      <c r="F1726" s="58" t="s">
        <v>4449</v>
      </c>
      <c r="G1726" s="55" t="s">
        <v>737</v>
      </c>
      <c r="H1726" s="59" t="s">
        <v>730</v>
      </c>
    </row>
    <row r="1727" spans="1:8" x14ac:dyDescent="0.35">
      <c r="A1727" s="56" t="s">
        <v>23</v>
      </c>
      <c r="B1727" s="57" t="s">
        <v>87</v>
      </c>
      <c r="C1727" s="57" t="s">
        <v>4450</v>
      </c>
      <c r="D1727" s="55" t="s">
        <v>4451</v>
      </c>
      <c r="E1727" s="58" t="s">
        <v>4452</v>
      </c>
      <c r="F1727" s="58" t="s">
        <v>4453</v>
      </c>
      <c r="G1727" s="55" t="s">
        <v>729</v>
      </c>
      <c r="H1727" s="59" t="s">
        <v>730</v>
      </c>
    </row>
    <row r="1728" spans="1:8" x14ac:dyDescent="0.35">
      <c r="A1728" s="56" t="s">
        <v>23</v>
      </c>
      <c r="B1728" s="57" t="s">
        <v>87</v>
      </c>
      <c r="C1728" s="57" t="s">
        <v>4450</v>
      </c>
      <c r="D1728" s="55" t="s">
        <v>4451</v>
      </c>
      <c r="E1728" s="58" t="s">
        <v>4454</v>
      </c>
      <c r="F1728" s="58" t="s">
        <v>4455</v>
      </c>
      <c r="G1728" s="55" t="s">
        <v>729</v>
      </c>
      <c r="H1728" s="59" t="s">
        <v>730</v>
      </c>
    </row>
    <row r="1729" spans="1:8" x14ac:dyDescent="0.35">
      <c r="A1729" s="56" t="s">
        <v>23</v>
      </c>
      <c r="B1729" s="57" t="s">
        <v>87</v>
      </c>
      <c r="C1729" s="57" t="s">
        <v>4450</v>
      </c>
      <c r="D1729" s="55" t="s">
        <v>4451</v>
      </c>
      <c r="E1729" s="58" t="s">
        <v>4456</v>
      </c>
      <c r="F1729" s="58" t="s">
        <v>4457</v>
      </c>
      <c r="G1729" s="55" t="s">
        <v>729</v>
      </c>
      <c r="H1729" s="59" t="s">
        <v>747</v>
      </c>
    </row>
    <row r="1730" spans="1:8" x14ac:dyDescent="0.35">
      <c r="A1730" s="56" t="s">
        <v>23</v>
      </c>
      <c r="B1730" s="57" t="s">
        <v>87</v>
      </c>
      <c r="C1730" s="57" t="s">
        <v>4450</v>
      </c>
      <c r="D1730" s="55" t="s">
        <v>4451</v>
      </c>
      <c r="E1730" s="58" t="s">
        <v>4458</v>
      </c>
      <c r="F1730" s="58" t="s">
        <v>4459</v>
      </c>
      <c r="G1730" s="55" t="s">
        <v>729</v>
      </c>
      <c r="H1730" s="59" t="s">
        <v>730</v>
      </c>
    </row>
    <row r="1731" spans="1:8" x14ac:dyDescent="0.35">
      <c r="A1731" s="56" t="s">
        <v>23</v>
      </c>
      <c r="B1731" s="57" t="s">
        <v>87</v>
      </c>
      <c r="C1731" s="57" t="s">
        <v>4450</v>
      </c>
      <c r="D1731" s="55" t="s">
        <v>4451</v>
      </c>
      <c r="E1731" s="58" t="s">
        <v>4460</v>
      </c>
      <c r="F1731" s="58" t="s">
        <v>4461</v>
      </c>
      <c r="G1731" s="55" t="s">
        <v>729</v>
      </c>
      <c r="H1731" s="59" t="s">
        <v>747</v>
      </c>
    </row>
    <row r="1732" spans="1:8" x14ac:dyDescent="0.35">
      <c r="A1732" s="56" t="s">
        <v>23</v>
      </c>
      <c r="B1732" s="57" t="s">
        <v>87</v>
      </c>
      <c r="C1732" s="57" t="s">
        <v>4450</v>
      </c>
      <c r="D1732" s="55" t="s">
        <v>4451</v>
      </c>
      <c r="E1732" s="58" t="s">
        <v>4462</v>
      </c>
      <c r="F1732" s="58" t="s">
        <v>4463</v>
      </c>
      <c r="G1732" s="55" t="s">
        <v>729</v>
      </c>
      <c r="H1732" s="59" t="s">
        <v>730</v>
      </c>
    </row>
    <row r="1733" spans="1:8" x14ac:dyDescent="0.35">
      <c r="A1733" s="56" t="s">
        <v>23</v>
      </c>
      <c r="B1733" s="57" t="s">
        <v>87</v>
      </c>
      <c r="C1733" s="57" t="s">
        <v>4450</v>
      </c>
      <c r="D1733" s="55" t="s">
        <v>4451</v>
      </c>
      <c r="E1733" s="58" t="s">
        <v>4464</v>
      </c>
      <c r="F1733" s="58" t="s">
        <v>4465</v>
      </c>
      <c r="G1733" s="55" t="s">
        <v>729</v>
      </c>
      <c r="H1733" s="59" t="s">
        <v>730</v>
      </c>
    </row>
    <row r="1734" spans="1:8" x14ac:dyDescent="0.35">
      <c r="A1734" s="56" t="s">
        <v>23</v>
      </c>
      <c r="B1734" s="57" t="s">
        <v>87</v>
      </c>
      <c r="C1734" s="57" t="s">
        <v>4450</v>
      </c>
      <c r="D1734" s="55" t="s">
        <v>4451</v>
      </c>
      <c r="E1734" s="58" t="s">
        <v>4466</v>
      </c>
      <c r="F1734" s="58" t="s">
        <v>4467</v>
      </c>
      <c r="G1734" s="55" t="s">
        <v>729</v>
      </c>
      <c r="H1734" s="59" t="s">
        <v>730</v>
      </c>
    </row>
    <row r="1735" spans="1:8" x14ac:dyDescent="0.35">
      <c r="A1735" s="56" t="s">
        <v>23</v>
      </c>
      <c r="B1735" s="57" t="s">
        <v>87</v>
      </c>
      <c r="C1735" s="57" t="s">
        <v>4450</v>
      </c>
      <c r="D1735" s="55" t="s">
        <v>4451</v>
      </c>
      <c r="E1735" s="58" t="s">
        <v>4468</v>
      </c>
      <c r="F1735" s="58" t="s">
        <v>4469</v>
      </c>
      <c r="G1735" s="55" t="s">
        <v>729</v>
      </c>
      <c r="H1735" s="59" t="s">
        <v>747</v>
      </c>
    </row>
    <row r="1736" spans="1:8" x14ac:dyDescent="0.35">
      <c r="A1736" s="56" t="s">
        <v>23</v>
      </c>
      <c r="B1736" s="57" t="s">
        <v>87</v>
      </c>
      <c r="C1736" s="57" t="s">
        <v>4450</v>
      </c>
      <c r="D1736" s="55" t="s">
        <v>4451</v>
      </c>
      <c r="E1736" s="58" t="s">
        <v>4470</v>
      </c>
      <c r="F1736" s="58" t="s">
        <v>4471</v>
      </c>
      <c r="H1736" s="59" t="s">
        <v>730</v>
      </c>
    </row>
    <row r="1737" spans="1:8" x14ac:dyDescent="0.35">
      <c r="A1737" s="56" t="s">
        <v>23</v>
      </c>
      <c r="B1737" s="57" t="s">
        <v>87</v>
      </c>
      <c r="C1737" s="57" t="s">
        <v>4450</v>
      </c>
      <c r="D1737" s="55" t="s">
        <v>4451</v>
      </c>
      <c r="E1737" s="58" t="s">
        <v>4472</v>
      </c>
      <c r="F1737" s="58" t="s">
        <v>4473</v>
      </c>
      <c r="G1737" s="55" t="s">
        <v>737</v>
      </c>
      <c r="H1737" s="59" t="s">
        <v>730</v>
      </c>
    </row>
    <row r="1738" spans="1:8" x14ac:dyDescent="0.35">
      <c r="A1738" s="56" t="s">
        <v>23</v>
      </c>
      <c r="B1738" s="57" t="s">
        <v>87</v>
      </c>
      <c r="C1738" s="57" t="s">
        <v>4450</v>
      </c>
      <c r="D1738" s="55" t="s">
        <v>4451</v>
      </c>
      <c r="E1738" s="58" t="s">
        <v>4474</v>
      </c>
      <c r="F1738" s="58" t="s">
        <v>4475</v>
      </c>
      <c r="G1738" s="55" t="s">
        <v>737</v>
      </c>
      <c r="H1738" s="59" t="s">
        <v>730</v>
      </c>
    </row>
    <row r="1739" spans="1:8" x14ac:dyDescent="0.35">
      <c r="A1739" s="56" t="s">
        <v>23</v>
      </c>
      <c r="B1739" s="57" t="s">
        <v>87</v>
      </c>
      <c r="C1739" s="57" t="s">
        <v>4450</v>
      </c>
      <c r="D1739" s="55" t="s">
        <v>4451</v>
      </c>
      <c r="E1739" s="58" t="s">
        <v>4476</v>
      </c>
      <c r="F1739" s="58" t="s">
        <v>4477</v>
      </c>
      <c r="G1739" s="55" t="s">
        <v>737</v>
      </c>
      <c r="H1739" s="59" t="s">
        <v>730</v>
      </c>
    </row>
    <row r="1740" spans="1:8" x14ac:dyDescent="0.35">
      <c r="A1740" s="56" t="s">
        <v>23</v>
      </c>
      <c r="B1740" s="57" t="s">
        <v>87</v>
      </c>
      <c r="C1740" s="57" t="s">
        <v>4450</v>
      </c>
      <c r="D1740" s="55" t="s">
        <v>4451</v>
      </c>
      <c r="E1740" s="58" t="s">
        <v>4478</v>
      </c>
      <c r="F1740" s="58" t="s">
        <v>4479</v>
      </c>
      <c r="G1740" s="55" t="s">
        <v>729</v>
      </c>
      <c r="H1740" s="59" t="s">
        <v>730</v>
      </c>
    </row>
    <row r="1741" spans="1:8" x14ac:dyDescent="0.35">
      <c r="A1741" s="56" t="s">
        <v>23</v>
      </c>
      <c r="B1741" s="57" t="s">
        <v>87</v>
      </c>
      <c r="C1741" s="57" t="s">
        <v>4450</v>
      </c>
      <c r="D1741" s="55" t="s">
        <v>4451</v>
      </c>
      <c r="E1741" s="58" t="s">
        <v>4480</v>
      </c>
      <c r="F1741" s="58" t="s">
        <v>4481</v>
      </c>
      <c r="G1741" s="55" t="s">
        <v>729</v>
      </c>
      <c r="H1741" s="59" t="s">
        <v>747</v>
      </c>
    </row>
    <row r="1742" spans="1:8" x14ac:dyDescent="0.35">
      <c r="A1742" s="56" t="s">
        <v>23</v>
      </c>
      <c r="B1742" s="57" t="s">
        <v>87</v>
      </c>
      <c r="C1742" s="57" t="s">
        <v>4450</v>
      </c>
      <c r="D1742" s="55" t="s">
        <v>4451</v>
      </c>
      <c r="E1742" s="58" t="s">
        <v>4482</v>
      </c>
      <c r="F1742" s="58" t="s">
        <v>4483</v>
      </c>
      <c r="G1742" s="55" t="s">
        <v>737</v>
      </c>
      <c r="H1742" s="59" t="s">
        <v>730</v>
      </c>
    </row>
    <row r="1743" spans="1:8" x14ac:dyDescent="0.35">
      <c r="A1743" s="56" t="s">
        <v>23</v>
      </c>
      <c r="B1743" s="57" t="s">
        <v>87</v>
      </c>
      <c r="C1743" s="57" t="s">
        <v>4450</v>
      </c>
      <c r="D1743" s="55" t="s">
        <v>4451</v>
      </c>
      <c r="E1743" s="58" t="s">
        <v>4484</v>
      </c>
      <c r="F1743" s="58" t="s">
        <v>4485</v>
      </c>
      <c r="G1743" s="55" t="s">
        <v>729</v>
      </c>
      <c r="H1743" s="59" t="s">
        <v>730</v>
      </c>
    </row>
    <row r="1744" spans="1:8" x14ac:dyDescent="0.35">
      <c r="A1744" s="56" t="s">
        <v>23</v>
      </c>
      <c r="B1744" s="57" t="s">
        <v>87</v>
      </c>
      <c r="C1744" s="57" t="s">
        <v>4450</v>
      </c>
      <c r="D1744" s="55" t="s">
        <v>4451</v>
      </c>
      <c r="E1744" s="58" t="s">
        <v>4486</v>
      </c>
      <c r="F1744" s="58" t="s">
        <v>4487</v>
      </c>
      <c r="G1744" s="55" t="s">
        <v>737</v>
      </c>
      <c r="H1744" s="59" t="s">
        <v>730</v>
      </c>
    </row>
    <row r="1745" spans="1:8" x14ac:dyDescent="0.35">
      <c r="A1745" s="56" t="s">
        <v>23</v>
      </c>
      <c r="B1745" s="57" t="s">
        <v>87</v>
      </c>
      <c r="C1745" s="57" t="s">
        <v>4450</v>
      </c>
      <c r="D1745" s="55" t="s">
        <v>4451</v>
      </c>
      <c r="E1745" s="58" t="s">
        <v>4488</v>
      </c>
      <c r="F1745" s="58" t="s">
        <v>4489</v>
      </c>
      <c r="G1745" s="55" t="s">
        <v>737</v>
      </c>
      <c r="H1745" s="59" t="s">
        <v>730</v>
      </c>
    </row>
    <row r="1746" spans="1:8" x14ac:dyDescent="0.35">
      <c r="A1746" s="56" t="s">
        <v>23</v>
      </c>
      <c r="B1746" s="57" t="s">
        <v>87</v>
      </c>
      <c r="C1746" s="57" t="s">
        <v>4490</v>
      </c>
      <c r="D1746" s="55" t="s">
        <v>4491</v>
      </c>
      <c r="E1746" s="58" t="s">
        <v>4492</v>
      </c>
      <c r="F1746" s="58" t="s">
        <v>4493</v>
      </c>
      <c r="G1746" s="55" t="s">
        <v>729</v>
      </c>
      <c r="H1746" s="59" t="s">
        <v>730</v>
      </c>
    </row>
    <row r="1747" spans="1:8" x14ac:dyDescent="0.35">
      <c r="A1747" s="56" t="s">
        <v>23</v>
      </c>
      <c r="B1747" s="57" t="s">
        <v>87</v>
      </c>
      <c r="C1747" s="57" t="s">
        <v>4490</v>
      </c>
      <c r="D1747" s="55" t="s">
        <v>4491</v>
      </c>
      <c r="E1747" s="58" t="s">
        <v>4494</v>
      </c>
      <c r="F1747" s="58" t="s">
        <v>4495</v>
      </c>
      <c r="G1747" s="55" t="s">
        <v>729</v>
      </c>
      <c r="H1747" s="59" t="s">
        <v>730</v>
      </c>
    </row>
    <row r="1748" spans="1:8" x14ac:dyDescent="0.35">
      <c r="A1748" s="56" t="s">
        <v>23</v>
      </c>
      <c r="B1748" s="57" t="s">
        <v>87</v>
      </c>
      <c r="C1748" s="57" t="s">
        <v>4490</v>
      </c>
      <c r="D1748" s="55" t="s">
        <v>4491</v>
      </c>
      <c r="E1748" s="58" t="s">
        <v>4496</v>
      </c>
      <c r="F1748" s="58" t="s">
        <v>4497</v>
      </c>
      <c r="G1748" s="55" t="s">
        <v>729</v>
      </c>
      <c r="H1748" s="59" t="s">
        <v>730</v>
      </c>
    </row>
    <row r="1749" spans="1:8" x14ac:dyDescent="0.35">
      <c r="A1749" s="56" t="s">
        <v>23</v>
      </c>
      <c r="B1749" s="57" t="s">
        <v>87</v>
      </c>
      <c r="C1749" s="57" t="s">
        <v>4490</v>
      </c>
      <c r="D1749" s="55" t="s">
        <v>4491</v>
      </c>
      <c r="E1749" s="58" t="s">
        <v>4498</v>
      </c>
      <c r="F1749" s="58" t="s">
        <v>4499</v>
      </c>
      <c r="G1749" s="55" t="s">
        <v>729</v>
      </c>
      <c r="H1749" s="59" t="s">
        <v>747</v>
      </c>
    </row>
    <row r="1750" spans="1:8" x14ac:dyDescent="0.35">
      <c r="A1750" s="56" t="s">
        <v>23</v>
      </c>
      <c r="B1750" s="57" t="s">
        <v>87</v>
      </c>
      <c r="C1750" s="57" t="s">
        <v>4490</v>
      </c>
      <c r="D1750" s="55" t="s">
        <v>4491</v>
      </c>
      <c r="E1750" s="58" t="s">
        <v>4500</v>
      </c>
      <c r="F1750" s="58" t="s">
        <v>4501</v>
      </c>
      <c r="G1750" s="55" t="s">
        <v>729</v>
      </c>
      <c r="H1750" s="59" t="s">
        <v>744</v>
      </c>
    </row>
    <row r="1751" spans="1:8" x14ac:dyDescent="0.35">
      <c r="A1751" s="56" t="s">
        <v>23</v>
      </c>
      <c r="B1751" s="57" t="s">
        <v>87</v>
      </c>
      <c r="C1751" s="57" t="s">
        <v>4490</v>
      </c>
      <c r="D1751" s="55" t="s">
        <v>4491</v>
      </c>
      <c r="E1751" s="58" t="s">
        <v>4502</v>
      </c>
      <c r="F1751" s="58" t="s">
        <v>4503</v>
      </c>
      <c r="G1751" s="55" t="s">
        <v>729</v>
      </c>
      <c r="H1751" s="59" t="s">
        <v>747</v>
      </c>
    </row>
    <row r="1752" spans="1:8" x14ac:dyDescent="0.35">
      <c r="A1752" s="56" t="s">
        <v>23</v>
      </c>
      <c r="B1752" s="57" t="s">
        <v>87</v>
      </c>
      <c r="C1752" s="57" t="s">
        <v>4490</v>
      </c>
      <c r="D1752" s="55" t="s">
        <v>4491</v>
      </c>
      <c r="E1752" s="58" t="s">
        <v>4504</v>
      </c>
      <c r="F1752" s="58" t="s">
        <v>4505</v>
      </c>
      <c r="G1752" s="55" t="s">
        <v>729</v>
      </c>
      <c r="H1752" s="59" t="s">
        <v>730</v>
      </c>
    </row>
    <row r="1753" spans="1:8" x14ac:dyDescent="0.35">
      <c r="A1753" s="56" t="s">
        <v>23</v>
      </c>
      <c r="B1753" s="57" t="s">
        <v>87</v>
      </c>
      <c r="C1753" s="57" t="s">
        <v>4490</v>
      </c>
      <c r="D1753" s="55" t="s">
        <v>4491</v>
      </c>
      <c r="E1753" s="58" t="s">
        <v>4506</v>
      </c>
      <c r="F1753" s="58" t="s">
        <v>4507</v>
      </c>
      <c r="G1753" s="55" t="s">
        <v>729</v>
      </c>
      <c r="H1753" s="59" t="s">
        <v>730</v>
      </c>
    </row>
    <row r="1754" spans="1:8" x14ac:dyDescent="0.35">
      <c r="A1754" s="56" t="s">
        <v>23</v>
      </c>
      <c r="B1754" s="57" t="s">
        <v>87</v>
      </c>
      <c r="C1754" s="57" t="s">
        <v>4490</v>
      </c>
      <c r="D1754" s="55" t="s">
        <v>4491</v>
      </c>
      <c r="E1754" s="58" t="s">
        <v>4508</v>
      </c>
      <c r="F1754" s="58" t="s">
        <v>4509</v>
      </c>
      <c r="G1754" s="55" t="s">
        <v>729</v>
      </c>
      <c r="H1754" s="59" t="s">
        <v>747</v>
      </c>
    </row>
    <row r="1755" spans="1:8" x14ac:dyDescent="0.35">
      <c r="A1755" s="56" t="s">
        <v>23</v>
      </c>
      <c r="B1755" s="57" t="s">
        <v>87</v>
      </c>
      <c r="C1755" s="57" t="s">
        <v>4490</v>
      </c>
      <c r="D1755" s="55" t="s">
        <v>4491</v>
      </c>
      <c r="E1755" s="58" t="s">
        <v>4510</v>
      </c>
      <c r="F1755" s="58" t="s">
        <v>4511</v>
      </c>
      <c r="G1755" s="55" t="s">
        <v>729</v>
      </c>
      <c r="H1755" s="59" t="s">
        <v>730</v>
      </c>
    </row>
    <row r="1756" spans="1:8" x14ac:dyDescent="0.35">
      <c r="A1756" s="56" t="s">
        <v>23</v>
      </c>
      <c r="B1756" s="57" t="s">
        <v>87</v>
      </c>
      <c r="C1756" s="57" t="s">
        <v>4490</v>
      </c>
      <c r="D1756" s="55" t="s">
        <v>4491</v>
      </c>
      <c r="E1756" s="58" t="s">
        <v>4512</v>
      </c>
      <c r="F1756" s="58" t="s">
        <v>4513</v>
      </c>
      <c r="G1756" s="55" t="s">
        <v>737</v>
      </c>
      <c r="H1756" s="59" t="s">
        <v>730</v>
      </c>
    </row>
    <row r="1757" spans="1:8" x14ac:dyDescent="0.35">
      <c r="A1757" s="56" t="s">
        <v>23</v>
      </c>
      <c r="B1757" s="57" t="s">
        <v>87</v>
      </c>
      <c r="C1757" s="57" t="s">
        <v>4490</v>
      </c>
      <c r="D1757" s="55" t="s">
        <v>4491</v>
      </c>
      <c r="E1757" s="58" t="s">
        <v>4514</v>
      </c>
      <c r="F1757" s="58" t="s">
        <v>4515</v>
      </c>
      <c r="G1757" s="55" t="s">
        <v>729</v>
      </c>
      <c r="H1757" s="59" t="s">
        <v>730</v>
      </c>
    </row>
    <row r="1758" spans="1:8" x14ac:dyDescent="0.35">
      <c r="A1758" s="56" t="s">
        <v>23</v>
      </c>
      <c r="B1758" s="57" t="s">
        <v>87</v>
      </c>
      <c r="C1758" s="57" t="s">
        <v>4490</v>
      </c>
      <c r="D1758" s="55" t="s">
        <v>4491</v>
      </c>
      <c r="E1758" s="58" t="s">
        <v>4516</v>
      </c>
      <c r="F1758" s="58" t="s">
        <v>4517</v>
      </c>
      <c r="G1758" s="55" t="s">
        <v>737</v>
      </c>
      <c r="H1758" s="59" t="s">
        <v>730</v>
      </c>
    </row>
    <row r="1759" spans="1:8" x14ac:dyDescent="0.35">
      <c r="A1759" s="56" t="s">
        <v>23</v>
      </c>
      <c r="B1759" s="57" t="s">
        <v>87</v>
      </c>
      <c r="C1759" s="57" t="s">
        <v>4490</v>
      </c>
      <c r="D1759" s="55" t="s">
        <v>4491</v>
      </c>
      <c r="E1759" s="58" t="s">
        <v>4518</v>
      </c>
      <c r="F1759" s="58" t="s">
        <v>4519</v>
      </c>
      <c r="G1759" s="55" t="s">
        <v>729</v>
      </c>
      <c r="H1759" s="59" t="s">
        <v>730</v>
      </c>
    </row>
    <row r="1760" spans="1:8" x14ac:dyDescent="0.35">
      <c r="A1760" s="56" t="s">
        <v>23</v>
      </c>
      <c r="B1760" s="57" t="s">
        <v>87</v>
      </c>
      <c r="C1760" s="57" t="s">
        <v>4490</v>
      </c>
      <c r="D1760" s="55" t="s">
        <v>4491</v>
      </c>
      <c r="E1760" s="58" t="s">
        <v>4520</v>
      </c>
      <c r="F1760" s="58" t="s">
        <v>4521</v>
      </c>
      <c r="G1760" s="55" t="s">
        <v>737</v>
      </c>
      <c r="H1760" s="59" t="s">
        <v>730</v>
      </c>
    </row>
    <row r="1761" spans="1:8" x14ac:dyDescent="0.35">
      <c r="A1761" s="56" t="s">
        <v>23</v>
      </c>
      <c r="B1761" s="57" t="s">
        <v>87</v>
      </c>
      <c r="C1761" s="57" t="s">
        <v>4490</v>
      </c>
      <c r="D1761" s="55" t="s">
        <v>4491</v>
      </c>
      <c r="E1761" s="58" t="s">
        <v>4522</v>
      </c>
      <c r="F1761" s="58" t="s">
        <v>4523</v>
      </c>
      <c r="G1761" s="55" t="s">
        <v>737</v>
      </c>
      <c r="H1761" s="59" t="s">
        <v>747</v>
      </c>
    </row>
    <row r="1762" spans="1:8" x14ac:dyDescent="0.35">
      <c r="A1762" s="56" t="s">
        <v>23</v>
      </c>
      <c r="B1762" s="57" t="s">
        <v>87</v>
      </c>
      <c r="C1762" s="57" t="s">
        <v>4490</v>
      </c>
      <c r="D1762" s="55" t="s">
        <v>4491</v>
      </c>
      <c r="E1762" s="58" t="s">
        <v>4524</v>
      </c>
      <c r="F1762" s="58" t="s">
        <v>4525</v>
      </c>
      <c r="G1762" s="55" t="s">
        <v>737</v>
      </c>
      <c r="H1762" s="59" t="s">
        <v>730</v>
      </c>
    </row>
    <row r="1763" spans="1:8" x14ac:dyDescent="0.35">
      <c r="A1763" s="56" t="s">
        <v>23</v>
      </c>
      <c r="B1763" s="57" t="s">
        <v>87</v>
      </c>
      <c r="C1763" s="57" t="s">
        <v>4526</v>
      </c>
      <c r="D1763" s="55" t="s">
        <v>4527</v>
      </c>
      <c r="E1763" s="58" t="s">
        <v>4528</v>
      </c>
      <c r="F1763" s="58" t="s">
        <v>4529</v>
      </c>
      <c r="G1763" s="55" t="s">
        <v>729</v>
      </c>
      <c r="H1763" s="59" t="s">
        <v>747</v>
      </c>
    </row>
    <row r="1764" spans="1:8" x14ac:dyDescent="0.35">
      <c r="A1764" s="56" t="s">
        <v>23</v>
      </c>
      <c r="B1764" s="57" t="s">
        <v>87</v>
      </c>
      <c r="C1764" s="57" t="s">
        <v>4526</v>
      </c>
      <c r="D1764" s="55" t="s">
        <v>4527</v>
      </c>
      <c r="E1764" s="58" t="s">
        <v>4530</v>
      </c>
      <c r="F1764" s="58" t="s">
        <v>4531</v>
      </c>
      <c r="G1764" s="55" t="s">
        <v>737</v>
      </c>
      <c r="H1764" s="59" t="s">
        <v>747</v>
      </c>
    </row>
    <row r="1765" spans="1:8" x14ac:dyDescent="0.35">
      <c r="A1765" s="56" t="s">
        <v>23</v>
      </c>
      <c r="B1765" s="57" t="s">
        <v>87</v>
      </c>
      <c r="C1765" s="57" t="s">
        <v>4526</v>
      </c>
      <c r="D1765" s="55" t="s">
        <v>4527</v>
      </c>
      <c r="E1765" s="58" t="s">
        <v>4532</v>
      </c>
      <c r="F1765" s="58" t="s">
        <v>4533</v>
      </c>
      <c r="G1765" s="55" t="s">
        <v>737</v>
      </c>
      <c r="H1765" s="59" t="s">
        <v>730</v>
      </c>
    </row>
    <row r="1766" spans="1:8" x14ac:dyDescent="0.35">
      <c r="A1766" s="56" t="s">
        <v>23</v>
      </c>
      <c r="B1766" s="57" t="s">
        <v>87</v>
      </c>
      <c r="C1766" s="57" t="s">
        <v>4526</v>
      </c>
      <c r="D1766" s="55" t="s">
        <v>4527</v>
      </c>
      <c r="E1766" s="58" t="s">
        <v>4534</v>
      </c>
      <c r="F1766" s="58" t="s">
        <v>4535</v>
      </c>
      <c r="G1766" s="55" t="s">
        <v>737</v>
      </c>
      <c r="H1766" s="59" t="s">
        <v>730</v>
      </c>
    </row>
    <row r="1767" spans="1:8" x14ac:dyDescent="0.35">
      <c r="A1767" s="56" t="s">
        <v>23</v>
      </c>
      <c r="B1767" s="57" t="s">
        <v>87</v>
      </c>
      <c r="C1767" s="57" t="s">
        <v>4526</v>
      </c>
      <c r="D1767" s="55" t="s">
        <v>4527</v>
      </c>
      <c r="E1767" s="58" t="s">
        <v>4536</v>
      </c>
      <c r="F1767" s="58" t="s">
        <v>4537</v>
      </c>
      <c r="G1767" s="55" t="s">
        <v>729</v>
      </c>
      <c r="H1767" s="59" t="s">
        <v>744</v>
      </c>
    </row>
    <row r="1768" spans="1:8" x14ac:dyDescent="0.35">
      <c r="A1768" s="56" t="s">
        <v>23</v>
      </c>
      <c r="B1768" s="57" t="s">
        <v>87</v>
      </c>
      <c r="C1768" s="57" t="s">
        <v>4526</v>
      </c>
      <c r="D1768" s="55" t="s">
        <v>4527</v>
      </c>
      <c r="E1768" s="58" t="s">
        <v>4538</v>
      </c>
      <c r="F1768" s="58" t="s">
        <v>4539</v>
      </c>
      <c r="G1768" s="55" t="s">
        <v>737</v>
      </c>
      <c r="H1768" s="59" t="s">
        <v>730</v>
      </c>
    </row>
    <row r="1769" spans="1:8" x14ac:dyDescent="0.35">
      <c r="A1769" s="56" t="s">
        <v>23</v>
      </c>
      <c r="B1769" s="57" t="s">
        <v>87</v>
      </c>
      <c r="C1769" s="57" t="s">
        <v>4526</v>
      </c>
      <c r="D1769" s="55" t="s">
        <v>4527</v>
      </c>
      <c r="E1769" s="58" t="s">
        <v>4540</v>
      </c>
      <c r="F1769" s="58" t="s">
        <v>4541</v>
      </c>
      <c r="G1769" s="55" t="s">
        <v>729</v>
      </c>
      <c r="H1769" s="59" t="s">
        <v>747</v>
      </c>
    </row>
    <row r="1770" spans="1:8" x14ac:dyDescent="0.35">
      <c r="A1770" s="56" t="s">
        <v>23</v>
      </c>
      <c r="B1770" s="57" t="s">
        <v>87</v>
      </c>
      <c r="C1770" s="57" t="s">
        <v>4526</v>
      </c>
      <c r="D1770" s="55" t="s">
        <v>4527</v>
      </c>
      <c r="E1770" s="58" t="s">
        <v>4542</v>
      </c>
      <c r="F1770" s="58" t="s">
        <v>4543</v>
      </c>
      <c r="G1770" s="55" t="s">
        <v>729</v>
      </c>
      <c r="H1770" s="59" t="s">
        <v>730</v>
      </c>
    </row>
    <row r="1771" spans="1:8" x14ac:dyDescent="0.35">
      <c r="A1771" s="56" t="s">
        <v>23</v>
      </c>
      <c r="B1771" s="57" t="s">
        <v>87</v>
      </c>
      <c r="C1771" s="57" t="s">
        <v>4526</v>
      </c>
      <c r="D1771" s="55" t="s">
        <v>4527</v>
      </c>
      <c r="E1771" s="58" t="s">
        <v>4544</v>
      </c>
      <c r="F1771" s="58" t="s">
        <v>4545</v>
      </c>
      <c r="G1771" s="55" t="s">
        <v>737</v>
      </c>
      <c r="H1771" s="59" t="s">
        <v>730</v>
      </c>
    </row>
    <row r="1772" spans="1:8" x14ac:dyDescent="0.35">
      <c r="A1772" s="56" t="s">
        <v>23</v>
      </c>
      <c r="B1772" s="57" t="s">
        <v>87</v>
      </c>
      <c r="C1772" s="57" t="s">
        <v>4526</v>
      </c>
      <c r="D1772" s="55" t="s">
        <v>4527</v>
      </c>
      <c r="E1772" s="58" t="s">
        <v>4546</v>
      </c>
      <c r="F1772" s="58" t="s">
        <v>4547</v>
      </c>
      <c r="G1772" s="55" t="s">
        <v>737</v>
      </c>
      <c r="H1772" s="59" t="s">
        <v>730</v>
      </c>
    </row>
    <row r="1773" spans="1:8" x14ac:dyDescent="0.35">
      <c r="A1773" s="56" t="s">
        <v>23</v>
      </c>
      <c r="B1773" s="57" t="s">
        <v>87</v>
      </c>
      <c r="C1773" s="57" t="s">
        <v>4526</v>
      </c>
      <c r="D1773" s="55" t="s">
        <v>4527</v>
      </c>
      <c r="E1773" s="58" t="s">
        <v>4548</v>
      </c>
      <c r="F1773" s="58" t="s">
        <v>4549</v>
      </c>
      <c r="G1773" s="55" t="s">
        <v>729</v>
      </c>
      <c r="H1773" s="59" t="s">
        <v>730</v>
      </c>
    </row>
    <row r="1774" spans="1:8" x14ac:dyDescent="0.35">
      <c r="A1774" s="56" t="s">
        <v>23</v>
      </c>
      <c r="B1774" s="57" t="s">
        <v>87</v>
      </c>
      <c r="C1774" s="57" t="s">
        <v>4550</v>
      </c>
      <c r="D1774" s="55" t="s">
        <v>4551</v>
      </c>
      <c r="E1774" s="58" t="s">
        <v>4552</v>
      </c>
      <c r="F1774" s="58" t="s">
        <v>4553</v>
      </c>
      <c r="G1774" s="55" t="s">
        <v>729</v>
      </c>
      <c r="H1774" s="59" t="s">
        <v>730</v>
      </c>
    </row>
    <row r="1775" spans="1:8" x14ac:dyDescent="0.35">
      <c r="A1775" s="56" t="s">
        <v>23</v>
      </c>
      <c r="B1775" s="57" t="s">
        <v>87</v>
      </c>
      <c r="C1775" s="57" t="s">
        <v>4550</v>
      </c>
      <c r="D1775" s="55" t="s">
        <v>4551</v>
      </c>
      <c r="E1775" s="58" t="s">
        <v>4554</v>
      </c>
      <c r="F1775" s="58" t="s">
        <v>4555</v>
      </c>
      <c r="G1775" s="55" t="s">
        <v>729</v>
      </c>
      <c r="H1775" s="59" t="s">
        <v>730</v>
      </c>
    </row>
    <row r="1776" spans="1:8" x14ac:dyDescent="0.35">
      <c r="A1776" s="56" t="s">
        <v>23</v>
      </c>
      <c r="B1776" s="57" t="s">
        <v>87</v>
      </c>
      <c r="C1776" s="57" t="s">
        <v>4550</v>
      </c>
      <c r="D1776" s="55" t="s">
        <v>4551</v>
      </c>
      <c r="E1776" s="58" t="s">
        <v>4556</v>
      </c>
      <c r="F1776" s="58" t="s">
        <v>4557</v>
      </c>
      <c r="G1776" s="55" t="s">
        <v>729</v>
      </c>
      <c r="H1776" s="59" t="s">
        <v>747</v>
      </c>
    </row>
    <row r="1777" spans="1:8" x14ac:dyDescent="0.35">
      <c r="A1777" s="56" t="s">
        <v>23</v>
      </c>
      <c r="B1777" s="57" t="s">
        <v>87</v>
      </c>
      <c r="C1777" s="57" t="s">
        <v>4550</v>
      </c>
      <c r="D1777" s="55" t="s">
        <v>4551</v>
      </c>
      <c r="E1777" s="58" t="s">
        <v>4558</v>
      </c>
      <c r="F1777" s="58" t="s">
        <v>4559</v>
      </c>
      <c r="G1777" s="55" t="s">
        <v>737</v>
      </c>
      <c r="H1777" s="59" t="s">
        <v>730</v>
      </c>
    </row>
    <row r="1778" spans="1:8" x14ac:dyDescent="0.35">
      <c r="A1778" s="56" t="s">
        <v>23</v>
      </c>
      <c r="B1778" s="57" t="s">
        <v>87</v>
      </c>
      <c r="C1778" s="57" t="s">
        <v>4550</v>
      </c>
      <c r="D1778" s="55" t="s">
        <v>4551</v>
      </c>
      <c r="E1778" s="58" t="s">
        <v>4560</v>
      </c>
      <c r="F1778" s="58" t="s">
        <v>4561</v>
      </c>
      <c r="G1778" s="55" t="s">
        <v>729</v>
      </c>
      <c r="H1778" s="59" t="s">
        <v>730</v>
      </c>
    </row>
    <row r="1779" spans="1:8" x14ac:dyDescent="0.35">
      <c r="A1779" s="56" t="s">
        <v>23</v>
      </c>
      <c r="B1779" s="57" t="s">
        <v>87</v>
      </c>
      <c r="C1779" s="57" t="s">
        <v>4550</v>
      </c>
      <c r="D1779" s="55" t="s">
        <v>4551</v>
      </c>
      <c r="E1779" s="58" t="s">
        <v>4562</v>
      </c>
      <c r="F1779" s="58" t="s">
        <v>4563</v>
      </c>
      <c r="G1779" s="55" t="s">
        <v>729</v>
      </c>
      <c r="H1779" s="59" t="s">
        <v>730</v>
      </c>
    </row>
    <row r="1780" spans="1:8" x14ac:dyDescent="0.35">
      <c r="A1780" s="56" t="s">
        <v>23</v>
      </c>
      <c r="B1780" s="57" t="s">
        <v>87</v>
      </c>
      <c r="C1780" s="57" t="s">
        <v>4550</v>
      </c>
      <c r="D1780" s="55" t="s">
        <v>4551</v>
      </c>
      <c r="E1780" s="58" t="s">
        <v>4564</v>
      </c>
      <c r="F1780" s="58" t="s">
        <v>4565</v>
      </c>
      <c r="G1780" s="55" t="s">
        <v>729</v>
      </c>
      <c r="H1780" s="59" t="s">
        <v>747</v>
      </c>
    </row>
    <row r="1781" spans="1:8" x14ac:dyDescent="0.35">
      <c r="A1781" s="56" t="s">
        <v>23</v>
      </c>
      <c r="B1781" s="57" t="s">
        <v>87</v>
      </c>
      <c r="C1781" s="57" t="s">
        <v>4550</v>
      </c>
      <c r="D1781" s="55" t="s">
        <v>4551</v>
      </c>
      <c r="E1781" s="58" t="s">
        <v>4566</v>
      </c>
      <c r="F1781" s="58" t="s">
        <v>4567</v>
      </c>
      <c r="G1781" s="55" t="s">
        <v>737</v>
      </c>
      <c r="H1781" s="59" t="s">
        <v>730</v>
      </c>
    </row>
    <row r="1782" spans="1:8" x14ac:dyDescent="0.35">
      <c r="A1782" s="56" t="s">
        <v>23</v>
      </c>
      <c r="B1782" s="57" t="s">
        <v>87</v>
      </c>
      <c r="C1782" s="57" t="s">
        <v>4550</v>
      </c>
      <c r="D1782" s="55" t="s">
        <v>4551</v>
      </c>
      <c r="E1782" s="58" t="s">
        <v>4568</v>
      </c>
      <c r="F1782" s="58" t="s">
        <v>4569</v>
      </c>
      <c r="G1782" s="55" t="s">
        <v>729</v>
      </c>
      <c r="H1782" s="59" t="s">
        <v>747</v>
      </c>
    </row>
    <row r="1783" spans="1:8" x14ac:dyDescent="0.35">
      <c r="A1783" s="56" t="s">
        <v>23</v>
      </c>
      <c r="B1783" s="57" t="s">
        <v>87</v>
      </c>
      <c r="C1783" s="57" t="s">
        <v>4550</v>
      </c>
      <c r="D1783" s="55" t="s">
        <v>4551</v>
      </c>
      <c r="E1783" s="58" t="s">
        <v>4570</v>
      </c>
      <c r="F1783" s="58" t="s">
        <v>4571</v>
      </c>
      <c r="G1783" s="55" t="s">
        <v>729</v>
      </c>
      <c r="H1783" s="59" t="s">
        <v>744</v>
      </c>
    </row>
    <row r="1784" spans="1:8" x14ac:dyDescent="0.35">
      <c r="A1784" s="56" t="s">
        <v>23</v>
      </c>
      <c r="B1784" s="57" t="s">
        <v>87</v>
      </c>
      <c r="C1784" s="57" t="s">
        <v>4550</v>
      </c>
      <c r="D1784" s="55" t="s">
        <v>4551</v>
      </c>
      <c r="E1784" s="58" t="s">
        <v>4572</v>
      </c>
      <c r="F1784" s="58" t="s">
        <v>4573</v>
      </c>
      <c r="G1784" s="55" t="s">
        <v>737</v>
      </c>
      <c r="H1784" s="59" t="s">
        <v>730</v>
      </c>
    </row>
    <row r="1785" spans="1:8" x14ac:dyDescent="0.35">
      <c r="A1785" s="56" t="s">
        <v>23</v>
      </c>
      <c r="B1785" s="57" t="s">
        <v>87</v>
      </c>
      <c r="C1785" s="57" t="s">
        <v>4550</v>
      </c>
      <c r="D1785" s="55" t="s">
        <v>4551</v>
      </c>
      <c r="E1785" s="58" t="s">
        <v>4574</v>
      </c>
      <c r="F1785" s="58" t="s">
        <v>4575</v>
      </c>
      <c r="G1785" s="55" t="s">
        <v>737</v>
      </c>
      <c r="H1785" s="59" t="s">
        <v>730</v>
      </c>
    </row>
    <row r="1786" spans="1:8" x14ac:dyDescent="0.35">
      <c r="A1786" s="56" t="s">
        <v>23</v>
      </c>
      <c r="B1786" s="57" t="s">
        <v>87</v>
      </c>
      <c r="C1786" s="57" t="s">
        <v>4550</v>
      </c>
      <c r="D1786" s="55" t="s">
        <v>4551</v>
      </c>
      <c r="E1786" s="58" t="s">
        <v>4576</v>
      </c>
      <c r="F1786" s="58" t="s">
        <v>4577</v>
      </c>
      <c r="G1786" s="55" t="s">
        <v>737</v>
      </c>
      <c r="H1786" s="59" t="s">
        <v>730</v>
      </c>
    </row>
    <row r="1787" spans="1:8" x14ac:dyDescent="0.35">
      <c r="A1787" s="56" t="s">
        <v>23</v>
      </c>
      <c r="B1787" s="57" t="s">
        <v>87</v>
      </c>
      <c r="C1787" s="57" t="s">
        <v>4550</v>
      </c>
      <c r="D1787" s="55" t="s">
        <v>4551</v>
      </c>
      <c r="E1787" s="58" t="s">
        <v>4578</v>
      </c>
      <c r="F1787" s="58" t="s">
        <v>4579</v>
      </c>
      <c r="G1787" s="55" t="s">
        <v>737</v>
      </c>
      <c r="H1787" s="59" t="s">
        <v>747</v>
      </c>
    </row>
    <row r="1788" spans="1:8" x14ac:dyDescent="0.35">
      <c r="A1788" s="56" t="s">
        <v>23</v>
      </c>
      <c r="B1788" s="57" t="s">
        <v>87</v>
      </c>
      <c r="C1788" s="57" t="s">
        <v>4550</v>
      </c>
      <c r="D1788" s="55" t="s">
        <v>4551</v>
      </c>
      <c r="E1788" s="58" t="s">
        <v>4580</v>
      </c>
      <c r="F1788" s="58" t="s">
        <v>4581</v>
      </c>
      <c r="G1788" s="55" t="s">
        <v>737</v>
      </c>
      <c r="H1788" s="59" t="s">
        <v>730</v>
      </c>
    </row>
    <row r="1789" spans="1:8" x14ac:dyDescent="0.35">
      <c r="A1789" s="56" t="s">
        <v>23</v>
      </c>
      <c r="B1789" s="57" t="s">
        <v>73</v>
      </c>
      <c r="C1789" s="57" t="s">
        <v>4582</v>
      </c>
      <c r="D1789" s="55" t="s">
        <v>4583</v>
      </c>
      <c r="E1789" s="58" t="s">
        <v>4584</v>
      </c>
      <c r="F1789" s="58" t="s">
        <v>2290</v>
      </c>
      <c r="G1789" s="55" t="s">
        <v>729</v>
      </c>
      <c r="H1789" s="59" t="s">
        <v>730</v>
      </c>
    </row>
    <row r="1790" spans="1:8" x14ac:dyDescent="0.35">
      <c r="A1790" s="56" t="s">
        <v>23</v>
      </c>
      <c r="B1790" s="57" t="s">
        <v>73</v>
      </c>
      <c r="C1790" s="57" t="s">
        <v>4582</v>
      </c>
      <c r="D1790" s="55" t="s">
        <v>4583</v>
      </c>
      <c r="E1790" s="58" t="s">
        <v>4585</v>
      </c>
      <c r="F1790" s="58" t="s">
        <v>4586</v>
      </c>
      <c r="G1790" s="55" t="s">
        <v>729</v>
      </c>
      <c r="H1790" s="59" t="s">
        <v>730</v>
      </c>
    </row>
    <row r="1791" spans="1:8" x14ac:dyDescent="0.35">
      <c r="A1791" s="56" t="s">
        <v>23</v>
      </c>
      <c r="B1791" s="57" t="s">
        <v>73</v>
      </c>
      <c r="C1791" s="57" t="s">
        <v>4582</v>
      </c>
      <c r="D1791" s="55" t="s">
        <v>4583</v>
      </c>
      <c r="E1791" s="58" t="s">
        <v>4587</v>
      </c>
      <c r="F1791" s="58" t="s">
        <v>4588</v>
      </c>
      <c r="G1791" s="55" t="s">
        <v>729</v>
      </c>
      <c r="H1791" s="59" t="s">
        <v>747</v>
      </c>
    </row>
    <row r="1792" spans="1:8" x14ac:dyDescent="0.35">
      <c r="A1792" s="56" t="s">
        <v>23</v>
      </c>
      <c r="B1792" s="57" t="s">
        <v>73</v>
      </c>
      <c r="C1792" s="57" t="s">
        <v>4582</v>
      </c>
      <c r="D1792" s="55" t="s">
        <v>4583</v>
      </c>
      <c r="E1792" s="58" t="s">
        <v>4589</v>
      </c>
      <c r="F1792" s="58" t="s">
        <v>4590</v>
      </c>
      <c r="G1792" s="55" t="s">
        <v>729</v>
      </c>
      <c r="H1792" s="59" t="s">
        <v>744</v>
      </c>
    </row>
    <row r="1793" spans="1:8" x14ac:dyDescent="0.35">
      <c r="A1793" s="56" t="s">
        <v>23</v>
      </c>
      <c r="B1793" s="57" t="s">
        <v>73</v>
      </c>
      <c r="C1793" s="57" t="s">
        <v>4582</v>
      </c>
      <c r="D1793" s="55" t="s">
        <v>4583</v>
      </c>
      <c r="E1793" s="58" t="s">
        <v>4591</v>
      </c>
      <c r="F1793" s="58" t="s">
        <v>4592</v>
      </c>
      <c r="G1793" s="55" t="s">
        <v>737</v>
      </c>
      <c r="H1793" s="59" t="s">
        <v>730</v>
      </c>
    </row>
    <row r="1794" spans="1:8" x14ac:dyDescent="0.35">
      <c r="A1794" s="56" t="s">
        <v>23</v>
      </c>
      <c r="B1794" s="57" t="s">
        <v>73</v>
      </c>
      <c r="C1794" s="57" t="s">
        <v>4582</v>
      </c>
      <c r="D1794" s="55" t="s">
        <v>4583</v>
      </c>
      <c r="E1794" s="58" t="s">
        <v>4593</v>
      </c>
      <c r="F1794" s="58" t="s">
        <v>4594</v>
      </c>
      <c r="G1794" s="55" t="s">
        <v>729</v>
      </c>
      <c r="H1794" s="59" t="s">
        <v>730</v>
      </c>
    </row>
    <row r="1795" spans="1:8" x14ac:dyDescent="0.35">
      <c r="A1795" s="56" t="s">
        <v>23</v>
      </c>
      <c r="B1795" s="57" t="s">
        <v>73</v>
      </c>
      <c r="C1795" s="57" t="s">
        <v>4582</v>
      </c>
      <c r="D1795" s="55" t="s">
        <v>4583</v>
      </c>
      <c r="E1795" s="58" t="s">
        <v>4595</v>
      </c>
      <c r="F1795" s="58" t="s">
        <v>4596</v>
      </c>
      <c r="G1795" s="55" t="s">
        <v>737</v>
      </c>
      <c r="H1795" s="59" t="s">
        <v>730</v>
      </c>
    </row>
    <row r="1796" spans="1:8" x14ac:dyDescent="0.35">
      <c r="A1796" s="56" t="s">
        <v>23</v>
      </c>
      <c r="B1796" s="57" t="s">
        <v>73</v>
      </c>
      <c r="C1796" s="57" t="s">
        <v>4582</v>
      </c>
      <c r="D1796" s="55" t="s">
        <v>4583</v>
      </c>
      <c r="E1796" s="58" t="s">
        <v>4597</v>
      </c>
      <c r="F1796" s="58" t="s">
        <v>4598</v>
      </c>
      <c r="H1796" s="59" t="s">
        <v>730</v>
      </c>
    </row>
    <row r="1797" spans="1:8" x14ac:dyDescent="0.35">
      <c r="A1797" s="56" t="s">
        <v>23</v>
      </c>
      <c r="B1797" s="57" t="s">
        <v>73</v>
      </c>
      <c r="C1797" s="57" t="s">
        <v>4582</v>
      </c>
      <c r="D1797" s="55" t="s">
        <v>4583</v>
      </c>
      <c r="E1797" s="58" t="s">
        <v>4599</v>
      </c>
      <c r="F1797" s="58" t="s">
        <v>4600</v>
      </c>
      <c r="G1797" s="55" t="s">
        <v>737</v>
      </c>
      <c r="H1797" s="59" t="s">
        <v>730</v>
      </c>
    </row>
    <row r="1798" spans="1:8" x14ac:dyDescent="0.35">
      <c r="A1798" s="56" t="s">
        <v>23</v>
      </c>
      <c r="B1798" s="57" t="s">
        <v>73</v>
      </c>
      <c r="C1798" s="57" t="s">
        <v>4582</v>
      </c>
      <c r="D1798" s="55" t="s">
        <v>4583</v>
      </c>
      <c r="E1798" s="58" t="s">
        <v>4601</v>
      </c>
      <c r="F1798" s="58" t="s">
        <v>4602</v>
      </c>
      <c r="G1798" s="55" t="s">
        <v>737</v>
      </c>
      <c r="H1798" s="59" t="s">
        <v>747</v>
      </c>
    </row>
    <row r="1799" spans="1:8" x14ac:dyDescent="0.35">
      <c r="A1799" s="56" t="s">
        <v>23</v>
      </c>
      <c r="B1799" s="57" t="s">
        <v>73</v>
      </c>
      <c r="C1799" s="57" t="s">
        <v>4582</v>
      </c>
      <c r="D1799" s="55" t="s">
        <v>4583</v>
      </c>
      <c r="E1799" s="58" t="s">
        <v>4603</v>
      </c>
      <c r="F1799" s="58" t="s">
        <v>4604</v>
      </c>
      <c r="G1799" s="55" t="s">
        <v>729</v>
      </c>
      <c r="H1799" s="59" t="s">
        <v>730</v>
      </c>
    </row>
    <row r="1800" spans="1:8" x14ac:dyDescent="0.35">
      <c r="A1800" s="56" t="s">
        <v>23</v>
      </c>
      <c r="B1800" s="57" t="s">
        <v>73</v>
      </c>
      <c r="C1800" s="57" t="s">
        <v>4582</v>
      </c>
      <c r="D1800" s="55" t="s">
        <v>4583</v>
      </c>
      <c r="E1800" s="58" t="s">
        <v>4605</v>
      </c>
      <c r="F1800" s="58" t="s">
        <v>4606</v>
      </c>
      <c r="G1800" s="55" t="s">
        <v>737</v>
      </c>
      <c r="H1800" s="59" t="s">
        <v>747</v>
      </c>
    </row>
    <row r="1801" spans="1:8" x14ac:dyDescent="0.35">
      <c r="A1801" s="56" t="s">
        <v>23</v>
      </c>
      <c r="B1801" s="57" t="s">
        <v>73</v>
      </c>
      <c r="C1801" s="57" t="s">
        <v>4582</v>
      </c>
      <c r="D1801" s="55" t="s">
        <v>4583</v>
      </c>
      <c r="E1801" s="58" t="s">
        <v>4607</v>
      </c>
      <c r="F1801" s="58" t="s">
        <v>4608</v>
      </c>
      <c r="G1801" s="55" t="s">
        <v>729</v>
      </c>
      <c r="H1801" s="59" t="s">
        <v>730</v>
      </c>
    </row>
    <row r="1802" spans="1:8" x14ac:dyDescent="0.35">
      <c r="A1802" s="56" t="s">
        <v>23</v>
      </c>
      <c r="B1802" s="57" t="s">
        <v>73</v>
      </c>
      <c r="C1802" s="57" t="s">
        <v>4582</v>
      </c>
      <c r="D1802" s="55" t="s">
        <v>4583</v>
      </c>
      <c r="E1802" s="58" t="s">
        <v>4609</v>
      </c>
      <c r="F1802" s="58" t="s">
        <v>4610</v>
      </c>
      <c r="G1802" s="55" t="s">
        <v>737</v>
      </c>
      <c r="H1802" s="59" t="s">
        <v>730</v>
      </c>
    </row>
    <row r="1803" spans="1:8" x14ac:dyDescent="0.35">
      <c r="A1803" s="56" t="s">
        <v>23</v>
      </c>
      <c r="B1803" s="57" t="s">
        <v>73</v>
      </c>
      <c r="C1803" s="57" t="s">
        <v>4611</v>
      </c>
      <c r="D1803" s="55" t="s">
        <v>4612</v>
      </c>
      <c r="E1803" s="58" t="s">
        <v>4613</v>
      </c>
      <c r="F1803" s="58" t="s">
        <v>4614</v>
      </c>
      <c r="G1803" s="55" t="s">
        <v>729</v>
      </c>
      <c r="H1803" s="59" t="s">
        <v>747</v>
      </c>
    </row>
    <row r="1804" spans="1:8" x14ac:dyDescent="0.35">
      <c r="A1804" s="56" t="s">
        <v>23</v>
      </c>
      <c r="B1804" s="57" t="s">
        <v>73</v>
      </c>
      <c r="C1804" s="57" t="s">
        <v>4611</v>
      </c>
      <c r="D1804" s="55" t="s">
        <v>4612</v>
      </c>
      <c r="E1804" s="58" t="s">
        <v>4615</v>
      </c>
      <c r="F1804" s="58" t="s">
        <v>4616</v>
      </c>
      <c r="G1804" s="55" t="s">
        <v>729</v>
      </c>
      <c r="H1804" s="59" t="s">
        <v>747</v>
      </c>
    </row>
    <row r="1805" spans="1:8" x14ac:dyDescent="0.35">
      <c r="A1805" s="56" t="s">
        <v>23</v>
      </c>
      <c r="B1805" s="57" t="s">
        <v>73</v>
      </c>
      <c r="C1805" s="57" t="s">
        <v>4611</v>
      </c>
      <c r="D1805" s="55" t="s">
        <v>4612</v>
      </c>
      <c r="E1805" s="58" t="s">
        <v>4617</v>
      </c>
      <c r="F1805" s="58" t="s">
        <v>4618</v>
      </c>
      <c r="G1805" s="55" t="s">
        <v>729</v>
      </c>
      <c r="H1805" s="59" t="s">
        <v>744</v>
      </c>
    </row>
    <row r="1806" spans="1:8" x14ac:dyDescent="0.35">
      <c r="A1806" s="56" t="s">
        <v>23</v>
      </c>
      <c r="B1806" s="57" t="s">
        <v>73</v>
      </c>
      <c r="C1806" s="57" t="s">
        <v>4611</v>
      </c>
      <c r="D1806" s="55" t="s">
        <v>4612</v>
      </c>
      <c r="E1806" s="58" t="s">
        <v>4619</v>
      </c>
      <c r="F1806" s="58" t="s">
        <v>4620</v>
      </c>
      <c r="G1806" s="55" t="s">
        <v>729</v>
      </c>
      <c r="H1806" s="59" t="s">
        <v>730</v>
      </c>
    </row>
    <row r="1807" spans="1:8" x14ac:dyDescent="0.35">
      <c r="A1807" s="56" t="s">
        <v>23</v>
      </c>
      <c r="B1807" s="57" t="s">
        <v>73</v>
      </c>
      <c r="C1807" s="57" t="s">
        <v>4611</v>
      </c>
      <c r="D1807" s="55" t="s">
        <v>4612</v>
      </c>
      <c r="E1807" s="58" t="s">
        <v>4621</v>
      </c>
      <c r="F1807" s="58" t="s">
        <v>4622</v>
      </c>
      <c r="G1807" s="55" t="s">
        <v>729</v>
      </c>
      <c r="H1807" s="59" t="s">
        <v>730</v>
      </c>
    </row>
    <row r="1808" spans="1:8" x14ac:dyDescent="0.35">
      <c r="A1808" s="56" t="s">
        <v>23</v>
      </c>
      <c r="B1808" s="57" t="s">
        <v>73</v>
      </c>
      <c r="C1808" s="57" t="s">
        <v>4611</v>
      </c>
      <c r="D1808" s="55" t="s">
        <v>4612</v>
      </c>
      <c r="E1808" s="58" t="s">
        <v>4623</v>
      </c>
      <c r="F1808" s="58" t="s">
        <v>4624</v>
      </c>
      <c r="G1808" s="55" t="s">
        <v>729</v>
      </c>
      <c r="H1808" s="59" t="s">
        <v>730</v>
      </c>
    </row>
    <row r="1809" spans="1:8" x14ac:dyDescent="0.35">
      <c r="A1809" s="56" t="s">
        <v>23</v>
      </c>
      <c r="B1809" s="57" t="s">
        <v>73</v>
      </c>
      <c r="C1809" s="57" t="s">
        <v>4611</v>
      </c>
      <c r="D1809" s="55" t="s">
        <v>4612</v>
      </c>
      <c r="E1809" s="58" t="s">
        <v>4625</v>
      </c>
      <c r="F1809" s="58" t="s">
        <v>4626</v>
      </c>
      <c r="G1809" s="55" t="s">
        <v>729</v>
      </c>
      <c r="H1809" s="59" t="s">
        <v>730</v>
      </c>
    </row>
    <row r="1810" spans="1:8" x14ac:dyDescent="0.35">
      <c r="A1810" s="56" t="s">
        <v>23</v>
      </c>
      <c r="B1810" s="57" t="s">
        <v>73</v>
      </c>
      <c r="C1810" s="57" t="s">
        <v>4611</v>
      </c>
      <c r="D1810" s="55" t="s">
        <v>4612</v>
      </c>
      <c r="E1810" s="58" t="s">
        <v>4627</v>
      </c>
      <c r="F1810" s="58" t="s">
        <v>4628</v>
      </c>
      <c r="G1810" s="55" t="s">
        <v>729</v>
      </c>
      <c r="H1810" s="59" t="s">
        <v>730</v>
      </c>
    </row>
    <row r="1811" spans="1:8" x14ac:dyDescent="0.35">
      <c r="A1811" s="56" t="s">
        <v>23</v>
      </c>
      <c r="B1811" s="57" t="s">
        <v>73</v>
      </c>
      <c r="C1811" s="57" t="s">
        <v>4611</v>
      </c>
      <c r="D1811" s="55" t="s">
        <v>4612</v>
      </c>
      <c r="E1811" s="58" t="s">
        <v>4629</v>
      </c>
      <c r="F1811" s="58" t="s">
        <v>4630</v>
      </c>
      <c r="G1811" s="55" t="s">
        <v>737</v>
      </c>
      <c r="H1811" s="59" t="s">
        <v>730</v>
      </c>
    </row>
    <row r="1812" spans="1:8" x14ac:dyDescent="0.35">
      <c r="A1812" s="56" t="s">
        <v>23</v>
      </c>
      <c r="B1812" s="57" t="s">
        <v>73</v>
      </c>
      <c r="C1812" s="57" t="s">
        <v>4631</v>
      </c>
      <c r="D1812" s="55" t="s">
        <v>4632</v>
      </c>
      <c r="E1812" s="58" t="s">
        <v>4633</v>
      </c>
      <c r="F1812" s="58" t="s">
        <v>4634</v>
      </c>
      <c r="G1812" s="55" t="s">
        <v>737</v>
      </c>
      <c r="H1812" s="59" t="s">
        <v>730</v>
      </c>
    </row>
    <row r="1813" spans="1:8" x14ac:dyDescent="0.35">
      <c r="A1813" s="56" t="s">
        <v>23</v>
      </c>
      <c r="B1813" s="57" t="s">
        <v>73</v>
      </c>
      <c r="C1813" s="57" t="s">
        <v>4631</v>
      </c>
      <c r="D1813" s="55" t="s">
        <v>4632</v>
      </c>
      <c r="E1813" s="58" t="s">
        <v>4635</v>
      </c>
      <c r="F1813" s="58" t="s">
        <v>4636</v>
      </c>
      <c r="G1813" s="55" t="s">
        <v>729</v>
      </c>
      <c r="H1813" s="59" t="s">
        <v>730</v>
      </c>
    </row>
    <row r="1814" spans="1:8" x14ac:dyDescent="0.35">
      <c r="A1814" s="56" t="s">
        <v>23</v>
      </c>
      <c r="B1814" s="57" t="s">
        <v>73</v>
      </c>
      <c r="C1814" s="57" t="s">
        <v>4631</v>
      </c>
      <c r="D1814" s="55" t="s">
        <v>4632</v>
      </c>
      <c r="E1814" s="58" t="s">
        <v>4637</v>
      </c>
      <c r="F1814" s="58" t="s">
        <v>4638</v>
      </c>
      <c r="G1814" s="55" t="s">
        <v>737</v>
      </c>
      <c r="H1814" s="59" t="s">
        <v>730</v>
      </c>
    </row>
    <row r="1815" spans="1:8" x14ac:dyDescent="0.35">
      <c r="A1815" s="56" t="s">
        <v>23</v>
      </c>
      <c r="B1815" s="57" t="s">
        <v>73</v>
      </c>
      <c r="C1815" s="57" t="s">
        <v>4631</v>
      </c>
      <c r="D1815" s="55" t="s">
        <v>4632</v>
      </c>
      <c r="E1815" s="58" t="s">
        <v>4639</v>
      </c>
      <c r="F1815" s="58" t="s">
        <v>4640</v>
      </c>
      <c r="G1815" s="55" t="s">
        <v>729</v>
      </c>
      <c r="H1815" s="59" t="s">
        <v>747</v>
      </c>
    </row>
    <row r="1816" spans="1:8" x14ac:dyDescent="0.35">
      <c r="A1816" s="56" t="s">
        <v>23</v>
      </c>
      <c r="B1816" s="57" t="s">
        <v>73</v>
      </c>
      <c r="C1816" s="57" t="s">
        <v>4631</v>
      </c>
      <c r="D1816" s="55" t="s">
        <v>4632</v>
      </c>
      <c r="E1816" s="58" t="s">
        <v>4641</v>
      </c>
      <c r="F1816" s="58" t="s">
        <v>4642</v>
      </c>
      <c r="G1816" s="55" t="s">
        <v>729</v>
      </c>
      <c r="H1816" s="59" t="s">
        <v>747</v>
      </c>
    </row>
    <row r="1817" spans="1:8" x14ac:dyDescent="0.55000000000000004">
      <c r="A1817" s="60" t="s">
        <v>23</v>
      </c>
      <c r="B1817" s="60" t="s">
        <v>73</v>
      </c>
      <c r="C1817" s="60" t="s">
        <v>4631</v>
      </c>
      <c r="D1817" s="60" t="s">
        <v>4632</v>
      </c>
      <c r="E1817" s="55" t="s">
        <v>4643</v>
      </c>
      <c r="F1817" s="55" t="s">
        <v>4644</v>
      </c>
      <c r="G1817" s="55" t="s">
        <v>729</v>
      </c>
      <c r="H1817" s="61" t="s">
        <v>747</v>
      </c>
    </row>
    <row r="1818" spans="1:8" x14ac:dyDescent="0.35">
      <c r="A1818" s="56" t="s">
        <v>23</v>
      </c>
      <c r="B1818" s="57" t="s">
        <v>73</v>
      </c>
      <c r="C1818" s="57" t="s">
        <v>4631</v>
      </c>
      <c r="D1818" s="55" t="s">
        <v>4632</v>
      </c>
      <c r="E1818" s="58" t="s">
        <v>4645</v>
      </c>
      <c r="F1818" s="58" t="s">
        <v>4646</v>
      </c>
      <c r="G1818" s="55" t="s">
        <v>737</v>
      </c>
      <c r="H1818" s="59" t="s">
        <v>730</v>
      </c>
    </row>
    <row r="1819" spans="1:8" x14ac:dyDescent="0.35">
      <c r="A1819" s="56" t="s">
        <v>23</v>
      </c>
      <c r="B1819" s="57" t="s">
        <v>73</v>
      </c>
      <c r="C1819" s="57" t="s">
        <v>4631</v>
      </c>
      <c r="D1819" s="55" t="s">
        <v>4632</v>
      </c>
      <c r="E1819" s="58" t="s">
        <v>4647</v>
      </c>
      <c r="F1819" s="58" t="s">
        <v>4648</v>
      </c>
      <c r="G1819" s="55" t="s">
        <v>737</v>
      </c>
      <c r="H1819" s="59" t="s">
        <v>730</v>
      </c>
    </row>
    <row r="1820" spans="1:8" x14ac:dyDescent="0.35">
      <c r="A1820" s="56" t="s">
        <v>23</v>
      </c>
      <c r="B1820" s="57" t="s">
        <v>73</v>
      </c>
      <c r="C1820" s="57" t="s">
        <v>4631</v>
      </c>
      <c r="D1820" s="55" t="s">
        <v>4632</v>
      </c>
      <c r="E1820" s="58" t="s">
        <v>4649</v>
      </c>
      <c r="F1820" s="58" t="s">
        <v>4650</v>
      </c>
      <c r="G1820" s="55" t="s">
        <v>729</v>
      </c>
      <c r="H1820" s="59" t="s">
        <v>747</v>
      </c>
    </row>
    <row r="1821" spans="1:8" x14ac:dyDescent="0.35">
      <c r="A1821" s="56" t="s">
        <v>23</v>
      </c>
      <c r="B1821" s="57" t="s">
        <v>73</v>
      </c>
      <c r="C1821" s="57" t="s">
        <v>4631</v>
      </c>
      <c r="D1821" s="55" t="s">
        <v>4632</v>
      </c>
      <c r="E1821" s="58" t="s">
        <v>4651</v>
      </c>
      <c r="F1821" s="58" t="s">
        <v>4652</v>
      </c>
      <c r="G1821" s="55" t="s">
        <v>729</v>
      </c>
      <c r="H1821" s="59" t="s">
        <v>747</v>
      </c>
    </row>
    <row r="1822" spans="1:8" x14ac:dyDescent="0.55000000000000004">
      <c r="A1822" s="60" t="s">
        <v>23</v>
      </c>
      <c r="B1822" s="60" t="s">
        <v>73</v>
      </c>
      <c r="C1822" s="60" t="s">
        <v>4653</v>
      </c>
      <c r="D1822" s="60" t="s">
        <v>4654</v>
      </c>
      <c r="E1822" s="55" t="s">
        <v>4655</v>
      </c>
      <c r="F1822" s="55" t="s">
        <v>4656</v>
      </c>
      <c r="G1822" s="55" t="s">
        <v>737</v>
      </c>
      <c r="H1822" s="61" t="s">
        <v>730</v>
      </c>
    </row>
    <row r="1823" spans="1:8" x14ac:dyDescent="0.35">
      <c r="A1823" s="56" t="s">
        <v>23</v>
      </c>
      <c r="B1823" s="57" t="s">
        <v>73</v>
      </c>
      <c r="C1823" s="57" t="s">
        <v>4653</v>
      </c>
      <c r="D1823" s="55" t="s">
        <v>4654</v>
      </c>
      <c r="E1823" s="58" t="s">
        <v>4657</v>
      </c>
      <c r="F1823" s="58" t="s">
        <v>4658</v>
      </c>
      <c r="G1823" s="55" t="s">
        <v>729</v>
      </c>
      <c r="H1823" s="59" t="s">
        <v>730</v>
      </c>
    </row>
    <row r="1824" spans="1:8" x14ac:dyDescent="0.35">
      <c r="A1824" s="56" t="s">
        <v>23</v>
      </c>
      <c r="B1824" s="57" t="s">
        <v>73</v>
      </c>
      <c r="C1824" s="57" t="s">
        <v>4653</v>
      </c>
      <c r="D1824" s="55" t="s">
        <v>4654</v>
      </c>
      <c r="E1824" s="58" t="s">
        <v>4659</v>
      </c>
      <c r="F1824" s="58" t="s">
        <v>4660</v>
      </c>
      <c r="G1824" s="55" t="s">
        <v>729</v>
      </c>
      <c r="H1824" s="59" t="s">
        <v>744</v>
      </c>
    </row>
    <row r="1825" spans="1:8" x14ac:dyDescent="0.35">
      <c r="A1825" s="56" t="s">
        <v>23</v>
      </c>
      <c r="B1825" s="57" t="s">
        <v>73</v>
      </c>
      <c r="C1825" s="57" t="s">
        <v>4653</v>
      </c>
      <c r="D1825" s="55" t="s">
        <v>4654</v>
      </c>
      <c r="E1825" s="58" t="s">
        <v>4661</v>
      </c>
      <c r="F1825" s="58" t="s">
        <v>4662</v>
      </c>
      <c r="G1825" s="55" t="s">
        <v>729</v>
      </c>
      <c r="H1825" s="59" t="s">
        <v>747</v>
      </c>
    </row>
    <row r="1826" spans="1:8" x14ac:dyDescent="0.55000000000000004">
      <c r="A1826" s="60" t="s">
        <v>23</v>
      </c>
      <c r="B1826" s="60" t="s">
        <v>73</v>
      </c>
      <c r="C1826" s="60" t="s">
        <v>4653</v>
      </c>
      <c r="D1826" s="60" t="s">
        <v>4654</v>
      </c>
      <c r="E1826" s="55" t="s">
        <v>4663</v>
      </c>
      <c r="F1826" s="55" t="s">
        <v>4664</v>
      </c>
      <c r="G1826" s="55" t="s">
        <v>729</v>
      </c>
      <c r="H1826" s="61" t="s">
        <v>730</v>
      </c>
    </row>
    <row r="1827" spans="1:8" x14ac:dyDescent="0.35">
      <c r="A1827" s="56" t="s">
        <v>23</v>
      </c>
      <c r="B1827" s="57" t="s">
        <v>73</v>
      </c>
      <c r="C1827" s="57" t="s">
        <v>4653</v>
      </c>
      <c r="D1827" s="55" t="s">
        <v>4654</v>
      </c>
      <c r="E1827" s="58" t="s">
        <v>4665</v>
      </c>
      <c r="F1827" s="58" t="s">
        <v>4666</v>
      </c>
      <c r="G1827" s="55" t="s">
        <v>729</v>
      </c>
      <c r="H1827" s="59" t="s">
        <v>730</v>
      </c>
    </row>
    <row r="1828" spans="1:8" x14ac:dyDescent="0.55000000000000004">
      <c r="A1828" s="60" t="s">
        <v>23</v>
      </c>
      <c r="B1828" s="60" t="s">
        <v>73</v>
      </c>
      <c r="C1828" s="60" t="s">
        <v>4653</v>
      </c>
      <c r="D1828" s="60" t="s">
        <v>4654</v>
      </c>
      <c r="E1828" s="55" t="s">
        <v>4667</v>
      </c>
      <c r="F1828" s="55" t="s">
        <v>4668</v>
      </c>
      <c r="G1828" s="55" t="s">
        <v>729</v>
      </c>
      <c r="H1828" s="61" t="s">
        <v>730</v>
      </c>
    </row>
    <row r="1829" spans="1:8" x14ac:dyDescent="0.35">
      <c r="A1829" s="56" t="s">
        <v>23</v>
      </c>
      <c r="B1829" s="57" t="s">
        <v>73</v>
      </c>
      <c r="C1829" s="57" t="s">
        <v>4653</v>
      </c>
      <c r="D1829" s="55" t="s">
        <v>4654</v>
      </c>
      <c r="E1829" s="58" t="s">
        <v>4669</v>
      </c>
      <c r="F1829" s="58" t="s">
        <v>4670</v>
      </c>
      <c r="G1829" s="55" t="s">
        <v>729</v>
      </c>
      <c r="H1829" s="59" t="s">
        <v>730</v>
      </c>
    </row>
    <row r="1830" spans="1:8" x14ac:dyDescent="0.35">
      <c r="A1830" s="56" t="s">
        <v>23</v>
      </c>
      <c r="B1830" s="57" t="s">
        <v>73</v>
      </c>
      <c r="C1830" s="57" t="s">
        <v>4653</v>
      </c>
      <c r="D1830" s="55" t="s">
        <v>4654</v>
      </c>
      <c r="E1830" s="58" t="s">
        <v>4671</v>
      </c>
      <c r="F1830" s="58" t="s">
        <v>4672</v>
      </c>
      <c r="G1830" s="55" t="s">
        <v>729</v>
      </c>
      <c r="H1830" s="59" t="s">
        <v>730</v>
      </c>
    </row>
    <row r="1831" spans="1:8" x14ac:dyDescent="0.35">
      <c r="A1831" s="56" t="s">
        <v>23</v>
      </c>
      <c r="B1831" s="57" t="s">
        <v>73</v>
      </c>
      <c r="C1831" s="57" t="s">
        <v>4653</v>
      </c>
      <c r="D1831" s="55" t="s">
        <v>4654</v>
      </c>
      <c r="E1831" s="58" t="s">
        <v>4673</v>
      </c>
      <c r="F1831" s="58" t="s">
        <v>4674</v>
      </c>
      <c r="G1831" s="55" t="s">
        <v>737</v>
      </c>
      <c r="H1831" s="59" t="s">
        <v>730</v>
      </c>
    </row>
    <row r="1832" spans="1:8" x14ac:dyDescent="0.35">
      <c r="A1832" s="56" t="s">
        <v>23</v>
      </c>
      <c r="B1832" s="57" t="s">
        <v>73</v>
      </c>
      <c r="C1832" s="57" t="s">
        <v>4653</v>
      </c>
      <c r="D1832" s="55" t="s">
        <v>4654</v>
      </c>
      <c r="E1832" s="58" t="s">
        <v>4675</v>
      </c>
      <c r="F1832" s="58" t="s">
        <v>4676</v>
      </c>
      <c r="G1832" s="55" t="s">
        <v>729</v>
      </c>
      <c r="H1832" s="59" t="s">
        <v>730</v>
      </c>
    </row>
    <row r="1833" spans="1:8" x14ac:dyDescent="0.35">
      <c r="A1833" s="56" t="s">
        <v>23</v>
      </c>
      <c r="B1833" s="57" t="s">
        <v>73</v>
      </c>
      <c r="C1833" s="57" t="s">
        <v>4653</v>
      </c>
      <c r="D1833" s="55" t="s">
        <v>4654</v>
      </c>
      <c r="E1833" s="58" t="s">
        <v>4677</v>
      </c>
      <c r="F1833" s="58" t="s">
        <v>4678</v>
      </c>
      <c r="G1833" s="55" t="s">
        <v>729</v>
      </c>
      <c r="H1833" s="59" t="s">
        <v>730</v>
      </c>
    </row>
    <row r="1834" spans="1:8" x14ac:dyDescent="0.35">
      <c r="A1834" s="56" t="s">
        <v>23</v>
      </c>
      <c r="B1834" s="57" t="s">
        <v>73</v>
      </c>
      <c r="C1834" s="57" t="s">
        <v>4653</v>
      </c>
      <c r="D1834" s="55" t="s">
        <v>4654</v>
      </c>
      <c r="E1834" s="58" t="s">
        <v>4679</v>
      </c>
      <c r="F1834" s="58" t="s">
        <v>4680</v>
      </c>
      <c r="G1834" s="55" t="s">
        <v>729</v>
      </c>
      <c r="H1834" s="59" t="s">
        <v>747</v>
      </c>
    </row>
    <row r="1835" spans="1:8" x14ac:dyDescent="0.35">
      <c r="A1835" s="56" t="s">
        <v>23</v>
      </c>
      <c r="B1835" s="57" t="s">
        <v>73</v>
      </c>
      <c r="C1835" s="57" t="s">
        <v>4681</v>
      </c>
      <c r="D1835" s="55" t="s">
        <v>4682</v>
      </c>
      <c r="E1835" s="58" t="s">
        <v>4683</v>
      </c>
      <c r="F1835" s="58" t="s">
        <v>4684</v>
      </c>
      <c r="G1835" s="55" t="s">
        <v>729</v>
      </c>
      <c r="H1835" s="59" t="s">
        <v>747</v>
      </c>
    </row>
    <row r="1836" spans="1:8" x14ac:dyDescent="0.35">
      <c r="A1836" s="56" t="s">
        <v>23</v>
      </c>
      <c r="B1836" s="57" t="s">
        <v>73</v>
      </c>
      <c r="C1836" s="57" t="s">
        <v>4681</v>
      </c>
      <c r="D1836" s="55" t="s">
        <v>4682</v>
      </c>
      <c r="E1836" s="58" t="s">
        <v>4685</v>
      </c>
      <c r="F1836" s="58" t="s">
        <v>4686</v>
      </c>
      <c r="G1836" s="55" t="s">
        <v>729</v>
      </c>
      <c r="H1836" s="59" t="s">
        <v>747</v>
      </c>
    </row>
    <row r="1837" spans="1:8" x14ac:dyDescent="0.35">
      <c r="A1837" s="56" t="s">
        <v>23</v>
      </c>
      <c r="B1837" s="57" t="s">
        <v>73</v>
      </c>
      <c r="C1837" s="57" t="s">
        <v>4681</v>
      </c>
      <c r="D1837" s="55" t="s">
        <v>4682</v>
      </c>
      <c r="E1837" s="58" t="s">
        <v>4687</v>
      </c>
      <c r="F1837" s="58" t="s">
        <v>4688</v>
      </c>
      <c r="G1837" s="55" t="s">
        <v>729</v>
      </c>
      <c r="H1837" s="59" t="s">
        <v>744</v>
      </c>
    </row>
    <row r="1838" spans="1:8" x14ac:dyDescent="0.35">
      <c r="A1838" s="56" t="s">
        <v>23</v>
      </c>
      <c r="B1838" s="57" t="s">
        <v>73</v>
      </c>
      <c r="C1838" s="57" t="s">
        <v>4681</v>
      </c>
      <c r="D1838" s="55" t="s">
        <v>4682</v>
      </c>
      <c r="E1838" s="58" t="s">
        <v>4689</v>
      </c>
      <c r="F1838" s="58" t="s">
        <v>4690</v>
      </c>
      <c r="G1838" s="55" t="s">
        <v>737</v>
      </c>
      <c r="H1838" s="59" t="s">
        <v>730</v>
      </c>
    </row>
    <row r="1839" spans="1:8" x14ac:dyDescent="0.35">
      <c r="A1839" s="56" t="s">
        <v>23</v>
      </c>
      <c r="B1839" s="57" t="s">
        <v>73</v>
      </c>
      <c r="C1839" s="57" t="s">
        <v>4681</v>
      </c>
      <c r="D1839" s="55" t="s">
        <v>4682</v>
      </c>
      <c r="E1839" s="58" t="s">
        <v>4691</v>
      </c>
      <c r="F1839" s="58" t="s">
        <v>4692</v>
      </c>
      <c r="G1839" s="55" t="s">
        <v>729</v>
      </c>
      <c r="H1839" s="59" t="s">
        <v>747</v>
      </c>
    </row>
    <row r="1840" spans="1:8" x14ac:dyDescent="0.35">
      <c r="A1840" s="56" t="s">
        <v>23</v>
      </c>
      <c r="B1840" s="57" t="s">
        <v>73</v>
      </c>
      <c r="C1840" s="57" t="s">
        <v>4681</v>
      </c>
      <c r="D1840" s="55" t="s">
        <v>4682</v>
      </c>
      <c r="E1840" s="58" t="s">
        <v>4693</v>
      </c>
      <c r="F1840" s="58" t="s">
        <v>4694</v>
      </c>
      <c r="G1840" s="55" t="s">
        <v>729</v>
      </c>
      <c r="H1840" s="59" t="s">
        <v>730</v>
      </c>
    </row>
    <row r="1841" spans="1:8" x14ac:dyDescent="0.35">
      <c r="A1841" s="56" t="s">
        <v>23</v>
      </c>
      <c r="B1841" s="57" t="s">
        <v>73</v>
      </c>
      <c r="C1841" s="57" t="s">
        <v>4681</v>
      </c>
      <c r="D1841" s="55" t="s">
        <v>4682</v>
      </c>
      <c r="E1841" s="58" t="s">
        <v>4695</v>
      </c>
      <c r="F1841" s="58" t="s">
        <v>4696</v>
      </c>
      <c r="G1841" s="55" t="s">
        <v>729</v>
      </c>
      <c r="H1841" s="59" t="s">
        <v>730</v>
      </c>
    </row>
    <row r="1842" spans="1:8" x14ac:dyDescent="0.35">
      <c r="A1842" s="56" t="s">
        <v>23</v>
      </c>
      <c r="B1842" s="57" t="s">
        <v>73</v>
      </c>
      <c r="C1842" s="57" t="s">
        <v>4681</v>
      </c>
      <c r="D1842" s="55" t="s">
        <v>4682</v>
      </c>
      <c r="E1842" s="58" t="s">
        <v>4697</v>
      </c>
      <c r="F1842" s="58" t="s">
        <v>4698</v>
      </c>
      <c r="G1842" s="55" t="s">
        <v>729</v>
      </c>
      <c r="H1842" s="59" t="s">
        <v>730</v>
      </c>
    </row>
    <row r="1843" spans="1:8" x14ac:dyDescent="0.35">
      <c r="A1843" s="56" t="s">
        <v>23</v>
      </c>
      <c r="B1843" s="57" t="s">
        <v>73</v>
      </c>
      <c r="C1843" s="57" t="s">
        <v>4681</v>
      </c>
      <c r="D1843" s="55" t="s">
        <v>4682</v>
      </c>
      <c r="E1843" s="58" t="s">
        <v>4699</v>
      </c>
      <c r="F1843" s="58" t="s">
        <v>4700</v>
      </c>
      <c r="G1843" s="55" t="s">
        <v>729</v>
      </c>
      <c r="H1843" s="59" t="s">
        <v>730</v>
      </c>
    </row>
    <row r="1844" spans="1:8" x14ac:dyDescent="0.35">
      <c r="A1844" s="56" t="s">
        <v>23</v>
      </c>
      <c r="B1844" s="57" t="s">
        <v>73</v>
      </c>
      <c r="C1844" s="57" t="s">
        <v>4681</v>
      </c>
      <c r="D1844" s="55" t="s">
        <v>4682</v>
      </c>
      <c r="E1844" s="58" t="s">
        <v>4701</v>
      </c>
      <c r="F1844" s="58" t="s">
        <v>4702</v>
      </c>
      <c r="G1844" s="55" t="s">
        <v>729</v>
      </c>
      <c r="H1844" s="59" t="s">
        <v>730</v>
      </c>
    </row>
    <row r="1845" spans="1:8" x14ac:dyDescent="0.35">
      <c r="A1845" s="56" t="s">
        <v>23</v>
      </c>
      <c r="B1845" s="57" t="s">
        <v>73</v>
      </c>
      <c r="C1845" s="57" t="s">
        <v>4681</v>
      </c>
      <c r="D1845" s="55" t="s">
        <v>4682</v>
      </c>
      <c r="E1845" s="58" t="s">
        <v>4703</v>
      </c>
      <c r="F1845" s="58" t="s">
        <v>4704</v>
      </c>
      <c r="G1845" s="55" t="s">
        <v>729</v>
      </c>
      <c r="H1845" s="59" t="s">
        <v>730</v>
      </c>
    </row>
    <row r="1846" spans="1:8" x14ac:dyDescent="0.35">
      <c r="A1846" s="56" t="s">
        <v>23</v>
      </c>
      <c r="B1846" s="57" t="s">
        <v>73</v>
      </c>
      <c r="C1846" s="57" t="s">
        <v>4705</v>
      </c>
      <c r="D1846" s="55" t="s">
        <v>4706</v>
      </c>
      <c r="E1846" s="58" t="s">
        <v>4707</v>
      </c>
      <c r="F1846" s="58" t="s">
        <v>4708</v>
      </c>
      <c r="G1846" s="55" t="s">
        <v>729</v>
      </c>
      <c r="H1846" s="59" t="s">
        <v>730</v>
      </c>
    </row>
    <row r="1847" spans="1:8" x14ac:dyDescent="0.35">
      <c r="A1847" s="56" t="s">
        <v>23</v>
      </c>
      <c r="B1847" s="57" t="s">
        <v>73</v>
      </c>
      <c r="C1847" s="57" t="s">
        <v>4705</v>
      </c>
      <c r="D1847" s="55" t="s">
        <v>4706</v>
      </c>
      <c r="E1847" s="58" t="s">
        <v>4709</v>
      </c>
      <c r="F1847" s="58" t="s">
        <v>4710</v>
      </c>
      <c r="G1847" s="55" t="s">
        <v>729</v>
      </c>
      <c r="H1847" s="59" t="s">
        <v>730</v>
      </c>
    </row>
    <row r="1848" spans="1:8" x14ac:dyDescent="0.35">
      <c r="A1848" s="56" t="s">
        <v>23</v>
      </c>
      <c r="B1848" s="57" t="s">
        <v>73</v>
      </c>
      <c r="C1848" s="57" t="s">
        <v>4705</v>
      </c>
      <c r="D1848" s="55" t="s">
        <v>4706</v>
      </c>
      <c r="E1848" s="58" t="s">
        <v>4711</v>
      </c>
      <c r="F1848" s="58" t="s">
        <v>4712</v>
      </c>
      <c r="G1848" s="55" t="s">
        <v>729</v>
      </c>
      <c r="H1848" s="59" t="s">
        <v>747</v>
      </c>
    </row>
    <row r="1849" spans="1:8" x14ac:dyDescent="0.35">
      <c r="A1849" s="56" t="s">
        <v>23</v>
      </c>
      <c r="B1849" s="57" t="s">
        <v>73</v>
      </c>
      <c r="C1849" s="57" t="s">
        <v>4705</v>
      </c>
      <c r="D1849" s="55" t="s">
        <v>4706</v>
      </c>
      <c r="E1849" s="58" t="s">
        <v>4713</v>
      </c>
      <c r="F1849" s="58" t="s">
        <v>4714</v>
      </c>
      <c r="G1849" s="55" t="s">
        <v>737</v>
      </c>
      <c r="H1849" s="59" t="s">
        <v>730</v>
      </c>
    </row>
    <row r="1850" spans="1:8" x14ac:dyDescent="0.35">
      <c r="A1850" s="56" t="s">
        <v>23</v>
      </c>
      <c r="B1850" s="57" t="s">
        <v>73</v>
      </c>
      <c r="C1850" s="57" t="s">
        <v>4705</v>
      </c>
      <c r="D1850" s="55" t="s">
        <v>4706</v>
      </c>
      <c r="E1850" s="58" t="s">
        <v>4715</v>
      </c>
      <c r="F1850" s="58" t="s">
        <v>4716</v>
      </c>
      <c r="G1850" s="55" t="s">
        <v>729</v>
      </c>
      <c r="H1850" s="59" t="s">
        <v>744</v>
      </c>
    </row>
    <row r="1851" spans="1:8" x14ac:dyDescent="0.35">
      <c r="A1851" s="56" t="s">
        <v>23</v>
      </c>
      <c r="B1851" s="57" t="s">
        <v>73</v>
      </c>
      <c r="C1851" s="57" t="s">
        <v>4705</v>
      </c>
      <c r="D1851" s="55" t="s">
        <v>4706</v>
      </c>
      <c r="E1851" s="58" t="s">
        <v>4717</v>
      </c>
      <c r="F1851" s="58" t="s">
        <v>4718</v>
      </c>
      <c r="G1851" s="55" t="s">
        <v>737</v>
      </c>
      <c r="H1851" s="59" t="s">
        <v>730</v>
      </c>
    </row>
    <row r="1852" spans="1:8" x14ac:dyDescent="0.35">
      <c r="A1852" s="56" t="s">
        <v>23</v>
      </c>
      <c r="B1852" s="57" t="s">
        <v>73</v>
      </c>
      <c r="C1852" s="57" t="s">
        <v>4705</v>
      </c>
      <c r="D1852" s="55" t="s">
        <v>4706</v>
      </c>
      <c r="E1852" s="58" t="s">
        <v>4719</v>
      </c>
      <c r="F1852" s="58" t="s">
        <v>4720</v>
      </c>
      <c r="G1852" s="55" t="s">
        <v>729</v>
      </c>
      <c r="H1852" s="59" t="s">
        <v>747</v>
      </c>
    </row>
    <row r="1853" spans="1:8" x14ac:dyDescent="0.35">
      <c r="A1853" s="56" t="s">
        <v>23</v>
      </c>
      <c r="B1853" s="57" t="s">
        <v>73</v>
      </c>
      <c r="C1853" s="57" t="s">
        <v>4705</v>
      </c>
      <c r="D1853" s="55" t="s">
        <v>4706</v>
      </c>
      <c r="E1853" s="58" t="s">
        <v>4721</v>
      </c>
      <c r="F1853" s="58" t="s">
        <v>4722</v>
      </c>
      <c r="G1853" s="55" t="s">
        <v>729</v>
      </c>
      <c r="H1853" s="59" t="s">
        <v>730</v>
      </c>
    </row>
    <row r="1854" spans="1:8" x14ac:dyDescent="0.35">
      <c r="A1854" s="56" t="s">
        <v>23</v>
      </c>
      <c r="B1854" s="57" t="s">
        <v>73</v>
      </c>
      <c r="C1854" s="57" t="s">
        <v>4705</v>
      </c>
      <c r="D1854" s="55" t="s">
        <v>4706</v>
      </c>
      <c r="E1854" s="58" t="s">
        <v>4723</v>
      </c>
      <c r="F1854" s="58" t="s">
        <v>4724</v>
      </c>
      <c r="G1854" s="55" t="s">
        <v>729</v>
      </c>
      <c r="H1854" s="59" t="s">
        <v>730</v>
      </c>
    </row>
    <row r="1855" spans="1:8" x14ac:dyDescent="0.35">
      <c r="A1855" s="56" t="s">
        <v>23</v>
      </c>
      <c r="B1855" s="57" t="s">
        <v>73</v>
      </c>
      <c r="C1855" s="57" t="s">
        <v>4705</v>
      </c>
      <c r="D1855" s="55" t="s">
        <v>4706</v>
      </c>
      <c r="E1855" s="58" t="s">
        <v>4725</v>
      </c>
      <c r="F1855" s="58" t="s">
        <v>4726</v>
      </c>
      <c r="G1855" s="55" t="s">
        <v>729</v>
      </c>
      <c r="H1855" s="59" t="s">
        <v>730</v>
      </c>
    </row>
    <row r="1856" spans="1:8" x14ac:dyDescent="0.35">
      <c r="A1856" s="56" t="s">
        <v>23</v>
      </c>
      <c r="B1856" s="57" t="s">
        <v>73</v>
      </c>
      <c r="C1856" s="57" t="s">
        <v>4705</v>
      </c>
      <c r="D1856" s="55" t="s">
        <v>4706</v>
      </c>
      <c r="E1856" s="58" t="s">
        <v>4727</v>
      </c>
      <c r="F1856" s="58" t="s">
        <v>4728</v>
      </c>
      <c r="G1856" s="55" t="s">
        <v>729</v>
      </c>
      <c r="H1856" s="59" t="s">
        <v>730</v>
      </c>
    </row>
    <row r="1857" spans="1:8" x14ac:dyDescent="0.35">
      <c r="A1857" s="56" t="s">
        <v>23</v>
      </c>
      <c r="B1857" s="57" t="s">
        <v>73</v>
      </c>
      <c r="C1857" s="57" t="s">
        <v>4705</v>
      </c>
      <c r="D1857" s="55" t="s">
        <v>4706</v>
      </c>
      <c r="E1857" s="58" t="s">
        <v>4729</v>
      </c>
      <c r="F1857" s="58" t="s">
        <v>4730</v>
      </c>
      <c r="G1857" s="55" t="s">
        <v>737</v>
      </c>
      <c r="H1857" s="59" t="s">
        <v>730</v>
      </c>
    </row>
    <row r="1858" spans="1:8" x14ac:dyDescent="0.35">
      <c r="A1858" s="56" t="s">
        <v>23</v>
      </c>
      <c r="B1858" s="57" t="s">
        <v>73</v>
      </c>
      <c r="C1858" s="57" t="s">
        <v>4731</v>
      </c>
      <c r="D1858" s="55" t="s">
        <v>4732</v>
      </c>
      <c r="E1858" s="58" t="s">
        <v>4733</v>
      </c>
      <c r="F1858" s="58" t="s">
        <v>4734</v>
      </c>
      <c r="G1858" s="55" t="s">
        <v>729</v>
      </c>
      <c r="H1858" s="59" t="s">
        <v>730</v>
      </c>
    </row>
    <row r="1859" spans="1:8" x14ac:dyDescent="0.35">
      <c r="A1859" s="56" t="s">
        <v>23</v>
      </c>
      <c r="B1859" s="57" t="s">
        <v>73</v>
      </c>
      <c r="C1859" s="57" t="s">
        <v>4731</v>
      </c>
      <c r="D1859" s="55" t="s">
        <v>4732</v>
      </c>
      <c r="E1859" s="58" t="s">
        <v>4735</v>
      </c>
      <c r="F1859" s="58" t="s">
        <v>4736</v>
      </c>
      <c r="G1859" s="55" t="s">
        <v>729</v>
      </c>
      <c r="H1859" s="59" t="s">
        <v>730</v>
      </c>
    </row>
    <row r="1860" spans="1:8" x14ac:dyDescent="0.35">
      <c r="A1860" s="56" t="s">
        <v>23</v>
      </c>
      <c r="B1860" s="57" t="s">
        <v>73</v>
      </c>
      <c r="C1860" s="57" t="s">
        <v>4731</v>
      </c>
      <c r="D1860" s="55" t="s">
        <v>4732</v>
      </c>
      <c r="E1860" s="58" t="s">
        <v>4737</v>
      </c>
      <c r="F1860" s="58" t="s">
        <v>4738</v>
      </c>
      <c r="G1860" s="55" t="s">
        <v>729</v>
      </c>
      <c r="H1860" s="59" t="s">
        <v>747</v>
      </c>
    </row>
    <row r="1861" spans="1:8" x14ac:dyDescent="0.35">
      <c r="A1861" s="56" t="s">
        <v>23</v>
      </c>
      <c r="B1861" s="57" t="s">
        <v>73</v>
      </c>
      <c r="C1861" s="57" t="s">
        <v>4731</v>
      </c>
      <c r="D1861" s="55" t="s">
        <v>4732</v>
      </c>
      <c r="E1861" s="58" t="s">
        <v>4739</v>
      </c>
      <c r="F1861" s="58" t="s">
        <v>4740</v>
      </c>
      <c r="G1861" s="55" t="s">
        <v>729</v>
      </c>
      <c r="H1861" s="59" t="s">
        <v>744</v>
      </c>
    </row>
    <row r="1862" spans="1:8" x14ac:dyDescent="0.35">
      <c r="A1862" s="56" t="s">
        <v>23</v>
      </c>
      <c r="B1862" s="57" t="s">
        <v>73</v>
      </c>
      <c r="C1862" s="57" t="s">
        <v>4731</v>
      </c>
      <c r="D1862" s="55" t="s">
        <v>4732</v>
      </c>
      <c r="E1862" s="58" t="s">
        <v>4741</v>
      </c>
      <c r="F1862" s="58" t="s">
        <v>4742</v>
      </c>
      <c r="G1862" s="55" t="s">
        <v>737</v>
      </c>
      <c r="H1862" s="59" t="s">
        <v>730</v>
      </c>
    </row>
    <row r="1863" spans="1:8" x14ac:dyDescent="0.35">
      <c r="A1863" s="56" t="s">
        <v>23</v>
      </c>
      <c r="B1863" s="57" t="s">
        <v>73</v>
      </c>
      <c r="C1863" s="57" t="s">
        <v>4731</v>
      </c>
      <c r="D1863" s="55" t="s">
        <v>4732</v>
      </c>
      <c r="E1863" s="58" t="s">
        <v>4743</v>
      </c>
      <c r="F1863" s="58" t="s">
        <v>4744</v>
      </c>
      <c r="G1863" s="55" t="s">
        <v>737</v>
      </c>
      <c r="H1863" s="59" t="s">
        <v>730</v>
      </c>
    </row>
    <row r="1864" spans="1:8" x14ac:dyDescent="0.35">
      <c r="A1864" s="56" t="s">
        <v>23</v>
      </c>
      <c r="B1864" s="57" t="s">
        <v>73</v>
      </c>
      <c r="C1864" s="57" t="s">
        <v>4731</v>
      </c>
      <c r="D1864" s="55" t="s">
        <v>4732</v>
      </c>
      <c r="E1864" s="58" t="s">
        <v>4745</v>
      </c>
      <c r="F1864" s="58" t="s">
        <v>4746</v>
      </c>
      <c r="G1864" s="55" t="s">
        <v>737</v>
      </c>
      <c r="H1864" s="59" t="s">
        <v>730</v>
      </c>
    </row>
    <row r="1865" spans="1:8" x14ac:dyDescent="0.35">
      <c r="A1865" s="56" t="s">
        <v>23</v>
      </c>
      <c r="B1865" s="57" t="s">
        <v>73</v>
      </c>
      <c r="C1865" s="57" t="s">
        <v>4731</v>
      </c>
      <c r="D1865" s="55" t="s">
        <v>4732</v>
      </c>
      <c r="E1865" s="58" t="s">
        <v>4747</v>
      </c>
      <c r="F1865" s="58" t="s">
        <v>4748</v>
      </c>
      <c r="G1865" s="55" t="s">
        <v>737</v>
      </c>
      <c r="H1865" s="59" t="s">
        <v>730</v>
      </c>
    </row>
    <row r="1866" spans="1:8" x14ac:dyDescent="0.35">
      <c r="A1866" s="56" t="s">
        <v>23</v>
      </c>
      <c r="B1866" s="57" t="s">
        <v>73</v>
      </c>
      <c r="C1866" s="57" t="s">
        <v>4749</v>
      </c>
      <c r="D1866" s="55" t="s">
        <v>4750</v>
      </c>
      <c r="E1866" s="58" t="s">
        <v>4751</v>
      </c>
      <c r="F1866" s="58" t="s">
        <v>4752</v>
      </c>
      <c r="G1866" s="55" t="s">
        <v>729</v>
      </c>
      <c r="H1866" s="59" t="s">
        <v>730</v>
      </c>
    </row>
    <row r="1867" spans="1:8" x14ac:dyDescent="0.35">
      <c r="A1867" s="56" t="s">
        <v>23</v>
      </c>
      <c r="B1867" s="57" t="s">
        <v>73</v>
      </c>
      <c r="C1867" s="57" t="s">
        <v>4749</v>
      </c>
      <c r="D1867" s="55" t="s">
        <v>4750</v>
      </c>
      <c r="E1867" s="58" t="s">
        <v>4753</v>
      </c>
      <c r="F1867" s="58" t="s">
        <v>4754</v>
      </c>
      <c r="G1867" s="55" t="s">
        <v>729</v>
      </c>
      <c r="H1867" s="59" t="s">
        <v>744</v>
      </c>
    </row>
    <row r="1868" spans="1:8" x14ac:dyDescent="0.35">
      <c r="A1868" s="56" t="s">
        <v>23</v>
      </c>
      <c r="B1868" s="57" t="s">
        <v>73</v>
      </c>
      <c r="C1868" s="57" t="s">
        <v>4749</v>
      </c>
      <c r="D1868" s="55" t="s">
        <v>4750</v>
      </c>
      <c r="E1868" s="58" t="s">
        <v>4755</v>
      </c>
      <c r="F1868" s="58" t="s">
        <v>4756</v>
      </c>
      <c r="G1868" s="55" t="s">
        <v>729</v>
      </c>
      <c r="H1868" s="59" t="s">
        <v>730</v>
      </c>
    </row>
    <row r="1869" spans="1:8" x14ac:dyDescent="0.35">
      <c r="A1869" s="56" t="s">
        <v>23</v>
      </c>
      <c r="B1869" s="57" t="s">
        <v>73</v>
      </c>
      <c r="C1869" s="57" t="s">
        <v>4749</v>
      </c>
      <c r="D1869" s="55" t="s">
        <v>4750</v>
      </c>
      <c r="E1869" s="58" t="s">
        <v>4757</v>
      </c>
      <c r="F1869" s="58" t="s">
        <v>4758</v>
      </c>
      <c r="G1869" s="55" t="s">
        <v>729</v>
      </c>
      <c r="H1869" s="59" t="s">
        <v>730</v>
      </c>
    </row>
    <row r="1870" spans="1:8" x14ac:dyDescent="0.35">
      <c r="A1870" s="56" t="s">
        <v>23</v>
      </c>
      <c r="B1870" s="57" t="s">
        <v>73</v>
      </c>
      <c r="C1870" s="57" t="s">
        <v>4749</v>
      </c>
      <c r="D1870" s="55" t="s">
        <v>4750</v>
      </c>
      <c r="E1870" s="58" t="s">
        <v>4759</v>
      </c>
      <c r="F1870" s="58" t="s">
        <v>4760</v>
      </c>
      <c r="G1870" s="55" t="s">
        <v>729</v>
      </c>
      <c r="H1870" s="59" t="s">
        <v>747</v>
      </c>
    </row>
    <row r="1871" spans="1:8" x14ac:dyDescent="0.35">
      <c r="A1871" s="56" t="s">
        <v>23</v>
      </c>
      <c r="B1871" s="57" t="s">
        <v>73</v>
      </c>
      <c r="C1871" s="57" t="s">
        <v>4749</v>
      </c>
      <c r="D1871" s="55" t="s">
        <v>4750</v>
      </c>
      <c r="E1871" s="58" t="s">
        <v>4761</v>
      </c>
      <c r="F1871" s="58" t="s">
        <v>4762</v>
      </c>
      <c r="G1871" s="55" t="s">
        <v>729</v>
      </c>
      <c r="H1871" s="59" t="s">
        <v>730</v>
      </c>
    </row>
    <row r="1872" spans="1:8" x14ac:dyDescent="0.35">
      <c r="A1872" s="56" t="s">
        <v>23</v>
      </c>
      <c r="B1872" s="57" t="s">
        <v>73</v>
      </c>
      <c r="C1872" s="57" t="s">
        <v>4749</v>
      </c>
      <c r="D1872" s="55" t="s">
        <v>4750</v>
      </c>
      <c r="E1872" s="58" t="s">
        <v>4763</v>
      </c>
      <c r="F1872" s="58" t="s">
        <v>4764</v>
      </c>
      <c r="G1872" s="55" t="s">
        <v>729</v>
      </c>
      <c r="H1872" s="59" t="s">
        <v>747</v>
      </c>
    </row>
    <row r="1873" spans="1:8" x14ac:dyDescent="0.35">
      <c r="A1873" s="56" t="s">
        <v>23</v>
      </c>
      <c r="B1873" s="57" t="s">
        <v>73</v>
      </c>
      <c r="C1873" s="57" t="s">
        <v>4749</v>
      </c>
      <c r="D1873" s="55" t="s">
        <v>4750</v>
      </c>
      <c r="E1873" s="58" t="s">
        <v>4765</v>
      </c>
      <c r="F1873" s="58" t="s">
        <v>4766</v>
      </c>
      <c r="G1873" s="55" t="s">
        <v>729</v>
      </c>
      <c r="H1873" s="59" t="s">
        <v>747</v>
      </c>
    </row>
    <row r="1874" spans="1:8" x14ac:dyDescent="0.35">
      <c r="A1874" s="56" t="s">
        <v>23</v>
      </c>
      <c r="B1874" s="57" t="s">
        <v>73</v>
      </c>
      <c r="C1874" s="57" t="s">
        <v>4749</v>
      </c>
      <c r="D1874" s="55" t="s">
        <v>4750</v>
      </c>
      <c r="E1874" s="58" t="s">
        <v>4767</v>
      </c>
      <c r="F1874" s="58" t="s">
        <v>4768</v>
      </c>
      <c r="G1874" s="55" t="s">
        <v>729</v>
      </c>
      <c r="H1874" s="59" t="s">
        <v>747</v>
      </c>
    </row>
    <row r="1875" spans="1:8" x14ac:dyDescent="0.35">
      <c r="A1875" s="56" t="s">
        <v>23</v>
      </c>
      <c r="B1875" s="57" t="s">
        <v>73</v>
      </c>
      <c r="C1875" s="57" t="s">
        <v>4749</v>
      </c>
      <c r="D1875" s="55" t="s">
        <v>4750</v>
      </c>
      <c r="E1875" s="58" t="s">
        <v>4769</v>
      </c>
      <c r="F1875" s="58" t="s">
        <v>4770</v>
      </c>
      <c r="G1875" s="55" t="s">
        <v>729</v>
      </c>
      <c r="H1875" s="59" t="s">
        <v>730</v>
      </c>
    </row>
    <row r="1876" spans="1:8" x14ac:dyDescent="0.35">
      <c r="A1876" s="56" t="s">
        <v>23</v>
      </c>
      <c r="B1876" s="57" t="s">
        <v>73</v>
      </c>
      <c r="C1876" s="57" t="s">
        <v>4749</v>
      </c>
      <c r="D1876" s="55" t="s">
        <v>4750</v>
      </c>
      <c r="E1876" s="58" t="s">
        <v>4771</v>
      </c>
      <c r="F1876" s="58" t="s">
        <v>4772</v>
      </c>
      <c r="G1876" s="55" t="s">
        <v>729</v>
      </c>
      <c r="H1876" s="59" t="s">
        <v>747</v>
      </c>
    </row>
    <row r="1877" spans="1:8" x14ac:dyDescent="0.35">
      <c r="A1877" s="56" t="s">
        <v>23</v>
      </c>
      <c r="B1877" s="57" t="s">
        <v>73</v>
      </c>
      <c r="C1877" s="57" t="s">
        <v>4749</v>
      </c>
      <c r="D1877" s="55" t="s">
        <v>4750</v>
      </c>
      <c r="E1877" s="58" t="s">
        <v>4773</v>
      </c>
      <c r="F1877" s="58" t="s">
        <v>4774</v>
      </c>
      <c r="G1877" s="55" t="s">
        <v>729</v>
      </c>
      <c r="H1877" s="59" t="s">
        <v>730</v>
      </c>
    </row>
    <row r="1878" spans="1:8" x14ac:dyDescent="0.35">
      <c r="A1878" s="56" t="s">
        <v>23</v>
      </c>
      <c r="B1878" s="57" t="s">
        <v>73</v>
      </c>
      <c r="C1878" s="57" t="s">
        <v>4749</v>
      </c>
      <c r="D1878" s="55" t="s">
        <v>4750</v>
      </c>
      <c r="E1878" s="58" t="s">
        <v>4775</v>
      </c>
      <c r="F1878" s="58" t="s">
        <v>4776</v>
      </c>
      <c r="G1878" s="55" t="s">
        <v>729</v>
      </c>
      <c r="H1878" s="59" t="s">
        <v>730</v>
      </c>
    </row>
    <row r="1879" spans="1:8" x14ac:dyDescent="0.35">
      <c r="A1879" s="56" t="s">
        <v>23</v>
      </c>
      <c r="B1879" s="57" t="s">
        <v>73</v>
      </c>
      <c r="C1879" s="57" t="s">
        <v>4749</v>
      </c>
      <c r="D1879" s="55" t="s">
        <v>4750</v>
      </c>
      <c r="E1879" s="58" t="s">
        <v>4777</v>
      </c>
      <c r="F1879" s="58" t="s">
        <v>4778</v>
      </c>
      <c r="G1879" s="55" t="s">
        <v>737</v>
      </c>
      <c r="H1879" s="59" t="s">
        <v>730</v>
      </c>
    </row>
    <row r="1880" spans="1:8" x14ac:dyDescent="0.35">
      <c r="A1880" s="56" t="s">
        <v>23</v>
      </c>
      <c r="B1880" s="57" t="s">
        <v>73</v>
      </c>
      <c r="C1880" s="57" t="s">
        <v>4749</v>
      </c>
      <c r="D1880" s="55" t="s">
        <v>4750</v>
      </c>
      <c r="E1880" s="58" t="s">
        <v>4779</v>
      </c>
      <c r="F1880" s="58" t="s">
        <v>4780</v>
      </c>
      <c r="G1880" s="55" t="s">
        <v>737</v>
      </c>
      <c r="H1880" s="59" t="s">
        <v>730</v>
      </c>
    </row>
    <row r="1881" spans="1:8" x14ac:dyDescent="0.35">
      <c r="A1881" s="56" t="s">
        <v>23</v>
      </c>
      <c r="B1881" s="57" t="s">
        <v>73</v>
      </c>
      <c r="C1881" s="57" t="s">
        <v>4749</v>
      </c>
      <c r="D1881" s="55" t="s">
        <v>4750</v>
      </c>
      <c r="E1881" s="58" t="s">
        <v>4781</v>
      </c>
      <c r="F1881" s="58" t="s">
        <v>4782</v>
      </c>
      <c r="G1881" s="55" t="s">
        <v>729</v>
      </c>
      <c r="H1881" s="59" t="s">
        <v>730</v>
      </c>
    </row>
    <row r="1882" spans="1:8" x14ac:dyDescent="0.35">
      <c r="A1882" s="56" t="s">
        <v>23</v>
      </c>
      <c r="B1882" s="57" t="s">
        <v>73</v>
      </c>
      <c r="C1882" s="57" t="s">
        <v>4749</v>
      </c>
      <c r="D1882" s="55" t="s">
        <v>4750</v>
      </c>
      <c r="E1882" s="58" t="s">
        <v>4783</v>
      </c>
      <c r="F1882" s="58" t="s">
        <v>4784</v>
      </c>
      <c r="G1882" s="55" t="s">
        <v>737</v>
      </c>
      <c r="H1882" s="59" t="s">
        <v>730</v>
      </c>
    </row>
    <row r="1883" spans="1:8" x14ac:dyDescent="0.35">
      <c r="A1883" s="56" t="s">
        <v>23</v>
      </c>
      <c r="B1883" s="57" t="s">
        <v>73</v>
      </c>
      <c r="C1883" s="57" t="s">
        <v>4749</v>
      </c>
      <c r="D1883" s="55" t="s">
        <v>4750</v>
      </c>
      <c r="E1883" s="58" t="s">
        <v>4785</v>
      </c>
      <c r="F1883" s="58" t="s">
        <v>4786</v>
      </c>
      <c r="G1883" s="55" t="s">
        <v>729</v>
      </c>
      <c r="H1883" s="59" t="s">
        <v>730</v>
      </c>
    </row>
    <row r="1884" spans="1:8" x14ac:dyDescent="0.35">
      <c r="A1884" s="56" t="s">
        <v>23</v>
      </c>
      <c r="B1884" s="57" t="s">
        <v>73</v>
      </c>
      <c r="C1884" s="57" t="s">
        <v>4749</v>
      </c>
      <c r="D1884" s="55" t="s">
        <v>4750</v>
      </c>
      <c r="E1884" s="58" t="s">
        <v>4787</v>
      </c>
      <c r="F1884" s="58" t="s">
        <v>4788</v>
      </c>
      <c r="G1884" s="55" t="s">
        <v>737</v>
      </c>
      <c r="H1884" s="59" t="s">
        <v>730</v>
      </c>
    </row>
    <row r="1885" spans="1:8" x14ac:dyDescent="0.35">
      <c r="A1885" s="56" t="s">
        <v>23</v>
      </c>
      <c r="B1885" s="57" t="s">
        <v>73</v>
      </c>
      <c r="C1885" s="57" t="s">
        <v>4749</v>
      </c>
      <c r="D1885" s="55" t="s">
        <v>4750</v>
      </c>
      <c r="E1885" s="58" t="s">
        <v>4789</v>
      </c>
      <c r="F1885" s="58" t="s">
        <v>4790</v>
      </c>
      <c r="G1885" s="55" t="s">
        <v>737</v>
      </c>
      <c r="H1885" s="59" t="s">
        <v>730</v>
      </c>
    </row>
    <row r="1886" spans="1:8" x14ac:dyDescent="0.35">
      <c r="A1886" s="56" t="s">
        <v>23</v>
      </c>
      <c r="B1886" s="57" t="s">
        <v>73</v>
      </c>
      <c r="C1886" s="57" t="s">
        <v>4791</v>
      </c>
      <c r="D1886" s="55" t="s">
        <v>4792</v>
      </c>
      <c r="E1886" s="58" t="s">
        <v>4793</v>
      </c>
      <c r="F1886" s="58" t="s">
        <v>4794</v>
      </c>
      <c r="G1886" s="55" t="s">
        <v>729</v>
      </c>
      <c r="H1886" s="59" t="s">
        <v>744</v>
      </c>
    </row>
    <row r="1887" spans="1:8" x14ac:dyDescent="0.35">
      <c r="A1887" s="56" t="s">
        <v>23</v>
      </c>
      <c r="B1887" s="57" t="s">
        <v>73</v>
      </c>
      <c r="C1887" s="57" t="s">
        <v>4791</v>
      </c>
      <c r="D1887" s="55" t="s">
        <v>4792</v>
      </c>
      <c r="E1887" s="58" t="s">
        <v>4795</v>
      </c>
      <c r="F1887" s="58" t="s">
        <v>4796</v>
      </c>
      <c r="G1887" s="55" t="s">
        <v>729</v>
      </c>
      <c r="H1887" s="59" t="s">
        <v>730</v>
      </c>
    </row>
    <row r="1888" spans="1:8" x14ac:dyDescent="0.35">
      <c r="A1888" s="56" t="s">
        <v>23</v>
      </c>
      <c r="B1888" s="57" t="s">
        <v>73</v>
      </c>
      <c r="C1888" s="57" t="s">
        <v>4791</v>
      </c>
      <c r="D1888" s="55" t="s">
        <v>4792</v>
      </c>
      <c r="E1888" s="58" t="s">
        <v>4797</v>
      </c>
      <c r="F1888" s="58" t="s">
        <v>4798</v>
      </c>
      <c r="G1888" s="55" t="s">
        <v>729</v>
      </c>
      <c r="H1888" s="59" t="s">
        <v>730</v>
      </c>
    </row>
    <row r="1889" spans="1:8" x14ac:dyDescent="0.35">
      <c r="A1889" s="56" t="s">
        <v>23</v>
      </c>
      <c r="B1889" s="57" t="s">
        <v>73</v>
      </c>
      <c r="C1889" s="57" t="s">
        <v>4791</v>
      </c>
      <c r="D1889" s="55" t="s">
        <v>4792</v>
      </c>
      <c r="E1889" s="58" t="s">
        <v>4799</v>
      </c>
      <c r="F1889" s="58" t="s">
        <v>4800</v>
      </c>
      <c r="G1889" s="55" t="s">
        <v>729</v>
      </c>
      <c r="H1889" s="59" t="s">
        <v>730</v>
      </c>
    </row>
    <row r="1890" spans="1:8" x14ac:dyDescent="0.35">
      <c r="A1890" s="56" t="s">
        <v>23</v>
      </c>
      <c r="B1890" s="57" t="s">
        <v>73</v>
      </c>
      <c r="C1890" s="57" t="s">
        <v>4791</v>
      </c>
      <c r="D1890" s="55" t="s">
        <v>4792</v>
      </c>
      <c r="E1890" s="58" t="s">
        <v>4801</v>
      </c>
      <c r="F1890" s="58" t="s">
        <v>4802</v>
      </c>
      <c r="G1890" s="55" t="s">
        <v>729</v>
      </c>
      <c r="H1890" s="59" t="s">
        <v>744</v>
      </c>
    </row>
    <row r="1891" spans="1:8" x14ac:dyDescent="0.35">
      <c r="A1891" s="56" t="s">
        <v>23</v>
      </c>
      <c r="B1891" s="57" t="s">
        <v>73</v>
      </c>
      <c r="C1891" s="57" t="s">
        <v>4791</v>
      </c>
      <c r="D1891" s="55" t="s">
        <v>4792</v>
      </c>
      <c r="E1891" s="58" t="s">
        <v>4803</v>
      </c>
      <c r="F1891" s="58" t="s">
        <v>4804</v>
      </c>
      <c r="G1891" s="55" t="s">
        <v>737</v>
      </c>
      <c r="H1891" s="59" t="s">
        <v>730</v>
      </c>
    </row>
    <row r="1892" spans="1:8" x14ac:dyDescent="0.35">
      <c r="A1892" s="56" t="s">
        <v>23</v>
      </c>
      <c r="B1892" s="57" t="s">
        <v>73</v>
      </c>
      <c r="C1892" s="57" t="s">
        <v>4791</v>
      </c>
      <c r="D1892" s="55" t="s">
        <v>4792</v>
      </c>
      <c r="E1892" s="58" t="s">
        <v>4805</v>
      </c>
      <c r="F1892" s="58" t="s">
        <v>4806</v>
      </c>
      <c r="G1892" s="55" t="s">
        <v>729</v>
      </c>
      <c r="H1892" s="59" t="s">
        <v>747</v>
      </c>
    </row>
    <row r="1893" spans="1:8" x14ac:dyDescent="0.35">
      <c r="A1893" s="56" t="s">
        <v>23</v>
      </c>
      <c r="B1893" s="57" t="s">
        <v>73</v>
      </c>
      <c r="C1893" s="57" t="s">
        <v>4791</v>
      </c>
      <c r="D1893" s="55" t="s">
        <v>4792</v>
      </c>
      <c r="E1893" s="58" t="s">
        <v>4807</v>
      </c>
      <c r="F1893" s="58" t="s">
        <v>4808</v>
      </c>
      <c r="G1893" s="55" t="s">
        <v>729</v>
      </c>
      <c r="H1893" s="59" t="s">
        <v>730</v>
      </c>
    </row>
    <row r="1894" spans="1:8" x14ac:dyDescent="0.35">
      <c r="A1894" s="56" t="s">
        <v>23</v>
      </c>
      <c r="B1894" s="57" t="s">
        <v>73</v>
      </c>
      <c r="C1894" s="57" t="s">
        <v>4791</v>
      </c>
      <c r="D1894" s="55" t="s">
        <v>4792</v>
      </c>
      <c r="E1894" s="58" t="s">
        <v>4809</v>
      </c>
      <c r="F1894" s="58" t="s">
        <v>4810</v>
      </c>
      <c r="G1894" s="55" t="s">
        <v>729</v>
      </c>
      <c r="H1894" s="59" t="s">
        <v>747</v>
      </c>
    </row>
    <row r="1895" spans="1:8" x14ac:dyDescent="0.35">
      <c r="A1895" s="56" t="s">
        <v>23</v>
      </c>
      <c r="B1895" s="57" t="s">
        <v>73</v>
      </c>
      <c r="C1895" s="57" t="s">
        <v>4791</v>
      </c>
      <c r="D1895" s="55" t="s">
        <v>4792</v>
      </c>
      <c r="E1895" s="58" t="s">
        <v>4811</v>
      </c>
      <c r="F1895" s="58" t="s">
        <v>4812</v>
      </c>
      <c r="G1895" s="55" t="s">
        <v>737</v>
      </c>
      <c r="H1895" s="59" t="s">
        <v>730</v>
      </c>
    </row>
    <row r="1896" spans="1:8" x14ac:dyDescent="0.35">
      <c r="A1896" s="56" t="s">
        <v>23</v>
      </c>
      <c r="B1896" s="57" t="s">
        <v>73</v>
      </c>
      <c r="C1896" s="57" t="s">
        <v>4791</v>
      </c>
      <c r="D1896" s="55" t="s">
        <v>4792</v>
      </c>
      <c r="E1896" s="58" t="s">
        <v>4813</v>
      </c>
      <c r="F1896" s="58" t="s">
        <v>4814</v>
      </c>
      <c r="G1896" s="55" t="s">
        <v>737</v>
      </c>
      <c r="H1896" s="59" t="s">
        <v>730</v>
      </c>
    </row>
    <row r="1897" spans="1:8" x14ac:dyDescent="0.35">
      <c r="A1897" s="56" t="s">
        <v>23</v>
      </c>
      <c r="B1897" s="57" t="s">
        <v>73</v>
      </c>
      <c r="C1897" s="57" t="s">
        <v>4791</v>
      </c>
      <c r="D1897" s="55" t="s">
        <v>4792</v>
      </c>
      <c r="E1897" s="58" t="s">
        <v>4815</v>
      </c>
      <c r="F1897" s="58" t="s">
        <v>4816</v>
      </c>
      <c r="G1897" s="55" t="s">
        <v>729</v>
      </c>
      <c r="H1897" s="59" t="s">
        <v>730</v>
      </c>
    </row>
    <row r="1898" spans="1:8" x14ac:dyDescent="0.35">
      <c r="A1898" s="56" t="s">
        <v>23</v>
      </c>
      <c r="B1898" s="57" t="s">
        <v>73</v>
      </c>
      <c r="C1898" s="57" t="s">
        <v>4791</v>
      </c>
      <c r="D1898" s="55" t="s">
        <v>4792</v>
      </c>
      <c r="E1898" s="58" t="s">
        <v>4817</v>
      </c>
      <c r="F1898" s="58" t="s">
        <v>4818</v>
      </c>
      <c r="G1898" s="55" t="s">
        <v>737</v>
      </c>
      <c r="H1898" s="59" t="s">
        <v>730</v>
      </c>
    </row>
    <row r="1899" spans="1:8" x14ac:dyDescent="0.35">
      <c r="A1899" s="56" t="s">
        <v>23</v>
      </c>
      <c r="B1899" s="57" t="s">
        <v>73</v>
      </c>
      <c r="C1899" s="57" t="s">
        <v>4791</v>
      </c>
      <c r="D1899" s="55" t="s">
        <v>4792</v>
      </c>
      <c r="E1899" s="58" t="s">
        <v>4819</v>
      </c>
      <c r="F1899" s="58" t="s">
        <v>4820</v>
      </c>
      <c r="G1899" s="55" t="s">
        <v>737</v>
      </c>
      <c r="H1899" s="59" t="s">
        <v>730</v>
      </c>
    </row>
    <row r="1900" spans="1:8" x14ac:dyDescent="0.35">
      <c r="A1900" s="56" t="s">
        <v>23</v>
      </c>
      <c r="B1900" s="57" t="s">
        <v>73</v>
      </c>
      <c r="C1900" s="57" t="s">
        <v>4791</v>
      </c>
      <c r="D1900" s="55" t="s">
        <v>4792</v>
      </c>
      <c r="E1900" s="58" t="s">
        <v>4821</v>
      </c>
      <c r="F1900" s="58" t="s">
        <v>4822</v>
      </c>
      <c r="G1900" s="55" t="s">
        <v>737</v>
      </c>
      <c r="H1900" s="59" t="s">
        <v>730</v>
      </c>
    </row>
    <row r="1901" spans="1:8" x14ac:dyDescent="0.35">
      <c r="A1901" s="56" t="s">
        <v>23</v>
      </c>
      <c r="B1901" s="57" t="s">
        <v>73</v>
      </c>
      <c r="C1901" s="57" t="s">
        <v>4791</v>
      </c>
      <c r="D1901" s="55" t="s">
        <v>4792</v>
      </c>
      <c r="E1901" s="58" t="s">
        <v>4823</v>
      </c>
      <c r="F1901" s="58" t="s">
        <v>4824</v>
      </c>
      <c r="G1901" s="55" t="s">
        <v>737</v>
      </c>
      <c r="H1901" s="59" t="s">
        <v>730</v>
      </c>
    </row>
    <row r="1902" spans="1:8" x14ac:dyDescent="0.35">
      <c r="A1902" s="56" t="s">
        <v>23</v>
      </c>
      <c r="B1902" s="57" t="s">
        <v>83</v>
      </c>
      <c r="C1902" s="57" t="s">
        <v>4825</v>
      </c>
      <c r="D1902" s="55" t="s">
        <v>4826</v>
      </c>
      <c r="E1902" s="58" t="s">
        <v>4827</v>
      </c>
      <c r="F1902" s="58" t="s">
        <v>4828</v>
      </c>
      <c r="G1902" s="55" t="s">
        <v>729</v>
      </c>
      <c r="H1902" s="59" t="s">
        <v>744</v>
      </c>
    </row>
    <row r="1903" spans="1:8" x14ac:dyDescent="0.35">
      <c r="A1903" s="56" t="s">
        <v>23</v>
      </c>
      <c r="B1903" s="57" t="s">
        <v>83</v>
      </c>
      <c r="C1903" s="57" t="s">
        <v>4825</v>
      </c>
      <c r="D1903" s="55" t="s">
        <v>4826</v>
      </c>
      <c r="E1903" s="58" t="s">
        <v>4829</v>
      </c>
      <c r="F1903" s="58" t="s">
        <v>4830</v>
      </c>
      <c r="G1903" s="55" t="s">
        <v>729</v>
      </c>
      <c r="H1903" s="59" t="s">
        <v>744</v>
      </c>
    </row>
    <row r="1904" spans="1:8" x14ac:dyDescent="0.35">
      <c r="A1904" s="56" t="s">
        <v>23</v>
      </c>
      <c r="B1904" s="57" t="s">
        <v>83</v>
      </c>
      <c r="C1904" s="57" t="s">
        <v>4825</v>
      </c>
      <c r="D1904" s="55" t="s">
        <v>4826</v>
      </c>
      <c r="E1904" s="58" t="s">
        <v>4831</v>
      </c>
      <c r="F1904" s="58" t="s">
        <v>4832</v>
      </c>
      <c r="G1904" s="55" t="s">
        <v>729</v>
      </c>
      <c r="H1904" s="59" t="s">
        <v>730</v>
      </c>
    </row>
    <row r="1905" spans="1:8" x14ac:dyDescent="0.35">
      <c r="A1905" s="56" t="s">
        <v>23</v>
      </c>
      <c r="B1905" s="57" t="s">
        <v>83</v>
      </c>
      <c r="C1905" s="57" t="s">
        <v>4825</v>
      </c>
      <c r="D1905" s="55" t="s">
        <v>4826</v>
      </c>
      <c r="E1905" s="58" t="s">
        <v>4833</v>
      </c>
      <c r="F1905" s="58" t="s">
        <v>4834</v>
      </c>
      <c r="G1905" s="55" t="s">
        <v>737</v>
      </c>
      <c r="H1905" s="59" t="s">
        <v>730</v>
      </c>
    </row>
    <row r="1906" spans="1:8" x14ac:dyDescent="0.35">
      <c r="A1906" s="56" t="s">
        <v>23</v>
      </c>
      <c r="B1906" s="57" t="s">
        <v>83</v>
      </c>
      <c r="C1906" s="57" t="s">
        <v>4825</v>
      </c>
      <c r="D1906" s="55" t="s">
        <v>4826</v>
      </c>
      <c r="E1906" s="58" t="s">
        <v>4835</v>
      </c>
      <c r="F1906" s="58" t="s">
        <v>4836</v>
      </c>
      <c r="G1906" s="55" t="s">
        <v>729</v>
      </c>
      <c r="H1906" s="59" t="s">
        <v>730</v>
      </c>
    </row>
    <row r="1907" spans="1:8" x14ac:dyDescent="0.35">
      <c r="A1907" s="56" t="s">
        <v>23</v>
      </c>
      <c r="B1907" s="57" t="s">
        <v>83</v>
      </c>
      <c r="C1907" s="57" t="s">
        <v>4825</v>
      </c>
      <c r="D1907" s="55" t="s">
        <v>4826</v>
      </c>
      <c r="E1907" s="58" t="s">
        <v>4837</v>
      </c>
      <c r="F1907" s="58" t="s">
        <v>4838</v>
      </c>
      <c r="G1907" s="55" t="s">
        <v>737</v>
      </c>
      <c r="H1907" s="59" t="s">
        <v>730</v>
      </c>
    </row>
    <row r="1908" spans="1:8" x14ac:dyDescent="0.35">
      <c r="A1908" s="56" t="s">
        <v>23</v>
      </c>
      <c r="B1908" s="57" t="s">
        <v>83</v>
      </c>
      <c r="C1908" s="57" t="s">
        <v>4825</v>
      </c>
      <c r="D1908" s="55" t="s">
        <v>4826</v>
      </c>
      <c r="E1908" s="58" t="s">
        <v>4839</v>
      </c>
      <c r="F1908" s="58" t="s">
        <v>4840</v>
      </c>
      <c r="G1908" s="55" t="s">
        <v>729</v>
      </c>
      <c r="H1908" s="59" t="s">
        <v>730</v>
      </c>
    </row>
    <row r="1909" spans="1:8" x14ac:dyDescent="0.35">
      <c r="A1909" s="56" t="s">
        <v>23</v>
      </c>
      <c r="B1909" s="57" t="s">
        <v>83</v>
      </c>
      <c r="C1909" s="57" t="s">
        <v>4825</v>
      </c>
      <c r="D1909" s="55" t="s">
        <v>4826</v>
      </c>
      <c r="E1909" s="58" t="s">
        <v>4841</v>
      </c>
      <c r="F1909" s="58" t="s">
        <v>4842</v>
      </c>
      <c r="G1909" s="55" t="s">
        <v>729</v>
      </c>
      <c r="H1909" s="59" t="s">
        <v>730</v>
      </c>
    </row>
    <row r="1910" spans="1:8" x14ac:dyDescent="0.35">
      <c r="A1910" s="56" t="s">
        <v>23</v>
      </c>
      <c r="B1910" s="57" t="s">
        <v>83</v>
      </c>
      <c r="C1910" s="57" t="s">
        <v>4825</v>
      </c>
      <c r="D1910" s="55" t="s">
        <v>4826</v>
      </c>
      <c r="E1910" s="58" t="s">
        <v>4843</v>
      </c>
      <c r="F1910" s="58" t="s">
        <v>4844</v>
      </c>
      <c r="G1910" s="55" t="s">
        <v>729</v>
      </c>
      <c r="H1910" s="59" t="s">
        <v>747</v>
      </c>
    </row>
    <row r="1911" spans="1:8" x14ac:dyDescent="0.35">
      <c r="A1911" s="56" t="s">
        <v>23</v>
      </c>
      <c r="B1911" s="57" t="s">
        <v>83</v>
      </c>
      <c r="C1911" s="57" t="s">
        <v>4825</v>
      </c>
      <c r="D1911" s="55" t="s">
        <v>4826</v>
      </c>
      <c r="E1911" s="58" t="s">
        <v>4845</v>
      </c>
      <c r="F1911" s="58" t="s">
        <v>4846</v>
      </c>
      <c r="G1911" s="55" t="s">
        <v>729</v>
      </c>
      <c r="H1911" s="59" t="s">
        <v>747</v>
      </c>
    </row>
    <row r="1912" spans="1:8" x14ac:dyDescent="0.35">
      <c r="A1912" s="56" t="s">
        <v>23</v>
      </c>
      <c r="B1912" s="57" t="s">
        <v>83</v>
      </c>
      <c r="C1912" s="57" t="s">
        <v>4825</v>
      </c>
      <c r="D1912" s="55" t="s">
        <v>4826</v>
      </c>
      <c r="E1912" s="58" t="s">
        <v>4847</v>
      </c>
      <c r="F1912" s="58" t="s">
        <v>4848</v>
      </c>
      <c r="G1912" s="55" t="s">
        <v>737</v>
      </c>
      <c r="H1912" s="59" t="s">
        <v>730</v>
      </c>
    </row>
    <row r="1913" spans="1:8" x14ac:dyDescent="0.35">
      <c r="A1913" s="56" t="s">
        <v>23</v>
      </c>
      <c r="B1913" s="57" t="s">
        <v>83</v>
      </c>
      <c r="C1913" s="57" t="s">
        <v>4849</v>
      </c>
      <c r="D1913" s="55" t="s">
        <v>4850</v>
      </c>
      <c r="E1913" s="58" t="s">
        <v>4851</v>
      </c>
      <c r="F1913" s="58" t="s">
        <v>4852</v>
      </c>
      <c r="G1913" s="55" t="s">
        <v>729</v>
      </c>
      <c r="H1913" s="59" t="s">
        <v>744</v>
      </c>
    </row>
    <row r="1914" spans="1:8" x14ac:dyDescent="0.35">
      <c r="A1914" s="56" t="s">
        <v>23</v>
      </c>
      <c r="B1914" s="57" t="s">
        <v>83</v>
      </c>
      <c r="C1914" s="57" t="s">
        <v>4849</v>
      </c>
      <c r="D1914" s="55" t="s">
        <v>4850</v>
      </c>
      <c r="E1914" s="58" t="s">
        <v>4853</v>
      </c>
      <c r="F1914" s="58" t="s">
        <v>4854</v>
      </c>
      <c r="G1914" s="55" t="s">
        <v>729</v>
      </c>
      <c r="H1914" s="59" t="s">
        <v>747</v>
      </c>
    </row>
    <row r="1915" spans="1:8" x14ac:dyDescent="0.35">
      <c r="A1915" s="56" t="s">
        <v>23</v>
      </c>
      <c r="B1915" s="57" t="s">
        <v>83</v>
      </c>
      <c r="C1915" s="57" t="s">
        <v>4849</v>
      </c>
      <c r="D1915" s="55" t="s">
        <v>4850</v>
      </c>
      <c r="E1915" s="58" t="s">
        <v>4855</v>
      </c>
      <c r="F1915" s="58" t="s">
        <v>4856</v>
      </c>
      <c r="G1915" s="55" t="s">
        <v>729</v>
      </c>
      <c r="H1915" s="59" t="s">
        <v>747</v>
      </c>
    </row>
    <row r="1916" spans="1:8" x14ac:dyDescent="0.35">
      <c r="A1916" s="56" t="s">
        <v>23</v>
      </c>
      <c r="B1916" s="57" t="s">
        <v>83</v>
      </c>
      <c r="C1916" s="57" t="s">
        <v>4849</v>
      </c>
      <c r="D1916" s="55" t="s">
        <v>4850</v>
      </c>
      <c r="E1916" s="58" t="s">
        <v>4857</v>
      </c>
      <c r="F1916" s="58" t="s">
        <v>4858</v>
      </c>
      <c r="G1916" s="55" t="s">
        <v>729</v>
      </c>
      <c r="H1916" s="59" t="s">
        <v>730</v>
      </c>
    </row>
    <row r="1917" spans="1:8" x14ac:dyDescent="0.35">
      <c r="A1917" s="56" t="s">
        <v>23</v>
      </c>
      <c r="B1917" s="57" t="s">
        <v>83</v>
      </c>
      <c r="C1917" s="57" t="s">
        <v>4849</v>
      </c>
      <c r="D1917" s="55" t="s">
        <v>4850</v>
      </c>
      <c r="E1917" s="58" t="s">
        <v>4859</v>
      </c>
      <c r="F1917" s="58" t="s">
        <v>4860</v>
      </c>
      <c r="G1917" s="55" t="s">
        <v>729</v>
      </c>
      <c r="H1917" s="59" t="s">
        <v>730</v>
      </c>
    </row>
    <row r="1918" spans="1:8" x14ac:dyDescent="0.35">
      <c r="A1918" s="56" t="s">
        <v>23</v>
      </c>
      <c r="B1918" s="57" t="s">
        <v>83</v>
      </c>
      <c r="C1918" s="57" t="s">
        <v>4849</v>
      </c>
      <c r="D1918" s="55" t="s">
        <v>4850</v>
      </c>
      <c r="E1918" s="58" t="s">
        <v>4861</v>
      </c>
      <c r="F1918" s="58" t="s">
        <v>4862</v>
      </c>
      <c r="G1918" s="55" t="s">
        <v>729</v>
      </c>
      <c r="H1918" s="59" t="s">
        <v>730</v>
      </c>
    </row>
    <row r="1919" spans="1:8" x14ac:dyDescent="0.35">
      <c r="A1919" s="56" t="s">
        <v>23</v>
      </c>
      <c r="B1919" s="57" t="s">
        <v>83</v>
      </c>
      <c r="C1919" s="57" t="s">
        <v>4849</v>
      </c>
      <c r="D1919" s="55" t="s">
        <v>4850</v>
      </c>
      <c r="E1919" s="58" t="s">
        <v>4863</v>
      </c>
      <c r="F1919" s="58" t="s">
        <v>4864</v>
      </c>
      <c r="G1919" s="55" t="s">
        <v>729</v>
      </c>
      <c r="H1919" s="59" t="s">
        <v>730</v>
      </c>
    </row>
    <row r="1920" spans="1:8" x14ac:dyDescent="0.35">
      <c r="A1920" s="56" t="s">
        <v>23</v>
      </c>
      <c r="B1920" s="57" t="s">
        <v>83</v>
      </c>
      <c r="C1920" s="57" t="s">
        <v>4849</v>
      </c>
      <c r="D1920" s="55" t="s">
        <v>4850</v>
      </c>
      <c r="E1920" s="58" t="s">
        <v>4865</v>
      </c>
      <c r="F1920" s="58" t="s">
        <v>4866</v>
      </c>
      <c r="G1920" s="55" t="s">
        <v>729</v>
      </c>
      <c r="H1920" s="59" t="s">
        <v>730</v>
      </c>
    </row>
    <row r="1921" spans="1:8" x14ac:dyDescent="0.35">
      <c r="A1921" s="56" t="s">
        <v>23</v>
      </c>
      <c r="B1921" s="57" t="s">
        <v>83</v>
      </c>
      <c r="C1921" s="57" t="s">
        <v>4849</v>
      </c>
      <c r="D1921" s="55" t="s">
        <v>4850</v>
      </c>
      <c r="E1921" s="58" t="s">
        <v>4867</v>
      </c>
      <c r="F1921" s="58" t="s">
        <v>4868</v>
      </c>
      <c r="G1921" s="55" t="s">
        <v>729</v>
      </c>
      <c r="H1921" s="59" t="s">
        <v>730</v>
      </c>
    </row>
    <row r="1922" spans="1:8" x14ac:dyDescent="0.35">
      <c r="A1922" s="56" t="s">
        <v>23</v>
      </c>
      <c r="B1922" s="57" t="s">
        <v>83</v>
      </c>
      <c r="C1922" s="57" t="s">
        <v>4849</v>
      </c>
      <c r="D1922" s="55" t="s">
        <v>4850</v>
      </c>
      <c r="E1922" s="58" t="s">
        <v>4869</v>
      </c>
      <c r="F1922" s="58" t="s">
        <v>4870</v>
      </c>
      <c r="G1922" s="55" t="s">
        <v>737</v>
      </c>
      <c r="H1922" s="59" t="s">
        <v>730</v>
      </c>
    </row>
    <row r="1923" spans="1:8" x14ac:dyDescent="0.35">
      <c r="A1923" s="56" t="s">
        <v>23</v>
      </c>
      <c r="B1923" s="57" t="s">
        <v>83</v>
      </c>
      <c r="C1923" s="57" t="s">
        <v>4849</v>
      </c>
      <c r="D1923" s="55" t="s">
        <v>4850</v>
      </c>
      <c r="E1923" s="58" t="s">
        <v>4871</v>
      </c>
      <c r="F1923" s="58" t="s">
        <v>4872</v>
      </c>
      <c r="G1923" s="55" t="s">
        <v>737</v>
      </c>
      <c r="H1923" s="59" t="s">
        <v>747</v>
      </c>
    </row>
    <row r="1924" spans="1:8" x14ac:dyDescent="0.35">
      <c r="A1924" s="56" t="s">
        <v>23</v>
      </c>
      <c r="B1924" s="57" t="s">
        <v>83</v>
      </c>
      <c r="C1924" s="57" t="s">
        <v>4873</v>
      </c>
      <c r="D1924" s="55" t="s">
        <v>4874</v>
      </c>
      <c r="E1924" s="58" t="s">
        <v>4875</v>
      </c>
      <c r="F1924" s="58" t="s">
        <v>4876</v>
      </c>
      <c r="G1924" s="55" t="s">
        <v>729</v>
      </c>
      <c r="H1924" s="59" t="s">
        <v>744</v>
      </c>
    </row>
    <row r="1925" spans="1:8" x14ac:dyDescent="0.35">
      <c r="A1925" s="56" t="s">
        <v>23</v>
      </c>
      <c r="B1925" s="57" t="s">
        <v>83</v>
      </c>
      <c r="C1925" s="57" t="s">
        <v>4873</v>
      </c>
      <c r="D1925" s="55" t="s">
        <v>4874</v>
      </c>
      <c r="E1925" s="58" t="s">
        <v>4877</v>
      </c>
      <c r="F1925" s="58" t="s">
        <v>4878</v>
      </c>
      <c r="G1925" s="55" t="s">
        <v>729</v>
      </c>
      <c r="H1925" s="59" t="s">
        <v>747</v>
      </c>
    </row>
    <row r="1926" spans="1:8" x14ac:dyDescent="0.35">
      <c r="A1926" s="56" t="s">
        <v>23</v>
      </c>
      <c r="B1926" s="57" t="s">
        <v>83</v>
      </c>
      <c r="C1926" s="57" t="s">
        <v>4873</v>
      </c>
      <c r="D1926" s="55" t="s">
        <v>4874</v>
      </c>
      <c r="E1926" s="58" t="s">
        <v>4879</v>
      </c>
      <c r="F1926" s="58" t="s">
        <v>4880</v>
      </c>
      <c r="G1926" s="55" t="s">
        <v>729</v>
      </c>
      <c r="H1926" s="59" t="s">
        <v>730</v>
      </c>
    </row>
    <row r="1927" spans="1:8" x14ac:dyDescent="0.35">
      <c r="A1927" s="56" t="s">
        <v>23</v>
      </c>
      <c r="B1927" s="57" t="s">
        <v>83</v>
      </c>
      <c r="C1927" s="57" t="s">
        <v>4873</v>
      </c>
      <c r="D1927" s="55" t="s">
        <v>4874</v>
      </c>
      <c r="E1927" s="58" t="s">
        <v>4881</v>
      </c>
      <c r="F1927" s="58" t="s">
        <v>4882</v>
      </c>
      <c r="G1927" s="55" t="s">
        <v>729</v>
      </c>
      <c r="H1927" s="59" t="s">
        <v>730</v>
      </c>
    </row>
    <row r="1928" spans="1:8" x14ac:dyDescent="0.35">
      <c r="A1928" s="56" t="s">
        <v>23</v>
      </c>
      <c r="B1928" s="57" t="s">
        <v>83</v>
      </c>
      <c r="C1928" s="57" t="s">
        <v>4873</v>
      </c>
      <c r="D1928" s="55" t="s">
        <v>4874</v>
      </c>
      <c r="E1928" s="58" t="s">
        <v>4883</v>
      </c>
      <c r="F1928" s="58" t="s">
        <v>4884</v>
      </c>
      <c r="G1928" s="55" t="s">
        <v>737</v>
      </c>
      <c r="H1928" s="59" t="s">
        <v>730</v>
      </c>
    </row>
    <row r="1929" spans="1:8" x14ac:dyDescent="0.35">
      <c r="A1929" s="56" t="s">
        <v>23</v>
      </c>
      <c r="B1929" s="57" t="s">
        <v>83</v>
      </c>
      <c r="C1929" s="57" t="s">
        <v>4873</v>
      </c>
      <c r="D1929" s="55" t="s">
        <v>4874</v>
      </c>
      <c r="E1929" s="58" t="s">
        <v>4885</v>
      </c>
      <c r="F1929" s="58" t="s">
        <v>4886</v>
      </c>
      <c r="G1929" s="55" t="s">
        <v>729</v>
      </c>
      <c r="H1929" s="59" t="s">
        <v>730</v>
      </c>
    </row>
    <row r="1930" spans="1:8" x14ac:dyDescent="0.35">
      <c r="A1930" s="56" t="s">
        <v>23</v>
      </c>
      <c r="B1930" s="57" t="s">
        <v>83</v>
      </c>
      <c r="C1930" s="57" t="s">
        <v>4873</v>
      </c>
      <c r="D1930" s="55" t="s">
        <v>4874</v>
      </c>
      <c r="E1930" s="58" t="s">
        <v>4887</v>
      </c>
      <c r="F1930" s="58" t="s">
        <v>4888</v>
      </c>
      <c r="G1930" s="55" t="s">
        <v>729</v>
      </c>
      <c r="H1930" s="59" t="s">
        <v>730</v>
      </c>
    </row>
    <row r="1931" spans="1:8" x14ac:dyDescent="0.35">
      <c r="A1931" s="56" t="s">
        <v>23</v>
      </c>
      <c r="B1931" s="57" t="s">
        <v>83</v>
      </c>
      <c r="C1931" s="57" t="s">
        <v>4873</v>
      </c>
      <c r="D1931" s="55" t="s">
        <v>4874</v>
      </c>
      <c r="E1931" s="58" t="s">
        <v>4889</v>
      </c>
      <c r="F1931" s="58" t="s">
        <v>4890</v>
      </c>
      <c r="G1931" s="55" t="s">
        <v>729</v>
      </c>
      <c r="H1931" s="59" t="s">
        <v>747</v>
      </c>
    </row>
    <row r="1932" spans="1:8" x14ac:dyDescent="0.35">
      <c r="A1932" s="56" t="s">
        <v>23</v>
      </c>
      <c r="B1932" s="57" t="s">
        <v>83</v>
      </c>
      <c r="C1932" s="57" t="s">
        <v>4873</v>
      </c>
      <c r="D1932" s="55" t="s">
        <v>4874</v>
      </c>
      <c r="E1932" s="58" t="s">
        <v>4891</v>
      </c>
      <c r="F1932" s="58" t="s">
        <v>4892</v>
      </c>
      <c r="G1932" s="55" t="s">
        <v>729</v>
      </c>
      <c r="H1932" s="59" t="s">
        <v>730</v>
      </c>
    </row>
    <row r="1933" spans="1:8" x14ac:dyDescent="0.35">
      <c r="A1933" s="56" t="s">
        <v>23</v>
      </c>
      <c r="B1933" s="57" t="s">
        <v>83</v>
      </c>
      <c r="C1933" s="57" t="s">
        <v>4873</v>
      </c>
      <c r="D1933" s="55" t="s">
        <v>4874</v>
      </c>
      <c r="E1933" s="58" t="s">
        <v>4893</v>
      </c>
      <c r="F1933" s="58" t="s">
        <v>4894</v>
      </c>
      <c r="G1933" s="55" t="s">
        <v>729</v>
      </c>
      <c r="H1933" s="59" t="s">
        <v>730</v>
      </c>
    </row>
    <row r="1934" spans="1:8" x14ac:dyDescent="0.35">
      <c r="A1934" s="56" t="s">
        <v>23</v>
      </c>
      <c r="B1934" s="57" t="s">
        <v>83</v>
      </c>
      <c r="C1934" s="57" t="s">
        <v>4873</v>
      </c>
      <c r="D1934" s="55" t="s">
        <v>4874</v>
      </c>
      <c r="E1934" s="58" t="s">
        <v>4895</v>
      </c>
      <c r="F1934" s="58" t="s">
        <v>4896</v>
      </c>
      <c r="G1934" s="55" t="s">
        <v>737</v>
      </c>
      <c r="H1934" s="59" t="s">
        <v>747</v>
      </c>
    </row>
    <row r="1935" spans="1:8" x14ac:dyDescent="0.35">
      <c r="A1935" s="56" t="s">
        <v>23</v>
      </c>
      <c r="B1935" s="57" t="s">
        <v>83</v>
      </c>
      <c r="C1935" s="57" t="s">
        <v>4873</v>
      </c>
      <c r="D1935" s="55" t="s">
        <v>4874</v>
      </c>
      <c r="E1935" s="58" t="s">
        <v>4897</v>
      </c>
      <c r="F1935" s="58" t="s">
        <v>4898</v>
      </c>
      <c r="G1935" s="55" t="s">
        <v>737</v>
      </c>
      <c r="H1935" s="59" t="s">
        <v>730</v>
      </c>
    </row>
    <row r="1936" spans="1:8" x14ac:dyDescent="0.35">
      <c r="A1936" s="56" t="s">
        <v>23</v>
      </c>
      <c r="B1936" s="57" t="s">
        <v>83</v>
      </c>
      <c r="C1936" s="57" t="s">
        <v>4873</v>
      </c>
      <c r="D1936" s="55" t="s">
        <v>4874</v>
      </c>
      <c r="E1936" s="58" t="s">
        <v>4899</v>
      </c>
      <c r="F1936" s="58" t="s">
        <v>4900</v>
      </c>
      <c r="G1936" s="55" t="s">
        <v>737</v>
      </c>
      <c r="H1936" s="59" t="s">
        <v>730</v>
      </c>
    </row>
    <row r="1937" spans="1:8" x14ac:dyDescent="0.35">
      <c r="A1937" s="56" t="s">
        <v>23</v>
      </c>
      <c r="B1937" s="57" t="s">
        <v>83</v>
      </c>
      <c r="C1937" s="57" t="s">
        <v>4873</v>
      </c>
      <c r="D1937" s="55" t="s">
        <v>4874</v>
      </c>
      <c r="E1937" s="58" t="s">
        <v>4901</v>
      </c>
      <c r="F1937" s="58" t="s">
        <v>4902</v>
      </c>
      <c r="G1937" s="55" t="s">
        <v>737</v>
      </c>
      <c r="H1937" s="59" t="s">
        <v>730</v>
      </c>
    </row>
    <row r="1938" spans="1:8" x14ac:dyDescent="0.35">
      <c r="A1938" s="56" t="s">
        <v>23</v>
      </c>
      <c r="B1938" s="57" t="s">
        <v>83</v>
      </c>
      <c r="C1938" s="57" t="s">
        <v>4873</v>
      </c>
      <c r="D1938" s="55" t="s">
        <v>4874</v>
      </c>
      <c r="E1938" s="58" t="s">
        <v>4903</v>
      </c>
      <c r="F1938" s="58" t="s">
        <v>4904</v>
      </c>
      <c r="G1938" s="55" t="s">
        <v>729</v>
      </c>
      <c r="H1938" s="59" t="s">
        <v>730</v>
      </c>
    </row>
    <row r="1939" spans="1:8" x14ac:dyDescent="0.35">
      <c r="A1939" s="56" t="s">
        <v>23</v>
      </c>
      <c r="B1939" s="57" t="s">
        <v>83</v>
      </c>
      <c r="C1939" s="57" t="s">
        <v>4873</v>
      </c>
      <c r="D1939" s="55" t="s">
        <v>4874</v>
      </c>
      <c r="E1939" s="58" t="s">
        <v>4905</v>
      </c>
      <c r="F1939" s="58" t="s">
        <v>4906</v>
      </c>
      <c r="G1939" s="55" t="s">
        <v>729</v>
      </c>
      <c r="H1939" s="59" t="s">
        <v>730</v>
      </c>
    </row>
    <row r="1940" spans="1:8" x14ac:dyDescent="0.35">
      <c r="A1940" s="56" t="s">
        <v>23</v>
      </c>
      <c r="B1940" s="57" t="s">
        <v>83</v>
      </c>
      <c r="C1940" s="57" t="s">
        <v>4873</v>
      </c>
      <c r="D1940" s="55" t="s">
        <v>4874</v>
      </c>
      <c r="E1940" s="58" t="s">
        <v>4907</v>
      </c>
      <c r="F1940" s="58" t="s">
        <v>4908</v>
      </c>
      <c r="G1940" s="55" t="s">
        <v>737</v>
      </c>
      <c r="H1940" s="59" t="s">
        <v>747</v>
      </c>
    </row>
    <row r="1941" spans="1:8" x14ac:dyDescent="0.35">
      <c r="A1941" s="56" t="s">
        <v>23</v>
      </c>
      <c r="B1941" s="57" t="s">
        <v>83</v>
      </c>
      <c r="C1941" s="57" t="s">
        <v>4873</v>
      </c>
      <c r="D1941" s="55" t="s">
        <v>4874</v>
      </c>
      <c r="E1941" s="58" t="s">
        <v>4909</v>
      </c>
      <c r="F1941" s="58" t="s">
        <v>4910</v>
      </c>
      <c r="G1941" s="55" t="s">
        <v>737</v>
      </c>
      <c r="H1941" s="59" t="s">
        <v>730</v>
      </c>
    </row>
    <row r="1942" spans="1:8" x14ac:dyDescent="0.35">
      <c r="A1942" s="56" t="s">
        <v>23</v>
      </c>
      <c r="B1942" s="57" t="s">
        <v>83</v>
      </c>
      <c r="C1942" s="57" t="s">
        <v>4873</v>
      </c>
      <c r="D1942" s="55" t="s">
        <v>4874</v>
      </c>
      <c r="E1942" s="58" t="s">
        <v>4911</v>
      </c>
      <c r="F1942" s="58" t="s">
        <v>4912</v>
      </c>
      <c r="G1942" s="55" t="s">
        <v>737</v>
      </c>
      <c r="H1942" s="59" t="s">
        <v>730</v>
      </c>
    </row>
    <row r="1943" spans="1:8" x14ac:dyDescent="0.35">
      <c r="A1943" s="56" t="s">
        <v>23</v>
      </c>
      <c r="B1943" s="57" t="s">
        <v>83</v>
      </c>
      <c r="C1943" s="57" t="s">
        <v>4873</v>
      </c>
      <c r="D1943" s="55" t="s">
        <v>4874</v>
      </c>
      <c r="E1943" s="58" t="s">
        <v>4913</v>
      </c>
      <c r="F1943" s="58" t="s">
        <v>4914</v>
      </c>
      <c r="G1943" s="55" t="s">
        <v>737</v>
      </c>
      <c r="H1943" s="59" t="s">
        <v>744</v>
      </c>
    </row>
    <row r="1944" spans="1:8" x14ac:dyDescent="0.35">
      <c r="A1944" s="56" t="s">
        <v>23</v>
      </c>
      <c r="B1944" s="57" t="s">
        <v>83</v>
      </c>
      <c r="C1944" s="57" t="s">
        <v>4915</v>
      </c>
      <c r="D1944" s="55" t="s">
        <v>4916</v>
      </c>
      <c r="E1944" s="58" t="s">
        <v>4917</v>
      </c>
      <c r="F1944" s="58" t="s">
        <v>4918</v>
      </c>
      <c r="G1944" s="55" t="s">
        <v>729</v>
      </c>
      <c r="H1944" s="59" t="s">
        <v>730</v>
      </c>
    </row>
    <row r="1945" spans="1:8" x14ac:dyDescent="0.35">
      <c r="A1945" s="56" t="s">
        <v>23</v>
      </c>
      <c r="B1945" s="57" t="s">
        <v>83</v>
      </c>
      <c r="C1945" s="57" t="s">
        <v>4915</v>
      </c>
      <c r="D1945" s="55" t="s">
        <v>4916</v>
      </c>
      <c r="E1945" s="58" t="s">
        <v>4919</v>
      </c>
      <c r="F1945" s="58" t="s">
        <v>4920</v>
      </c>
      <c r="G1945" s="55" t="s">
        <v>737</v>
      </c>
      <c r="H1945" s="59" t="s">
        <v>747</v>
      </c>
    </row>
    <row r="1946" spans="1:8" x14ac:dyDescent="0.35">
      <c r="A1946" s="56" t="s">
        <v>23</v>
      </c>
      <c r="B1946" s="57" t="s">
        <v>83</v>
      </c>
      <c r="C1946" s="57" t="s">
        <v>4915</v>
      </c>
      <c r="D1946" s="55" t="s">
        <v>4916</v>
      </c>
      <c r="E1946" s="58" t="s">
        <v>4921</v>
      </c>
      <c r="F1946" s="58" t="s">
        <v>4922</v>
      </c>
      <c r="G1946" s="55" t="s">
        <v>729</v>
      </c>
      <c r="H1946" s="59" t="s">
        <v>730</v>
      </c>
    </row>
    <row r="1947" spans="1:8" x14ac:dyDescent="0.35">
      <c r="A1947" s="56" t="s">
        <v>23</v>
      </c>
      <c r="B1947" s="57" t="s">
        <v>83</v>
      </c>
      <c r="C1947" s="57" t="s">
        <v>4915</v>
      </c>
      <c r="D1947" s="55" t="s">
        <v>4916</v>
      </c>
      <c r="E1947" s="58" t="s">
        <v>4923</v>
      </c>
      <c r="F1947" s="58" t="s">
        <v>4924</v>
      </c>
      <c r="G1947" s="55" t="s">
        <v>729</v>
      </c>
      <c r="H1947" s="59" t="s">
        <v>730</v>
      </c>
    </row>
    <row r="1948" spans="1:8" x14ac:dyDescent="0.35">
      <c r="A1948" s="56" t="s">
        <v>23</v>
      </c>
      <c r="B1948" s="57" t="s">
        <v>83</v>
      </c>
      <c r="C1948" s="57" t="s">
        <v>4915</v>
      </c>
      <c r="D1948" s="55" t="s">
        <v>4916</v>
      </c>
      <c r="E1948" s="58" t="s">
        <v>4925</v>
      </c>
      <c r="F1948" s="58" t="s">
        <v>4926</v>
      </c>
      <c r="G1948" s="55" t="s">
        <v>729</v>
      </c>
      <c r="H1948" s="59" t="s">
        <v>730</v>
      </c>
    </row>
    <row r="1949" spans="1:8" x14ac:dyDescent="0.35">
      <c r="A1949" s="56" t="s">
        <v>23</v>
      </c>
      <c r="B1949" s="57" t="s">
        <v>83</v>
      </c>
      <c r="C1949" s="57" t="s">
        <v>4915</v>
      </c>
      <c r="D1949" s="55" t="s">
        <v>4916</v>
      </c>
      <c r="E1949" s="58" t="s">
        <v>4927</v>
      </c>
      <c r="F1949" s="58" t="s">
        <v>4928</v>
      </c>
      <c r="G1949" s="55" t="s">
        <v>729</v>
      </c>
      <c r="H1949" s="59" t="s">
        <v>730</v>
      </c>
    </row>
    <row r="1950" spans="1:8" x14ac:dyDescent="0.35">
      <c r="A1950" s="56" t="s">
        <v>23</v>
      </c>
      <c r="B1950" s="57" t="s">
        <v>83</v>
      </c>
      <c r="C1950" s="57" t="s">
        <v>4915</v>
      </c>
      <c r="D1950" s="55" t="s">
        <v>4916</v>
      </c>
      <c r="E1950" s="58" t="s">
        <v>4929</v>
      </c>
      <c r="F1950" s="58" t="s">
        <v>4930</v>
      </c>
      <c r="G1950" s="55" t="s">
        <v>737</v>
      </c>
      <c r="H1950" s="59" t="s">
        <v>730</v>
      </c>
    </row>
    <row r="1951" spans="1:8" x14ac:dyDescent="0.35">
      <c r="A1951" s="56" t="s">
        <v>23</v>
      </c>
      <c r="B1951" s="57" t="s">
        <v>83</v>
      </c>
      <c r="C1951" s="57" t="s">
        <v>4915</v>
      </c>
      <c r="D1951" s="55" t="s">
        <v>4916</v>
      </c>
      <c r="E1951" s="58" t="s">
        <v>4931</v>
      </c>
      <c r="F1951" s="58" t="s">
        <v>4932</v>
      </c>
      <c r="G1951" s="55" t="s">
        <v>737</v>
      </c>
      <c r="H1951" s="59" t="s">
        <v>730</v>
      </c>
    </row>
    <row r="1952" spans="1:8" x14ac:dyDescent="0.35">
      <c r="A1952" s="56" t="s">
        <v>23</v>
      </c>
      <c r="B1952" s="57" t="s">
        <v>83</v>
      </c>
      <c r="C1952" s="57" t="s">
        <v>4915</v>
      </c>
      <c r="D1952" s="55" t="s">
        <v>4916</v>
      </c>
      <c r="E1952" s="58" t="s">
        <v>4933</v>
      </c>
      <c r="F1952" s="58" t="s">
        <v>4934</v>
      </c>
      <c r="G1952" s="55" t="s">
        <v>729</v>
      </c>
      <c r="H1952" s="59" t="s">
        <v>730</v>
      </c>
    </row>
    <row r="1953" spans="1:8" x14ac:dyDescent="0.35">
      <c r="A1953" s="56" t="s">
        <v>23</v>
      </c>
      <c r="B1953" s="57" t="s">
        <v>83</v>
      </c>
      <c r="C1953" s="57" t="s">
        <v>4915</v>
      </c>
      <c r="D1953" s="55" t="s">
        <v>4916</v>
      </c>
      <c r="E1953" s="58" t="s">
        <v>4935</v>
      </c>
      <c r="F1953" s="58" t="s">
        <v>4936</v>
      </c>
      <c r="G1953" s="55" t="s">
        <v>729</v>
      </c>
      <c r="H1953" s="59" t="s">
        <v>730</v>
      </c>
    </row>
    <row r="1954" spans="1:8" x14ac:dyDescent="0.35">
      <c r="A1954" s="56" t="s">
        <v>23</v>
      </c>
      <c r="B1954" s="57" t="s">
        <v>83</v>
      </c>
      <c r="C1954" s="57" t="s">
        <v>4915</v>
      </c>
      <c r="D1954" s="55" t="s">
        <v>4916</v>
      </c>
      <c r="E1954" s="58" t="s">
        <v>4937</v>
      </c>
      <c r="F1954" s="58" t="s">
        <v>4938</v>
      </c>
      <c r="G1954" s="55" t="s">
        <v>729</v>
      </c>
      <c r="H1954" s="59" t="s">
        <v>730</v>
      </c>
    </row>
    <row r="1955" spans="1:8" x14ac:dyDescent="0.35">
      <c r="A1955" s="56" t="s">
        <v>23</v>
      </c>
      <c r="B1955" s="57" t="s">
        <v>83</v>
      </c>
      <c r="C1955" s="57" t="s">
        <v>4915</v>
      </c>
      <c r="D1955" s="55" t="s">
        <v>4916</v>
      </c>
      <c r="E1955" s="58" t="s">
        <v>4939</v>
      </c>
      <c r="F1955" s="58" t="s">
        <v>4940</v>
      </c>
      <c r="G1955" s="55" t="s">
        <v>729</v>
      </c>
      <c r="H1955" s="59" t="s">
        <v>744</v>
      </c>
    </row>
    <row r="1956" spans="1:8" x14ac:dyDescent="0.35">
      <c r="A1956" s="56" t="s">
        <v>23</v>
      </c>
      <c r="B1956" s="57" t="s">
        <v>83</v>
      </c>
      <c r="C1956" s="57" t="s">
        <v>4915</v>
      </c>
      <c r="D1956" s="55" t="s">
        <v>4916</v>
      </c>
      <c r="E1956" s="58" t="s">
        <v>4941</v>
      </c>
      <c r="F1956" s="58" t="s">
        <v>4942</v>
      </c>
      <c r="G1956" s="55" t="s">
        <v>737</v>
      </c>
      <c r="H1956" s="59" t="s">
        <v>730</v>
      </c>
    </row>
    <row r="1957" spans="1:8" x14ac:dyDescent="0.35">
      <c r="A1957" s="56" t="s">
        <v>23</v>
      </c>
      <c r="B1957" s="57" t="s">
        <v>83</v>
      </c>
      <c r="C1957" s="57" t="s">
        <v>4915</v>
      </c>
      <c r="D1957" s="55" t="s">
        <v>4916</v>
      </c>
      <c r="E1957" s="58" t="s">
        <v>4943</v>
      </c>
      <c r="F1957" s="58" t="s">
        <v>4944</v>
      </c>
      <c r="G1957" s="55" t="s">
        <v>737</v>
      </c>
      <c r="H1957" s="59" t="s">
        <v>730</v>
      </c>
    </row>
    <row r="1958" spans="1:8" x14ac:dyDescent="0.35">
      <c r="A1958" s="56" t="s">
        <v>23</v>
      </c>
      <c r="B1958" s="57" t="s">
        <v>83</v>
      </c>
      <c r="C1958" s="57" t="s">
        <v>4915</v>
      </c>
      <c r="D1958" s="55" t="s">
        <v>4916</v>
      </c>
      <c r="E1958" s="58" t="s">
        <v>4945</v>
      </c>
      <c r="F1958" s="58" t="s">
        <v>4946</v>
      </c>
      <c r="G1958" s="55" t="s">
        <v>729</v>
      </c>
      <c r="H1958" s="59" t="s">
        <v>747</v>
      </c>
    </row>
    <row r="1959" spans="1:8" x14ac:dyDescent="0.35">
      <c r="A1959" s="56" t="s">
        <v>23</v>
      </c>
      <c r="B1959" s="57" t="s">
        <v>83</v>
      </c>
      <c r="C1959" s="57" t="s">
        <v>4915</v>
      </c>
      <c r="D1959" s="55" t="s">
        <v>4916</v>
      </c>
      <c r="E1959" s="58" t="s">
        <v>4947</v>
      </c>
      <c r="F1959" s="58" t="s">
        <v>4948</v>
      </c>
      <c r="G1959" s="55" t="s">
        <v>729</v>
      </c>
      <c r="H1959" s="59" t="s">
        <v>730</v>
      </c>
    </row>
    <row r="1960" spans="1:8" x14ac:dyDescent="0.35">
      <c r="A1960" s="56" t="s">
        <v>23</v>
      </c>
      <c r="B1960" s="57" t="s">
        <v>83</v>
      </c>
      <c r="C1960" s="57" t="s">
        <v>4949</v>
      </c>
      <c r="D1960" s="55" t="s">
        <v>4950</v>
      </c>
      <c r="E1960" s="58" t="s">
        <v>4951</v>
      </c>
      <c r="F1960" s="58" t="s">
        <v>4952</v>
      </c>
      <c r="G1960" s="55" t="s">
        <v>729</v>
      </c>
      <c r="H1960" s="59" t="s">
        <v>730</v>
      </c>
    </row>
    <row r="1961" spans="1:8" x14ac:dyDescent="0.35">
      <c r="A1961" s="56" t="s">
        <v>23</v>
      </c>
      <c r="B1961" s="57" t="s">
        <v>83</v>
      </c>
      <c r="C1961" s="57" t="s">
        <v>4949</v>
      </c>
      <c r="D1961" s="55" t="s">
        <v>4950</v>
      </c>
      <c r="E1961" s="58" t="s">
        <v>4953</v>
      </c>
      <c r="F1961" s="58" t="s">
        <v>4954</v>
      </c>
      <c r="G1961" s="55" t="s">
        <v>729</v>
      </c>
      <c r="H1961" s="59" t="s">
        <v>730</v>
      </c>
    </row>
    <row r="1962" spans="1:8" x14ac:dyDescent="0.35">
      <c r="A1962" s="56" t="s">
        <v>23</v>
      </c>
      <c r="B1962" s="57" t="s">
        <v>83</v>
      </c>
      <c r="C1962" s="57" t="s">
        <v>4949</v>
      </c>
      <c r="D1962" s="55" t="s">
        <v>4950</v>
      </c>
      <c r="E1962" s="58" t="s">
        <v>4955</v>
      </c>
      <c r="F1962" s="58" t="s">
        <v>4956</v>
      </c>
      <c r="G1962" s="55" t="s">
        <v>729</v>
      </c>
      <c r="H1962" s="59" t="s">
        <v>730</v>
      </c>
    </row>
    <row r="1963" spans="1:8" x14ac:dyDescent="0.35">
      <c r="A1963" s="56" t="s">
        <v>23</v>
      </c>
      <c r="B1963" s="57" t="s">
        <v>83</v>
      </c>
      <c r="C1963" s="57" t="s">
        <v>4949</v>
      </c>
      <c r="D1963" s="55" t="s">
        <v>4950</v>
      </c>
      <c r="E1963" s="58" t="s">
        <v>4957</v>
      </c>
      <c r="F1963" s="58" t="s">
        <v>4958</v>
      </c>
      <c r="G1963" s="55" t="s">
        <v>729</v>
      </c>
      <c r="H1963" s="59" t="s">
        <v>744</v>
      </c>
    </row>
    <row r="1964" spans="1:8" x14ac:dyDescent="0.35">
      <c r="A1964" s="56" t="s">
        <v>23</v>
      </c>
      <c r="B1964" s="57" t="s">
        <v>83</v>
      </c>
      <c r="C1964" s="57" t="s">
        <v>4949</v>
      </c>
      <c r="D1964" s="55" t="s">
        <v>4950</v>
      </c>
      <c r="E1964" s="58" t="s">
        <v>4959</v>
      </c>
      <c r="F1964" s="58" t="s">
        <v>4960</v>
      </c>
      <c r="G1964" s="55" t="s">
        <v>729</v>
      </c>
      <c r="H1964" s="59" t="s">
        <v>730</v>
      </c>
    </row>
    <row r="1965" spans="1:8" x14ac:dyDescent="0.35">
      <c r="A1965" s="56" t="s">
        <v>23</v>
      </c>
      <c r="B1965" s="57" t="s">
        <v>83</v>
      </c>
      <c r="C1965" s="57" t="s">
        <v>4949</v>
      </c>
      <c r="D1965" s="55" t="s">
        <v>4950</v>
      </c>
      <c r="E1965" s="58" t="s">
        <v>4961</v>
      </c>
      <c r="F1965" s="58" t="s">
        <v>4962</v>
      </c>
      <c r="G1965" s="55" t="s">
        <v>729</v>
      </c>
      <c r="H1965" s="59" t="s">
        <v>747</v>
      </c>
    </row>
    <row r="1966" spans="1:8" x14ac:dyDescent="0.35">
      <c r="A1966" s="56" t="s">
        <v>23</v>
      </c>
      <c r="B1966" s="57" t="s">
        <v>83</v>
      </c>
      <c r="C1966" s="57" t="s">
        <v>4949</v>
      </c>
      <c r="D1966" s="55" t="s">
        <v>4950</v>
      </c>
      <c r="E1966" s="58" t="s">
        <v>4963</v>
      </c>
      <c r="F1966" s="58" t="s">
        <v>4964</v>
      </c>
      <c r="G1966" s="55" t="s">
        <v>729</v>
      </c>
      <c r="H1966" s="59" t="s">
        <v>747</v>
      </c>
    </row>
    <row r="1967" spans="1:8" x14ac:dyDescent="0.35">
      <c r="A1967" s="56" t="s">
        <v>23</v>
      </c>
      <c r="B1967" s="57" t="s">
        <v>83</v>
      </c>
      <c r="C1967" s="57" t="s">
        <v>4949</v>
      </c>
      <c r="D1967" s="55" t="s">
        <v>4950</v>
      </c>
      <c r="E1967" s="58" t="s">
        <v>4965</v>
      </c>
      <c r="F1967" s="58" t="s">
        <v>4966</v>
      </c>
      <c r="G1967" s="55" t="s">
        <v>729</v>
      </c>
      <c r="H1967" s="59" t="s">
        <v>730</v>
      </c>
    </row>
    <row r="1968" spans="1:8" x14ac:dyDescent="0.35">
      <c r="A1968" s="56" t="s">
        <v>23</v>
      </c>
      <c r="B1968" s="57" t="s">
        <v>83</v>
      </c>
      <c r="C1968" s="57" t="s">
        <v>4949</v>
      </c>
      <c r="D1968" s="55" t="s">
        <v>4950</v>
      </c>
      <c r="E1968" s="58" t="s">
        <v>4967</v>
      </c>
      <c r="F1968" s="58" t="s">
        <v>1271</v>
      </c>
      <c r="G1968" s="55" t="s">
        <v>729</v>
      </c>
      <c r="H1968" s="59" t="s">
        <v>730</v>
      </c>
    </row>
    <row r="1969" spans="1:8" x14ac:dyDescent="0.35">
      <c r="A1969" s="56" t="s">
        <v>23</v>
      </c>
      <c r="B1969" s="57" t="s">
        <v>83</v>
      </c>
      <c r="C1969" s="57" t="s">
        <v>4949</v>
      </c>
      <c r="D1969" s="55" t="s">
        <v>4950</v>
      </c>
      <c r="E1969" s="58" t="s">
        <v>4968</v>
      </c>
      <c r="F1969" s="58" t="s">
        <v>4969</v>
      </c>
      <c r="G1969" s="55" t="s">
        <v>729</v>
      </c>
      <c r="H1969" s="59" t="s">
        <v>747</v>
      </c>
    </row>
    <row r="1970" spans="1:8" x14ac:dyDescent="0.35">
      <c r="A1970" s="56" t="s">
        <v>23</v>
      </c>
      <c r="B1970" s="57" t="s">
        <v>83</v>
      </c>
      <c r="C1970" s="57" t="s">
        <v>4949</v>
      </c>
      <c r="D1970" s="55" t="s">
        <v>4950</v>
      </c>
      <c r="E1970" s="58" t="s">
        <v>4970</v>
      </c>
      <c r="F1970" s="58" t="s">
        <v>4971</v>
      </c>
      <c r="G1970" s="55" t="s">
        <v>729</v>
      </c>
      <c r="H1970" s="59" t="s">
        <v>730</v>
      </c>
    </row>
    <row r="1971" spans="1:8" x14ac:dyDescent="0.35">
      <c r="A1971" s="56" t="s">
        <v>23</v>
      </c>
      <c r="B1971" s="57" t="s">
        <v>83</v>
      </c>
      <c r="C1971" s="57" t="s">
        <v>4949</v>
      </c>
      <c r="D1971" s="55" t="s">
        <v>4950</v>
      </c>
      <c r="E1971" s="58" t="s">
        <v>4972</v>
      </c>
      <c r="F1971" s="58" t="s">
        <v>4973</v>
      </c>
      <c r="G1971" s="55" t="s">
        <v>729</v>
      </c>
      <c r="H1971" s="59" t="s">
        <v>744</v>
      </c>
    </row>
    <row r="1972" spans="1:8" x14ac:dyDescent="0.35">
      <c r="A1972" s="56" t="s">
        <v>23</v>
      </c>
      <c r="B1972" s="57" t="s">
        <v>83</v>
      </c>
      <c r="C1972" s="57" t="s">
        <v>4949</v>
      </c>
      <c r="D1972" s="55" t="s">
        <v>4950</v>
      </c>
      <c r="E1972" s="58" t="s">
        <v>4974</v>
      </c>
      <c r="F1972" s="58" t="s">
        <v>4975</v>
      </c>
      <c r="G1972" s="55" t="s">
        <v>729</v>
      </c>
      <c r="H1972" s="59" t="s">
        <v>747</v>
      </c>
    </row>
    <row r="1973" spans="1:8" x14ac:dyDescent="0.35">
      <c r="A1973" s="56" t="s">
        <v>23</v>
      </c>
      <c r="B1973" s="57" t="s">
        <v>83</v>
      </c>
      <c r="C1973" s="57" t="s">
        <v>4949</v>
      </c>
      <c r="D1973" s="55" t="s">
        <v>4950</v>
      </c>
      <c r="E1973" s="58" t="s">
        <v>4976</v>
      </c>
      <c r="F1973" s="58" t="s">
        <v>4977</v>
      </c>
      <c r="G1973" s="55" t="s">
        <v>729</v>
      </c>
      <c r="H1973" s="59" t="s">
        <v>747</v>
      </c>
    </row>
    <row r="1974" spans="1:8" x14ac:dyDescent="0.35">
      <c r="A1974" s="56" t="s">
        <v>23</v>
      </c>
      <c r="B1974" s="57" t="s">
        <v>83</v>
      </c>
      <c r="C1974" s="57" t="s">
        <v>4949</v>
      </c>
      <c r="D1974" s="55" t="s">
        <v>4950</v>
      </c>
      <c r="E1974" s="58" t="s">
        <v>4978</v>
      </c>
      <c r="F1974" s="58" t="s">
        <v>4979</v>
      </c>
      <c r="G1974" s="55" t="s">
        <v>729</v>
      </c>
      <c r="H1974" s="59" t="s">
        <v>730</v>
      </c>
    </row>
    <row r="1975" spans="1:8" x14ac:dyDescent="0.35">
      <c r="A1975" s="56" t="s">
        <v>23</v>
      </c>
      <c r="B1975" s="57" t="s">
        <v>83</v>
      </c>
      <c r="C1975" s="57" t="s">
        <v>4949</v>
      </c>
      <c r="D1975" s="55" t="s">
        <v>4950</v>
      </c>
      <c r="E1975" s="58" t="s">
        <v>4980</v>
      </c>
      <c r="F1975" s="58" t="s">
        <v>4981</v>
      </c>
      <c r="G1975" s="55" t="s">
        <v>729</v>
      </c>
      <c r="H1975" s="59" t="s">
        <v>730</v>
      </c>
    </row>
    <row r="1976" spans="1:8" x14ac:dyDescent="0.35">
      <c r="A1976" s="56" t="s">
        <v>23</v>
      </c>
      <c r="B1976" s="57" t="s">
        <v>83</v>
      </c>
      <c r="C1976" s="57" t="s">
        <v>4949</v>
      </c>
      <c r="D1976" s="55" t="s">
        <v>4950</v>
      </c>
      <c r="E1976" s="58" t="s">
        <v>4982</v>
      </c>
      <c r="F1976" s="58" t="s">
        <v>4983</v>
      </c>
      <c r="G1976" s="55" t="s">
        <v>737</v>
      </c>
      <c r="H1976" s="59" t="s">
        <v>730</v>
      </c>
    </row>
    <row r="1977" spans="1:8" x14ac:dyDescent="0.35">
      <c r="A1977" s="56" t="s">
        <v>23</v>
      </c>
      <c r="B1977" s="57" t="s">
        <v>83</v>
      </c>
      <c r="C1977" s="57" t="s">
        <v>4949</v>
      </c>
      <c r="D1977" s="55" t="s">
        <v>4950</v>
      </c>
      <c r="E1977" s="58" t="s">
        <v>4984</v>
      </c>
      <c r="F1977" s="58" t="s">
        <v>4985</v>
      </c>
      <c r="G1977" s="55" t="s">
        <v>737</v>
      </c>
      <c r="H1977" s="59" t="s">
        <v>730</v>
      </c>
    </row>
    <row r="1978" spans="1:8" x14ac:dyDescent="0.35">
      <c r="A1978" s="56" t="s">
        <v>23</v>
      </c>
      <c r="B1978" s="57" t="s">
        <v>83</v>
      </c>
      <c r="C1978" s="57" t="s">
        <v>4986</v>
      </c>
      <c r="D1978" s="55" t="s">
        <v>4987</v>
      </c>
      <c r="E1978" s="58" t="s">
        <v>4988</v>
      </c>
      <c r="F1978" s="58" t="s">
        <v>4989</v>
      </c>
      <c r="G1978" s="55" t="s">
        <v>729</v>
      </c>
      <c r="H1978" s="59" t="s">
        <v>730</v>
      </c>
    </row>
    <row r="1979" spans="1:8" x14ac:dyDescent="0.35">
      <c r="A1979" s="56" t="s">
        <v>23</v>
      </c>
      <c r="B1979" s="57" t="s">
        <v>83</v>
      </c>
      <c r="C1979" s="57" t="s">
        <v>4986</v>
      </c>
      <c r="D1979" s="55" t="s">
        <v>4987</v>
      </c>
      <c r="E1979" s="58" t="s">
        <v>4990</v>
      </c>
      <c r="F1979" s="58" t="s">
        <v>4991</v>
      </c>
      <c r="G1979" s="55" t="s">
        <v>737</v>
      </c>
      <c r="H1979" s="59" t="s">
        <v>747</v>
      </c>
    </row>
    <row r="1980" spans="1:8" x14ac:dyDescent="0.35">
      <c r="A1980" s="56" t="s">
        <v>23</v>
      </c>
      <c r="B1980" s="57" t="s">
        <v>83</v>
      </c>
      <c r="C1980" s="57" t="s">
        <v>4986</v>
      </c>
      <c r="D1980" s="55" t="s">
        <v>4987</v>
      </c>
      <c r="E1980" s="58" t="s">
        <v>4992</v>
      </c>
      <c r="F1980" s="58" t="s">
        <v>4993</v>
      </c>
      <c r="G1980" s="55" t="s">
        <v>729</v>
      </c>
      <c r="H1980" s="59" t="s">
        <v>730</v>
      </c>
    </row>
    <row r="1981" spans="1:8" x14ac:dyDescent="0.35">
      <c r="A1981" s="56" t="s">
        <v>23</v>
      </c>
      <c r="B1981" s="57" t="s">
        <v>83</v>
      </c>
      <c r="C1981" s="57" t="s">
        <v>4986</v>
      </c>
      <c r="D1981" s="55" t="s">
        <v>4987</v>
      </c>
      <c r="E1981" s="58" t="s">
        <v>4994</v>
      </c>
      <c r="F1981" s="58" t="s">
        <v>4995</v>
      </c>
      <c r="G1981" s="55" t="s">
        <v>729</v>
      </c>
      <c r="H1981" s="59" t="s">
        <v>747</v>
      </c>
    </row>
    <row r="1982" spans="1:8" x14ac:dyDescent="0.35">
      <c r="A1982" s="56" t="s">
        <v>23</v>
      </c>
      <c r="B1982" s="57" t="s">
        <v>83</v>
      </c>
      <c r="C1982" s="57" t="s">
        <v>4986</v>
      </c>
      <c r="D1982" s="55" t="s">
        <v>4987</v>
      </c>
      <c r="E1982" s="58" t="s">
        <v>4996</v>
      </c>
      <c r="F1982" s="58" t="s">
        <v>4997</v>
      </c>
      <c r="G1982" s="55" t="s">
        <v>737</v>
      </c>
      <c r="H1982" s="59" t="s">
        <v>730</v>
      </c>
    </row>
    <row r="1983" spans="1:8" x14ac:dyDescent="0.35">
      <c r="A1983" s="56" t="s">
        <v>23</v>
      </c>
      <c r="B1983" s="57" t="s">
        <v>83</v>
      </c>
      <c r="C1983" s="57" t="s">
        <v>4986</v>
      </c>
      <c r="D1983" s="55" t="s">
        <v>4987</v>
      </c>
      <c r="E1983" s="58" t="s">
        <v>4998</v>
      </c>
      <c r="F1983" s="58" t="s">
        <v>4999</v>
      </c>
      <c r="G1983" s="55" t="s">
        <v>729</v>
      </c>
      <c r="H1983" s="59" t="s">
        <v>730</v>
      </c>
    </row>
    <row r="1984" spans="1:8" x14ac:dyDescent="0.35">
      <c r="A1984" s="56" t="s">
        <v>23</v>
      </c>
      <c r="B1984" s="57" t="s">
        <v>83</v>
      </c>
      <c r="C1984" s="57" t="s">
        <v>4986</v>
      </c>
      <c r="D1984" s="55" t="s">
        <v>4987</v>
      </c>
      <c r="E1984" s="58" t="s">
        <v>5000</v>
      </c>
      <c r="F1984" s="58" t="s">
        <v>5001</v>
      </c>
      <c r="G1984" s="55" t="s">
        <v>729</v>
      </c>
      <c r="H1984" s="59" t="s">
        <v>730</v>
      </c>
    </row>
    <row r="1985" spans="1:8" x14ac:dyDescent="0.35">
      <c r="A1985" s="56" t="s">
        <v>23</v>
      </c>
      <c r="B1985" s="57" t="s">
        <v>83</v>
      </c>
      <c r="C1985" s="57" t="s">
        <v>4986</v>
      </c>
      <c r="D1985" s="55" t="s">
        <v>4987</v>
      </c>
      <c r="E1985" s="58" t="s">
        <v>5002</v>
      </c>
      <c r="F1985" s="58" t="s">
        <v>5003</v>
      </c>
      <c r="G1985" s="55" t="s">
        <v>737</v>
      </c>
      <c r="H1985" s="59" t="s">
        <v>730</v>
      </c>
    </row>
    <row r="1986" spans="1:8" x14ac:dyDescent="0.35">
      <c r="A1986" s="56" t="s">
        <v>23</v>
      </c>
      <c r="B1986" s="57" t="s">
        <v>83</v>
      </c>
      <c r="C1986" s="57" t="s">
        <v>4986</v>
      </c>
      <c r="D1986" s="55" t="s">
        <v>4987</v>
      </c>
      <c r="E1986" s="58" t="s">
        <v>5004</v>
      </c>
      <c r="F1986" s="58" t="s">
        <v>5005</v>
      </c>
      <c r="G1986" s="55" t="s">
        <v>729</v>
      </c>
      <c r="H1986" s="59" t="s">
        <v>730</v>
      </c>
    </row>
    <row r="1987" spans="1:8" x14ac:dyDescent="0.35">
      <c r="A1987" s="56" t="s">
        <v>23</v>
      </c>
      <c r="B1987" s="57" t="s">
        <v>83</v>
      </c>
      <c r="C1987" s="57" t="s">
        <v>4986</v>
      </c>
      <c r="D1987" s="55" t="s">
        <v>4987</v>
      </c>
      <c r="E1987" s="58" t="s">
        <v>5006</v>
      </c>
      <c r="F1987" s="58" t="s">
        <v>5007</v>
      </c>
      <c r="G1987" s="55" t="s">
        <v>737</v>
      </c>
      <c r="H1987" s="59" t="s">
        <v>747</v>
      </c>
    </row>
    <row r="1988" spans="1:8" x14ac:dyDescent="0.35">
      <c r="A1988" s="56" t="s">
        <v>23</v>
      </c>
      <c r="B1988" s="57" t="s">
        <v>83</v>
      </c>
      <c r="C1988" s="57" t="s">
        <v>4986</v>
      </c>
      <c r="D1988" s="55" t="s">
        <v>4987</v>
      </c>
      <c r="E1988" s="58" t="s">
        <v>5008</v>
      </c>
      <c r="F1988" s="58" t="s">
        <v>5009</v>
      </c>
      <c r="G1988" s="55" t="s">
        <v>737</v>
      </c>
      <c r="H1988" s="59" t="s">
        <v>730</v>
      </c>
    </row>
    <row r="1989" spans="1:8" x14ac:dyDescent="0.35">
      <c r="A1989" s="56" t="s">
        <v>23</v>
      </c>
      <c r="B1989" s="57" t="s">
        <v>83</v>
      </c>
      <c r="C1989" s="57" t="s">
        <v>5010</v>
      </c>
      <c r="D1989" s="55" t="s">
        <v>5011</v>
      </c>
      <c r="E1989" s="58" t="s">
        <v>5012</v>
      </c>
      <c r="F1989" s="58" t="s">
        <v>5013</v>
      </c>
      <c r="G1989" s="55" t="s">
        <v>737</v>
      </c>
      <c r="H1989" s="59" t="s">
        <v>730</v>
      </c>
    </row>
    <row r="1990" spans="1:8" x14ac:dyDescent="0.35">
      <c r="A1990" s="56" t="s">
        <v>23</v>
      </c>
      <c r="B1990" s="57" t="s">
        <v>83</v>
      </c>
      <c r="C1990" s="57" t="s">
        <v>5010</v>
      </c>
      <c r="D1990" s="55" t="s">
        <v>5011</v>
      </c>
      <c r="E1990" s="58" t="s">
        <v>5014</v>
      </c>
      <c r="F1990" s="58" t="s">
        <v>5015</v>
      </c>
      <c r="G1990" s="55" t="s">
        <v>729</v>
      </c>
      <c r="H1990" s="59" t="s">
        <v>747</v>
      </c>
    </row>
    <row r="1991" spans="1:8" x14ac:dyDescent="0.35">
      <c r="A1991" s="56" t="s">
        <v>23</v>
      </c>
      <c r="B1991" s="57" t="s">
        <v>83</v>
      </c>
      <c r="C1991" s="57" t="s">
        <v>5010</v>
      </c>
      <c r="D1991" s="55" t="s">
        <v>5011</v>
      </c>
      <c r="E1991" s="58" t="s">
        <v>5016</v>
      </c>
      <c r="F1991" s="58" t="s">
        <v>5017</v>
      </c>
      <c r="G1991" s="55" t="s">
        <v>737</v>
      </c>
      <c r="H1991" s="59" t="s">
        <v>730</v>
      </c>
    </row>
    <row r="1992" spans="1:8" x14ac:dyDescent="0.35">
      <c r="A1992" s="56" t="s">
        <v>23</v>
      </c>
      <c r="B1992" s="57" t="s">
        <v>83</v>
      </c>
      <c r="C1992" s="57" t="s">
        <v>5010</v>
      </c>
      <c r="D1992" s="55" t="s">
        <v>5011</v>
      </c>
      <c r="E1992" s="58" t="s">
        <v>5018</v>
      </c>
      <c r="F1992" s="58" t="s">
        <v>5019</v>
      </c>
      <c r="G1992" s="55" t="s">
        <v>729</v>
      </c>
      <c r="H1992" s="59" t="s">
        <v>730</v>
      </c>
    </row>
    <row r="1993" spans="1:8" x14ac:dyDescent="0.35">
      <c r="A1993" s="56" t="s">
        <v>23</v>
      </c>
      <c r="B1993" s="57" t="s">
        <v>83</v>
      </c>
      <c r="C1993" s="57" t="s">
        <v>5010</v>
      </c>
      <c r="D1993" s="55" t="s">
        <v>5011</v>
      </c>
      <c r="E1993" s="58" t="s">
        <v>5020</v>
      </c>
      <c r="F1993" s="58" t="s">
        <v>5021</v>
      </c>
      <c r="G1993" s="55" t="s">
        <v>737</v>
      </c>
      <c r="H1993" s="59" t="s">
        <v>730</v>
      </c>
    </row>
    <row r="1994" spans="1:8" x14ac:dyDescent="0.35">
      <c r="A1994" s="56" t="s">
        <v>23</v>
      </c>
      <c r="B1994" s="57" t="s">
        <v>83</v>
      </c>
      <c r="C1994" s="57" t="s">
        <v>5010</v>
      </c>
      <c r="D1994" s="55" t="s">
        <v>5011</v>
      </c>
      <c r="E1994" s="58" t="s">
        <v>5022</v>
      </c>
      <c r="F1994" s="58" t="s">
        <v>5023</v>
      </c>
      <c r="G1994" s="55" t="s">
        <v>729</v>
      </c>
      <c r="H1994" s="59" t="s">
        <v>730</v>
      </c>
    </row>
    <row r="1995" spans="1:8" x14ac:dyDescent="0.35">
      <c r="A1995" s="56" t="s">
        <v>23</v>
      </c>
      <c r="B1995" s="57" t="s">
        <v>83</v>
      </c>
      <c r="C1995" s="57" t="s">
        <v>5010</v>
      </c>
      <c r="D1995" s="55" t="s">
        <v>5011</v>
      </c>
      <c r="E1995" s="58" t="s">
        <v>5024</v>
      </c>
      <c r="F1995" s="58" t="s">
        <v>5025</v>
      </c>
      <c r="G1995" s="55" t="s">
        <v>729</v>
      </c>
      <c r="H1995" s="59" t="s">
        <v>744</v>
      </c>
    </row>
    <row r="1996" spans="1:8" x14ac:dyDescent="0.35">
      <c r="A1996" s="56" t="s">
        <v>23</v>
      </c>
      <c r="B1996" s="57" t="s">
        <v>83</v>
      </c>
      <c r="C1996" s="57" t="s">
        <v>5010</v>
      </c>
      <c r="D1996" s="55" t="s">
        <v>5011</v>
      </c>
      <c r="E1996" s="58" t="s">
        <v>5026</v>
      </c>
      <c r="F1996" s="58" t="s">
        <v>5027</v>
      </c>
      <c r="G1996" s="55" t="s">
        <v>729</v>
      </c>
      <c r="H1996" s="59" t="s">
        <v>730</v>
      </c>
    </row>
    <row r="1997" spans="1:8" x14ac:dyDescent="0.35">
      <c r="A1997" s="56" t="s">
        <v>23</v>
      </c>
      <c r="B1997" s="57" t="s">
        <v>83</v>
      </c>
      <c r="C1997" s="57" t="s">
        <v>5010</v>
      </c>
      <c r="D1997" s="55" t="s">
        <v>5011</v>
      </c>
      <c r="E1997" s="58" t="s">
        <v>5028</v>
      </c>
      <c r="F1997" s="58" t="s">
        <v>5029</v>
      </c>
      <c r="G1997" s="55" t="s">
        <v>729</v>
      </c>
      <c r="H1997" s="59" t="s">
        <v>730</v>
      </c>
    </row>
    <row r="1998" spans="1:8" x14ac:dyDescent="0.35">
      <c r="A1998" s="56" t="s">
        <v>23</v>
      </c>
      <c r="B1998" s="57" t="s">
        <v>83</v>
      </c>
      <c r="C1998" s="57" t="s">
        <v>5010</v>
      </c>
      <c r="D1998" s="55" t="s">
        <v>5011</v>
      </c>
      <c r="E1998" s="58" t="s">
        <v>5030</v>
      </c>
      <c r="F1998" s="58" t="s">
        <v>5031</v>
      </c>
      <c r="G1998" s="55" t="s">
        <v>737</v>
      </c>
      <c r="H1998" s="59" t="s">
        <v>730</v>
      </c>
    </row>
    <row r="1999" spans="1:8" x14ac:dyDescent="0.35">
      <c r="A1999" s="56" t="s">
        <v>23</v>
      </c>
      <c r="B1999" s="57" t="s">
        <v>83</v>
      </c>
      <c r="C1999" s="57" t="s">
        <v>5010</v>
      </c>
      <c r="D1999" s="55" t="s">
        <v>5011</v>
      </c>
      <c r="E1999" s="58" t="s">
        <v>5032</v>
      </c>
      <c r="F1999" s="58" t="s">
        <v>5033</v>
      </c>
      <c r="G1999" s="55" t="s">
        <v>737</v>
      </c>
      <c r="H1999" s="59" t="s">
        <v>730</v>
      </c>
    </row>
    <row r="2000" spans="1:8" x14ac:dyDescent="0.35">
      <c r="A2000" s="56" t="s">
        <v>23</v>
      </c>
      <c r="B2000" s="57" t="s">
        <v>83</v>
      </c>
      <c r="C2000" s="57" t="s">
        <v>5010</v>
      </c>
      <c r="D2000" s="55" t="s">
        <v>5011</v>
      </c>
      <c r="E2000" s="58" t="s">
        <v>5034</v>
      </c>
      <c r="F2000" s="58" t="s">
        <v>5035</v>
      </c>
      <c r="G2000" s="55" t="s">
        <v>737</v>
      </c>
      <c r="H2000" s="59" t="s">
        <v>730</v>
      </c>
    </row>
    <row r="2001" spans="1:8" x14ac:dyDescent="0.35">
      <c r="A2001" s="56" t="s">
        <v>23</v>
      </c>
      <c r="B2001" s="57" t="s">
        <v>83</v>
      </c>
      <c r="C2001" s="57" t="s">
        <v>5036</v>
      </c>
      <c r="D2001" s="55" t="s">
        <v>5037</v>
      </c>
      <c r="E2001" s="58" t="s">
        <v>5038</v>
      </c>
      <c r="F2001" s="58" t="s">
        <v>5039</v>
      </c>
      <c r="G2001" s="55" t="s">
        <v>729</v>
      </c>
      <c r="H2001" s="59" t="s">
        <v>730</v>
      </c>
    </row>
    <row r="2002" spans="1:8" x14ac:dyDescent="0.35">
      <c r="A2002" s="56" t="s">
        <v>23</v>
      </c>
      <c r="B2002" s="57" t="s">
        <v>83</v>
      </c>
      <c r="C2002" s="57" t="s">
        <v>5036</v>
      </c>
      <c r="D2002" s="55" t="s">
        <v>5037</v>
      </c>
      <c r="E2002" s="58" t="s">
        <v>5040</v>
      </c>
      <c r="F2002" s="58" t="s">
        <v>5041</v>
      </c>
      <c r="G2002" s="55" t="s">
        <v>737</v>
      </c>
      <c r="H2002" s="59" t="s">
        <v>730</v>
      </c>
    </row>
    <row r="2003" spans="1:8" x14ac:dyDescent="0.35">
      <c r="A2003" s="56" t="s">
        <v>23</v>
      </c>
      <c r="B2003" s="57" t="s">
        <v>83</v>
      </c>
      <c r="C2003" s="57" t="s">
        <v>5036</v>
      </c>
      <c r="D2003" s="55" t="s">
        <v>5037</v>
      </c>
      <c r="E2003" s="58" t="s">
        <v>5042</v>
      </c>
      <c r="F2003" s="58" t="s">
        <v>5043</v>
      </c>
      <c r="G2003" s="55" t="s">
        <v>729</v>
      </c>
      <c r="H2003" s="59" t="s">
        <v>747</v>
      </c>
    </row>
    <row r="2004" spans="1:8" x14ac:dyDescent="0.35">
      <c r="A2004" s="56" t="s">
        <v>23</v>
      </c>
      <c r="B2004" s="57" t="s">
        <v>83</v>
      </c>
      <c r="C2004" s="57" t="s">
        <v>5036</v>
      </c>
      <c r="D2004" s="55" t="s">
        <v>5037</v>
      </c>
      <c r="E2004" s="58" t="s">
        <v>5044</v>
      </c>
      <c r="F2004" s="58" t="s">
        <v>5045</v>
      </c>
      <c r="G2004" s="55" t="s">
        <v>729</v>
      </c>
      <c r="H2004" s="59" t="s">
        <v>730</v>
      </c>
    </row>
    <row r="2005" spans="1:8" x14ac:dyDescent="0.35">
      <c r="A2005" s="56" t="s">
        <v>23</v>
      </c>
      <c r="B2005" s="57" t="s">
        <v>83</v>
      </c>
      <c r="C2005" s="57" t="s">
        <v>5036</v>
      </c>
      <c r="D2005" s="55" t="s">
        <v>5037</v>
      </c>
      <c r="E2005" s="58" t="s">
        <v>5046</v>
      </c>
      <c r="F2005" s="58" t="s">
        <v>5047</v>
      </c>
      <c r="G2005" s="55" t="s">
        <v>729</v>
      </c>
      <c r="H2005" s="59" t="s">
        <v>730</v>
      </c>
    </row>
    <row r="2006" spans="1:8" x14ac:dyDescent="0.35">
      <c r="A2006" s="56" t="s">
        <v>23</v>
      </c>
      <c r="B2006" s="57" t="s">
        <v>83</v>
      </c>
      <c r="C2006" s="57" t="s">
        <v>5036</v>
      </c>
      <c r="D2006" s="55" t="s">
        <v>5037</v>
      </c>
      <c r="E2006" s="58" t="s">
        <v>5048</v>
      </c>
      <c r="F2006" s="58" t="s">
        <v>5049</v>
      </c>
      <c r="G2006" s="55" t="s">
        <v>729</v>
      </c>
      <c r="H2006" s="59" t="s">
        <v>730</v>
      </c>
    </row>
    <row r="2007" spans="1:8" x14ac:dyDescent="0.35">
      <c r="A2007" s="56" t="s">
        <v>23</v>
      </c>
      <c r="B2007" s="57" t="s">
        <v>83</v>
      </c>
      <c r="C2007" s="57" t="s">
        <v>5036</v>
      </c>
      <c r="D2007" s="55" t="s">
        <v>5037</v>
      </c>
      <c r="E2007" s="58" t="s">
        <v>5050</v>
      </c>
      <c r="F2007" s="58" t="s">
        <v>5051</v>
      </c>
      <c r="G2007" s="55" t="s">
        <v>729</v>
      </c>
      <c r="H2007" s="59" t="s">
        <v>730</v>
      </c>
    </row>
    <row r="2008" spans="1:8" x14ac:dyDescent="0.35">
      <c r="A2008" s="56" t="s">
        <v>23</v>
      </c>
      <c r="B2008" s="57" t="s">
        <v>83</v>
      </c>
      <c r="C2008" s="57" t="s">
        <v>5036</v>
      </c>
      <c r="D2008" s="55" t="s">
        <v>5037</v>
      </c>
      <c r="E2008" s="58" t="s">
        <v>5052</v>
      </c>
      <c r="F2008" s="58" t="s">
        <v>5053</v>
      </c>
      <c r="G2008" s="55" t="s">
        <v>729</v>
      </c>
      <c r="H2008" s="59" t="s">
        <v>730</v>
      </c>
    </row>
    <row r="2009" spans="1:8" x14ac:dyDescent="0.35">
      <c r="A2009" s="56" t="s">
        <v>23</v>
      </c>
      <c r="B2009" s="57" t="s">
        <v>83</v>
      </c>
      <c r="C2009" s="57" t="s">
        <v>5036</v>
      </c>
      <c r="D2009" s="55" t="s">
        <v>5037</v>
      </c>
      <c r="E2009" s="58" t="s">
        <v>5054</v>
      </c>
      <c r="F2009" s="58" t="s">
        <v>4034</v>
      </c>
      <c r="G2009" s="55" t="s">
        <v>737</v>
      </c>
      <c r="H2009" s="59" t="s">
        <v>730</v>
      </c>
    </row>
    <row r="2010" spans="1:8" x14ac:dyDescent="0.35">
      <c r="A2010" s="56" t="s">
        <v>23</v>
      </c>
      <c r="B2010" s="57" t="s">
        <v>83</v>
      </c>
      <c r="C2010" s="57" t="s">
        <v>5036</v>
      </c>
      <c r="D2010" s="55" t="s">
        <v>5037</v>
      </c>
      <c r="E2010" s="58" t="s">
        <v>5055</v>
      </c>
      <c r="F2010" s="58" t="s">
        <v>5056</v>
      </c>
      <c r="G2010" s="55" t="s">
        <v>737</v>
      </c>
      <c r="H2010" s="59" t="s">
        <v>730</v>
      </c>
    </row>
    <row r="2011" spans="1:8" x14ac:dyDescent="0.35">
      <c r="A2011" s="56" t="s">
        <v>23</v>
      </c>
      <c r="B2011" s="57" t="s">
        <v>83</v>
      </c>
      <c r="C2011" s="57" t="s">
        <v>5036</v>
      </c>
      <c r="D2011" s="55" t="s">
        <v>5037</v>
      </c>
      <c r="E2011" s="58" t="s">
        <v>5057</v>
      </c>
      <c r="F2011" s="58" t="s">
        <v>5058</v>
      </c>
      <c r="G2011" s="55" t="s">
        <v>737</v>
      </c>
      <c r="H2011" s="59" t="s">
        <v>730</v>
      </c>
    </row>
    <row r="2012" spans="1:8" x14ac:dyDescent="0.35">
      <c r="A2012" s="56" t="s">
        <v>23</v>
      </c>
      <c r="B2012" s="57" t="s">
        <v>83</v>
      </c>
      <c r="C2012" s="57" t="s">
        <v>5036</v>
      </c>
      <c r="D2012" s="55" t="s">
        <v>5037</v>
      </c>
      <c r="E2012" s="58" t="s">
        <v>5059</v>
      </c>
      <c r="F2012" s="58" t="s">
        <v>5060</v>
      </c>
      <c r="G2012" s="55" t="s">
        <v>737</v>
      </c>
      <c r="H2012" s="59" t="s">
        <v>730</v>
      </c>
    </row>
    <row r="2013" spans="1:8" x14ac:dyDescent="0.35">
      <c r="A2013" s="56" t="s">
        <v>23</v>
      </c>
      <c r="B2013" s="57" t="s">
        <v>83</v>
      </c>
      <c r="C2013" s="57" t="s">
        <v>5036</v>
      </c>
      <c r="D2013" s="55" t="s">
        <v>5037</v>
      </c>
      <c r="E2013" s="58" t="s">
        <v>5061</v>
      </c>
      <c r="F2013" s="58" t="s">
        <v>5062</v>
      </c>
      <c r="G2013" s="55" t="s">
        <v>737</v>
      </c>
      <c r="H2013" s="59" t="s">
        <v>730</v>
      </c>
    </row>
    <row r="2014" spans="1:8" x14ac:dyDescent="0.35">
      <c r="A2014" s="56" t="s">
        <v>23</v>
      </c>
      <c r="B2014" s="57" t="s">
        <v>83</v>
      </c>
      <c r="C2014" s="57" t="s">
        <v>5036</v>
      </c>
      <c r="D2014" s="55" t="s">
        <v>5037</v>
      </c>
      <c r="E2014" s="58" t="s">
        <v>5063</v>
      </c>
      <c r="F2014" s="58" t="s">
        <v>5064</v>
      </c>
      <c r="G2014" s="55" t="s">
        <v>729</v>
      </c>
      <c r="H2014" s="59" t="s">
        <v>730</v>
      </c>
    </row>
    <row r="2015" spans="1:8" x14ac:dyDescent="0.35">
      <c r="A2015" s="56" t="s">
        <v>23</v>
      </c>
      <c r="B2015" s="57" t="s">
        <v>83</v>
      </c>
      <c r="C2015" s="57" t="s">
        <v>5036</v>
      </c>
      <c r="D2015" s="55" t="s">
        <v>5037</v>
      </c>
      <c r="E2015" s="58" t="s">
        <v>5065</v>
      </c>
      <c r="F2015" s="58" t="s">
        <v>5066</v>
      </c>
      <c r="G2015" s="55" t="s">
        <v>729</v>
      </c>
      <c r="H2015" s="59" t="s">
        <v>730</v>
      </c>
    </row>
    <row r="2016" spans="1:8" x14ac:dyDescent="0.35">
      <c r="A2016" s="56" t="s">
        <v>23</v>
      </c>
      <c r="B2016" s="57" t="s">
        <v>83</v>
      </c>
      <c r="C2016" s="57" t="s">
        <v>5036</v>
      </c>
      <c r="D2016" s="55" t="s">
        <v>5037</v>
      </c>
      <c r="E2016" s="58" t="s">
        <v>5067</v>
      </c>
      <c r="F2016" s="58" t="s">
        <v>5068</v>
      </c>
      <c r="G2016" s="55" t="s">
        <v>729</v>
      </c>
      <c r="H2016" s="59" t="s">
        <v>730</v>
      </c>
    </row>
    <row r="2017" spans="1:8" x14ac:dyDescent="0.35">
      <c r="A2017" s="56" t="s">
        <v>23</v>
      </c>
      <c r="B2017" s="57" t="s">
        <v>83</v>
      </c>
      <c r="C2017" s="57" t="s">
        <v>5036</v>
      </c>
      <c r="D2017" s="55" t="s">
        <v>5037</v>
      </c>
      <c r="E2017" s="58" t="s">
        <v>5069</v>
      </c>
      <c r="F2017" s="58" t="s">
        <v>5070</v>
      </c>
      <c r="G2017" s="55" t="s">
        <v>729</v>
      </c>
      <c r="H2017" s="59" t="s">
        <v>730</v>
      </c>
    </row>
    <row r="2018" spans="1:8" x14ac:dyDescent="0.35">
      <c r="A2018" s="56" t="s">
        <v>23</v>
      </c>
      <c r="B2018" s="57" t="s">
        <v>83</v>
      </c>
      <c r="C2018" s="57" t="s">
        <v>5036</v>
      </c>
      <c r="D2018" s="55" t="s">
        <v>5037</v>
      </c>
      <c r="E2018" s="58" t="s">
        <v>5071</v>
      </c>
      <c r="F2018" s="58" t="s">
        <v>5072</v>
      </c>
      <c r="G2018" s="55" t="s">
        <v>737</v>
      </c>
      <c r="H2018" s="59" t="s">
        <v>730</v>
      </c>
    </row>
    <row r="2019" spans="1:8" x14ac:dyDescent="0.35">
      <c r="A2019" s="56" t="s">
        <v>23</v>
      </c>
      <c r="B2019" s="57" t="s">
        <v>83</v>
      </c>
      <c r="C2019" s="57" t="s">
        <v>5036</v>
      </c>
      <c r="D2019" s="55" t="s">
        <v>5037</v>
      </c>
      <c r="E2019" s="58" t="s">
        <v>5073</v>
      </c>
      <c r="F2019" s="58" t="s">
        <v>5074</v>
      </c>
      <c r="G2019" s="55" t="s">
        <v>729</v>
      </c>
      <c r="H2019" s="59" t="s">
        <v>730</v>
      </c>
    </row>
    <row r="2020" spans="1:8" x14ac:dyDescent="0.35">
      <c r="A2020" s="56" t="s">
        <v>23</v>
      </c>
      <c r="B2020" s="57" t="s">
        <v>83</v>
      </c>
      <c r="C2020" s="57" t="s">
        <v>5036</v>
      </c>
      <c r="D2020" s="55" t="s">
        <v>5037</v>
      </c>
      <c r="E2020" s="58" t="s">
        <v>5075</v>
      </c>
      <c r="F2020" s="58" t="s">
        <v>5076</v>
      </c>
      <c r="G2020" s="55" t="s">
        <v>737</v>
      </c>
      <c r="H2020" s="59" t="s">
        <v>730</v>
      </c>
    </row>
    <row r="2021" spans="1:8" x14ac:dyDescent="0.35">
      <c r="A2021" s="56" t="s">
        <v>23</v>
      </c>
      <c r="B2021" s="57" t="s">
        <v>83</v>
      </c>
      <c r="C2021" s="57" t="s">
        <v>5036</v>
      </c>
      <c r="D2021" s="55" t="s">
        <v>5037</v>
      </c>
      <c r="E2021" s="58" t="s">
        <v>5077</v>
      </c>
      <c r="F2021" s="58" t="s">
        <v>5078</v>
      </c>
      <c r="G2021" s="55" t="s">
        <v>737</v>
      </c>
      <c r="H2021" s="59" t="s">
        <v>730</v>
      </c>
    </row>
    <row r="2022" spans="1:8" x14ac:dyDescent="0.35">
      <c r="A2022" s="56"/>
      <c r="B2022" s="57"/>
      <c r="C2022" s="57"/>
      <c r="D2022" s="55"/>
      <c r="E2022" s="58"/>
      <c r="F2022" s="58"/>
      <c r="H2022" s="59"/>
    </row>
    <row r="2023" spans="1:8" x14ac:dyDescent="0.35">
      <c r="A2023" s="56"/>
      <c r="B2023" s="57"/>
      <c r="C2023" s="57"/>
      <c r="D2023" s="55"/>
      <c r="E2023" s="58"/>
      <c r="F2023" s="58"/>
      <c r="H2023" s="59"/>
    </row>
    <row r="2024" spans="1:8" x14ac:dyDescent="0.35">
      <c r="A2024" s="56"/>
      <c r="B2024" s="57"/>
      <c r="C2024" s="57"/>
      <c r="D2024" s="55"/>
      <c r="E2024" s="58"/>
      <c r="F2024" s="58"/>
      <c r="H2024" s="59"/>
    </row>
    <row r="2025" spans="1:8" x14ac:dyDescent="0.35">
      <c r="A2025" s="56"/>
      <c r="B2025" s="57"/>
      <c r="C2025" s="57"/>
      <c r="D2025" s="55"/>
      <c r="E2025" s="58"/>
      <c r="F2025" s="58"/>
      <c r="H2025" s="59"/>
    </row>
    <row r="2026" spans="1:8" x14ac:dyDescent="0.35">
      <c r="A2026" s="56"/>
      <c r="B2026" s="57"/>
      <c r="C2026" s="57"/>
      <c r="D2026" s="55"/>
      <c r="E2026" s="58"/>
      <c r="F2026" s="58"/>
      <c r="H2026" s="59"/>
    </row>
    <row r="2027" spans="1:8" x14ac:dyDescent="0.35">
      <c r="A2027" s="56"/>
      <c r="B2027" s="57"/>
      <c r="C2027" s="57"/>
      <c r="D2027" s="55"/>
      <c r="E2027" s="58"/>
      <c r="F2027" s="58"/>
      <c r="H2027" s="59"/>
    </row>
    <row r="2028" spans="1:8" x14ac:dyDescent="0.35">
      <c r="A2028" s="56"/>
      <c r="B2028" s="57"/>
      <c r="C2028" s="57"/>
      <c r="D2028" s="55"/>
      <c r="E2028" s="58"/>
      <c r="F2028" s="58"/>
      <c r="H2028" s="59"/>
    </row>
    <row r="2029" spans="1:8" x14ac:dyDescent="0.35">
      <c r="A2029" s="56"/>
      <c r="B2029" s="57"/>
      <c r="C2029" s="57"/>
      <c r="D2029" s="55"/>
      <c r="E2029" s="58"/>
      <c r="F2029" s="58"/>
      <c r="H2029" s="59"/>
    </row>
    <row r="2030" spans="1:8" x14ac:dyDescent="0.35">
      <c r="A2030" s="56"/>
      <c r="B2030" s="57"/>
      <c r="C2030" s="57"/>
      <c r="D2030" s="55"/>
      <c r="E2030" s="58"/>
      <c r="F2030" s="58"/>
      <c r="H2030" s="59"/>
    </row>
    <row r="2031" spans="1:8" x14ac:dyDescent="0.35">
      <c r="A2031" s="56"/>
      <c r="B2031" s="57"/>
      <c r="C2031" s="57"/>
      <c r="D2031" s="55"/>
      <c r="E2031" s="58"/>
      <c r="F2031" s="58"/>
      <c r="H2031" s="59"/>
    </row>
    <row r="2032" spans="1:8" x14ac:dyDescent="0.35">
      <c r="A2032" s="56"/>
      <c r="B2032" s="57"/>
      <c r="C2032" s="57"/>
      <c r="D2032" s="55"/>
      <c r="E2032" s="58"/>
      <c r="F2032" s="58"/>
      <c r="H2032" s="59"/>
    </row>
    <row r="2033" spans="1:8" x14ac:dyDescent="0.35">
      <c r="A2033" s="56"/>
      <c r="B2033" s="57"/>
      <c r="C2033" s="57"/>
      <c r="D2033" s="55"/>
      <c r="E2033" s="58"/>
      <c r="F2033" s="58"/>
      <c r="H2033" s="59"/>
    </row>
    <row r="2034" spans="1:8" x14ac:dyDescent="0.35">
      <c r="A2034" s="56"/>
      <c r="B2034" s="57"/>
      <c r="C2034" s="57"/>
      <c r="D2034" s="55"/>
      <c r="E2034" s="58"/>
      <c r="F2034" s="58"/>
      <c r="H2034" s="59"/>
    </row>
    <row r="2035" spans="1:8" x14ac:dyDescent="0.35">
      <c r="A2035" s="56"/>
      <c r="B2035" s="57"/>
      <c r="C2035" s="57"/>
      <c r="D2035" s="55"/>
      <c r="E2035" s="58"/>
      <c r="F2035" s="58"/>
      <c r="H2035" s="59"/>
    </row>
    <row r="2036" spans="1:8" x14ac:dyDescent="0.35">
      <c r="A2036" s="56"/>
      <c r="B2036" s="57"/>
      <c r="C2036" s="57"/>
      <c r="D2036" s="55"/>
      <c r="E2036" s="58"/>
      <c r="F2036" s="58"/>
      <c r="H2036" s="59"/>
    </row>
    <row r="2037" spans="1:8" x14ac:dyDescent="0.35">
      <c r="A2037" s="56"/>
      <c r="B2037" s="57"/>
      <c r="C2037" s="57"/>
      <c r="D2037" s="55"/>
      <c r="E2037" s="58"/>
      <c r="F2037" s="58"/>
      <c r="H2037" s="59"/>
    </row>
    <row r="2038" spans="1:8" x14ac:dyDescent="0.35">
      <c r="A2038" s="56"/>
      <c r="B2038" s="57"/>
      <c r="C2038" s="57"/>
      <c r="D2038" s="55"/>
      <c r="E2038" s="58"/>
      <c r="F2038" s="58"/>
      <c r="H2038" s="59"/>
    </row>
    <row r="2039" spans="1:8" x14ac:dyDescent="0.35">
      <c r="A2039" s="56"/>
      <c r="B2039" s="57"/>
      <c r="C2039" s="57"/>
      <c r="D2039" s="55"/>
      <c r="E2039" s="58"/>
      <c r="F2039" s="58"/>
      <c r="H2039" s="59"/>
    </row>
    <row r="2040" spans="1:8" x14ac:dyDescent="0.35">
      <c r="A2040" s="56"/>
      <c r="B2040" s="57"/>
      <c r="C2040" s="57"/>
      <c r="D2040" s="55"/>
      <c r="E2040" s="58"/>
      <c r="F2040" s="58"/>
      <c r="H2040" s="59"/>
    </row>
    <row r="2041" spans="1:8" x14ac:dyDescent="0.35">
      <c r="A2041" s="56"/>
      <c r="B2041" s="57"/>
      <c r="C2041" s="57"/>
      <c r="D2041" s="55"/>
      <c r="E2041" s="58"/>
      <c r="F2041" s="58"/>
      <c r="H2041" s="59"/>
    </row>
    <row r="2042" spans="1:8" x14ac:dyDescent="0.35">
      <c r="A2042" s="56"/>
      <c r="B2042" s="57"/>
      <c r="C2042" s="57"/>
      <c r="D2042" s="55"/>
      <c r="E2042" s="58"/>
      <c r="F2042" s="58"/>
      <c r="H2042" s="59"/>
    </row>
    <row r="2043" spans="1:8" x14ac:dyDescent="0.35">
      <c r="A2043" s="56"/>
      <c r="B2043" s="57"/>
      <c r="C2043" s="57"/>
      <c r="D2043" s="55"/>
      <c r="E2043" s="58"/>
      <c r="F2043" s="58"/>
      <c r="H2043" s="59"/>
    </row>
    <row r="2044" spans="1:8" x14ac:dyDescent="0.35">
      <c r="A2044" s="56"/>
      <c r="B2044" s="57"/>
      <c r="C2044" s="57"/>
      <c r="D2044" s="55"/>
      <c r="E2044" s="58"/>
      <c r="F2044" s="58"/>
      <c r="H2044" s="59"/>
    </row>
    <row r="2045" spans="1:8" x14ac:dyDescent="0.35">
      <c r="A2045" s="56"/>
      <c r="B2045" s="57"/>
      <c r="C2045" s="57"/>
      <c r="D2045" s="55"/>
      <c r="E2045" s="58"/>
      <c r="F2045" s="58"/>
      <c r="H2045" s="59"/>
    </row>
    <row r="2046" spans="1:8" x14ac:dyDescent="0.35">
      <c r="A2046" s="56"/>
      <c r="B2046" s="57"/>
      <c r="C2046" s="57"/>
      <c r="D2046" s="55"/>
      <c r="E2046" s="58"/>
      <c r="F2046" s="58"/>
      <c r="H2046" s="59"/>
    </row>
    <row r="2047" spans="1:8" x14ac:dyDescent="0.35">
      <c r="A2047" s="56"/>
      <c r="B2047" s="57"/>
      <c r="C2047" s="57"/>
      <c r="D2047" s="55"/>
      <c r="E2047" s="58"/>
      <c r="F2047" s="58"/>
      <c r="H2047" s="59"/>
    </row>
    <row r="2048" spans="1:8" x14ac:dyDescent="0.35">
      <c r="A2048" s="56"/>
      <c r="B2048" s="57"/>
      <c r="C2048" s="57"/>
      <c r="D2048" s="55"/>
      <c r="E2048" s="58"/>
      <c r="F2048" s="58"/>
      <c r="H2048" s="59"/>
    </row>
    <row r="2049" spans="1:8" x14ac:dyDescent="0.35">
      <c r="A2049" s="56"/>
      <c r="B2049" s="57"/>
      <c r="C2049" s="57"/>
      <c r="D2049" s="55"/>
      <c r="E2049" s="58"/>
      <c r="F2049" s="58"/>
      <c r="H2049" s="59"/>
    </row>
  </sheetData>
  <phoneticPr fontId="4"/>
  <conditionalFormatting sqref="E1:E1940">
    <cfRule type="duplicateValues" dxfId="2" priority="1"/>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BD23-F952-4497-BEB4-13B323A6EBF1}">
  <sheetPr codeName="Sheet36"/>
  <dimension ref="A1:U159"/>
  <sheetViews>
    <sheetView topLeftCell="F1" workbookViewId="0">
      <selection activeCell="T2" sqref="T2"/>
    </sheetView>
  </sheetViews>
  <sheetFormatPr defaultColWidth="8" defaultRowHeight="15.75" customHeight="1" x14ac:dyDescent="0.35"/>
  <cols>
    <col min="1" max="1" width="8" style="4"/>
    <col min="2" max="2" width="10.83203125" style="4" bestFit="1" customWidth="1"/>
    <col min="3" max="3" width="18.08203125" style="4" bestFit="1" customWidth="1"/>
    <col min="4" max="4" width="9" style="4" customWidth="1"/>
    <col min="5" max="6" width="15.58203125" style="4" customWidth="1"/>
    <col min="7" max="7" width="13.58203125" style="17" bestFit="1" customWidth="1"/>
    <col min="8" max="8" width="10.33203125" style="4" customWidth="1"/>
    <col min="9" max="10" width="10.58203125" style="4" bestFit="1" customWidth="1"/>
    <col min="11" max="11" width="13.83203125" style="4" bestFit="1" customWidth="1"/>
    <col min="12" max="12" width="13.83203125" style="4" customWidth="1"/>
    <col min="13" max="13" width="10.58203125" style="4" bestFit="1" customWidth="1"/>
    <col min="14" max="14" width="13.5" style="4" bestFit="1" customWidth="1"/>
    <col min="15" max="15" width="20.58203125" style="4" bestFit="1" customWidth="1"/>
    <col min="16" max="16" width="9" style="4" customWidth="1"/>
    <col min="17" max="17" width="11.83203125" style="4" bestFit="1" customWidth="1"/>
    <col min="18" max="18" width="18.08203125" style="4" bestFit="1" customWidth="1"/>
    <col min="19" max="19" width="12.58203125" style="4" bestFit="1" customWidth="1"/>
    <col min="20" max="16384" width="8" style="4"/>
  </cols>
  <sheetData>
    <row r="1" spans="1:21" ht="15.75" customHeight="1" x14ac:dyDescent="0.35">
      <c r="Q1" s="4" t="s">
        <v>5083</v>
      </c>
    </row>
    <row r="2" spans="1:21" ht="45" x14ac:dyDescent="0.35">
      <c r="A2" s="4" t="s">
        <v>5084</v>
      </c>
      <c r="B2" s="181" t="s">
        <v>5085</v>
      </c>
      <c r="C2" s="181" t="s">
        <v>5086</v>
      </c>
      <c r="D2" s="181" t="s">
        <v>684</v>
      </c>
      <c r="E2" s="194" t="s">
        <v>5815</v>
      </c>
      <c r="F2" s="194" t="s">
        <v>5816</v>
      </c>
      <c r="G2" s="187" t="s">
        <v>5087</v>
      </c>
      <c r="H2" s="181" t="s">
        <v>5088</v>
      </c>
      <c r="I2" s="188" t="s">
        <v>5089</v>
      </c>
      <c r="J2" s="188" t="s">
        <v>5090</v>
      </c>
      <c r="K2" s="188" t="s">
        <v>5091</v>
      </c>
      <c r="L2" s="188" t="s">
        <v>5092</v>
      </c>
      <c r="M2" s="188" t="s">
        <v>5093</v>
      </c>
      <c r="N2" s="188" t="s">
        <v>5094</v>
      </c>
      <c r="O2" s="181" t="s">
        <v>5095</v>
      </c>
      <c r="P2" s="168"/>
      <c r="Q2" s="177" t="s">
        <v>17</v>
      </c>
      <c r="R2" s="177" t="s">
        <v>33</v>
      </c>
      <c r="S2" s="177" t="s">
        <v>95</v>
      </c>
      <c r="T2" s="177" t="s">
        <v>5096</v>
      </c>
      <c r="U2" s="177" t="s">
        <v>5097</v>
      </c>
    </row>
    <row r="3" spans="1:21" ht="15" x14ac:dyDescent="0.35">
      <c r="A3" s="4">
        <f>COUNTIF(R:R,C3)</f>
        <v>8</v>
      </c>
      <c r="B3" s="166" t="s">
        <v>21</v>
      </c>
      <c r="C3" s="166" t="s">
        <v>60</v>
      </c>
      <c r="D3" s="171">
        <f>E3*3+F3*1</f>
        <v>1.875</v>
      </c>
      <c r="E3" s="171">
        <f>(SUMIF(オリレコ用_8_9月処方数_営業所[jp_district_name],$C3,オリレコ用_8_9月処方数_営業所[trm-uc 新規処方医による処方数])+SUMIF(オリレコ用_8_9月処方数_営業所[jp_district_name],$C3,オリレコ用_8_9月処方数_営業所[trm-cd 新規処方医による処方数]))/$A3</f>
        <v>0.625</v>
      </c>
      <c r="F3" s="171">
        <f>(SUMIF(オリレコ用_8_9月処方数_営業所[jp_district_name],$C3,オリレコ用_8_9月処方数_営業所[trm-uc 既処方医の処方数])+SUMIF(オリレコ用_8_9月処方数_営業所[jp_district_name],$C3,オリレコ用_8_9月処方数_営業所[trm-cd 既処方医の処方数]))/$A3</f>
        <v>0</v>
      </c>
      <c r="G3" s="172" t="e">
        <f>A3-H3</f>
        <v>#VALUE!</v>
      </c>
      <c r="H3" s="172" t="e">
        <f>SUMIF($R:$R,$C3,$U:$U)</f>
        <v>#VALUE!</v>
      </c>
      <c r="I3" s="172">
        <f>RANK(D3,$D$3:$D$22)</f>
        <v>3</v>
      </c>
      <c r="J3" s="172">
        <f>MIN(RANK(E3,$E$3:$E$22),RANK(F3,$F$3:$F$22))</f>
        <v>1</v>
      </c>
      <c r="K3" s="171" t="e">
        <f>M3/A3</f>
        <v>#VALUE!</v>
      </c>
      <c r="L3" s="178" t="e">
        <f>RANK(K3,$K$3:$K$22)</f>
        <v>#VALUE!</v>
      </c>
      <c r="M3" s="178" t="e">
        <f>SUMIF([1]ピボット投与!$A:$A,C3,[1]ピボット投与!C:C)+SUMIF([1]ピボット投与!$A:$A,C3,[1]ピボット投与!D:D)</f>
        <v>#VALUE!</v>
      </c>
      <c r="N3" s="178" t="e">
        <f>RANK(M3,$M$3:$M$22)</f>
        <v>#VALUE!</v>
      </c>
      <c r="O3" s="172" t="e">
        <f t="shared" ref="O3:O22" si="0">IF(H3&gt;0,1000000000000,I3*1000000000+J3*1000000+L3*1000+N3)</f>
        <v>#VALUE!</v>
      </c>
      <c r="Q3" s="166" t="s">
        <v>21</v>
      </c>
      <c r="R3" s="166" t="s">
        <v>60</v>
      </c>
      <c r="S3" s="166" t="s">
        <v>726</v>
      </c>
      <c r="T3" s="166" t="e">
        <f>SUMIF([1]ピボット投与!$B:$B,S3,[1]ピボット投与!C:C)+SUMIF([1]ピボット投与!$B:$B,S3,[1]ピボット投与!D:D)</f>
        <v>#VALUE!</v>
      </c>
      <c r="U3" s="166" t="e">
        <f>IF(T3&gt;0,0,1)</f>
        <v>#VALUE!</v>
      </c>
    </row>
    <row r="4" spans="1:21" ht="15" x14ac:dyDescent="0.35">
      <c r="A4" s="4">
        <f>COUNTIF(R:R,C4)</f>
        <v>10</v>
      </c>
      <c r="B4" s="166" t="s">
        <v>21</v>
      </c>
      <c r="C4" s="166" t="s">
        <v>64</v>
      </c>
      <c r="D4" s="171">
        <f t="shared" ref="D4:D22" si="1">E4*3+F4*1</f>
        <v>0.60000000000000009</v>
      </c>
      <c r="E4" s="171">
        <f>(SUMIF(オリレコ用_8_9月処方数_営業所[jp_district_name],$C4,オリレコ用_8_9月処方数_営業所[trm-uc 新規処方医による処方数])+SUMIF(オリレコ用_8_9月処方数_営業所[jp_district_name],$C4,オリレコ用_8_9月処方数_営業所[trm-cd 新規処方医による処方数]))/$A4</f>
        <v>0.2</v>
      </c>
      <c r="F4" s="171">
        <f>(SUMIF(オリレコ用_8_9月処方数_営業所[jp_district_name],$C4,オリレコ用_8_9月処方数_営業所[trm-uc 既処方医の処方数])+SUMIF(オリレコ用_8_9月処方数_営業所[jp_district_name],$C4,オリレコ用_8_9月処方数_営業所[trm-cd 既処方医の処方数]))/$A4</f>
        <v>0</v>
      </c>
      <c r="G4" s="172" t="e">
        <f>A4-H4</f>
        <v>#VALUE!</v>
      </c>
      <c r="H4" s="172" t="e">
        <f>SUMIF($R:$R,$C4,$U:$U)</f>
        <v>#VALUE!</v>
      </c>
      <c r="I4" s="172">
        <f>RANK(D4,$D$3:$D$22)</f>
        <v>14</v>
      </c>
      <c r="J4" s="172">
        <f>MIN(RANK(E4,$E$3:$E$22),RANK(F4,$F$3:$F$22))</f>
        <v>1</v>
      </c>
      <c r="K4" s="171" t="e">
        <f>M4/A4</f>
        <v>#VALUE!</v>
      </c>
      <c r="L4" s="178" t="e">
        <f t="shared" ref="L4:L22" si="2">RANK(K4,$K$3:$K$22)</f>
        <v>#VALUE!</v>
      </c>
      <c r="M4" s="178" t="e">
        <f>SUMIF([1]ピボット投与!$A:$A,C4,[1]ピボット投与!C:C)+SUMIF([1]ピボット投与!$A:$A,C4,[1]ピボット投与!D:D)</f>
        <v>#VALUE!</v>
      </c>
      <c r="N4" s="178" t="e">
        <f t="shared" ref="N4:N22" si="3">RANK(M4,$M$3:$M$22)</f>
        <v>#VALUE!</v>
      </c>
      <c r="O4" s="172" t="e">
        <f t="shared" si="0"/>
        <v>#VALUE!</v>
      </c>
      <c r="Q4" s="166" t="s">
        <v>21</v>
      </c>
      <c r="R4" s="166" t="s">
        <v>60</v>
      </c>
      <c r="S4" s="166" t="s">
        <v>801</v>
      </c>
      <c r="T4" s="166" t="e">
        <f>SUMIF([1]ピボット投与!$B:$B,S4,[1]ピボット投与!C:C)+SUMIF([1]ピボット投与!$B:$B,S4,[1]ピボット投与!D:D)</f>
        <v>#VALUE!</v>
      </c>
      <c r="U4" s="166" t="e">
        <f t="shared" ref="U4:U71" si="4">IF(T4&gt;0,0,1)</f>
        <v>#VALUE!</v>
      </c>
    </row>
    <row r="5" spans="1:21" ht="15" x14ac:dyDescent="0.35">
      <c r="A5" s="4">
        <f>COUNTIF(R:R,C5)</f>
        <v>8</v>
      </c>
      <c r="B5" s="166" t="s">
        <v>21</v>
      </c>
      <c r="C5" s="166" t="s">
        <v>68</v>
      </c>
      <c r="D5" s="171">
        <f t="shared" si="1"/>
        <v>1.875</v>
      </c>
      <c r="E5" s="171">
        <f>(SUMIF(オリレコ用_8_9月処方数_営業所[jp_district_name],$C5,オリレコ用_8_9月処方数_営業所[trm-uc 新規処方医による処方数])+SUMIF(オリレコ用_8_9月処方数_営業所[jp_district_name],$C5,オリレコ用_8_9月処方数_営業所[trm-cd 新規処方医による処方数]))/$A5</f>
        <v>0.625</v>
      </c>
      <c r="F5" s="171">
        <f>(SUMIF(オリレコ用_8_9月処方数_営業所[jp_district_name],$C5,オリレコ用_8_9月処方数_営業所[trm-uc 既処方医の処方数])+SUMIF(オリレコ用_8_9月処方数_営業所[jp_district_name],$C5,オリレコ用_8_9月処方数_営業所[trm-cd 既処方医の処方数]))/$A5</f>
        <v>0</v>
      </c>
      <c r="G5" s="172" t="e">
        <f>A5-H5</f>
        <v>#VALUE!</v>
      </c>
      <c r="H5" s="172" t="e">
        <f>SUMIF($R:$R,$C5,$U:$U)</f>
        <v>#VALUE!</v>
      </c>
      <c r="I5" s="172">
        <f>RANK(D5,$D$3:$D$22)</f>
        <v>3</v>
      </c>
      <c r="J5" s="172">
        <f>MIN(RANK(E5,$E$3:$E$22),RANK(F5,$F$3:$F$22))</f>
        <v>1</v>
      </c>
      <c r="K5" s="171" t="e">
        <f>M5/A5</f>
        <v>#VALUE!</v>
      </c>
      <c r="L5" s="178" t="e">
        <f t="shared" si="2"/>
        <v>#VALUE!</v>
      </c>
      <c r="M5" s="178" t="e">
        <f>SUMIF([1]ピボット投与!$A:$A,C5,[1]ピボット投与!C:C)+SUMIF([1]ピボット投与!$A:$A,C5,[1]ピボット投与!D:D)</f>
        <v>#VALUE!</v>
      </c>
      <c r="N5" s="178" t="e">
        <f t="shared" si="3"/>
        <v>#VALUE!</v>
      </c>
      <c r="O5" s="172" t="e">
        <f t="shared" si="0"/>
        <v>#VALUE!</v>
      </c>
      <c r="Q5" s="166" t="s">
        <v>21</v>
      </c>
      <c r="R5" s="166" t="s">
        <v>60</v>
      </c>
      <c r="S5" s="166" t="s">
        <v>871</v>
      </c>
      <c r="T5" s="166" t="e">
        <f>SUMIF([1]ピボット投与!$B:$B,S5,[1]ピボット投与!C:C)+SUMIF([1]ピボット投与!$B:$B,S5,[1]ピボット投与!D:D)</f>
        <v>#VALUE!</v>
      </c>
      <c r="U5" s="166" t="e">
        <f t="shared" si="4"/>
        <v>#VALUE!</v>
      </c>
    </row>
    <row r="6" spans="1:21" ht="15" x14ac:dyDescent="0.35">
      <c r="A6" s="4">
        <f>COUNTIF(R:R,C6)</f>
        <v>9</v>
      </c>
      <c r="B6" s="166" t="s">
        <v>21</v>
      </c>
      <c r="C6" s="166" t="s">
        <v>59</v>
      </c>
      <c r="D6" s="171">
        <f t="shared" si="1"/>
        <v>1.6666666666666667</v>
      </c>
      <c r="E6" s="171">
        <f>(SUMIF(オリレコ用_8_9月処方数_営業所[jp_district_name],$C6,オリレコ用_8_9月処方数_営業所[trm-uc 新規処方医による処方数])+SUMIF(オリレコ用_8_9月処方数_営業所[jp_district_name],$C6,オリレコ用_8_9月処方数_営業所[trm-cd 新規処方医による処方数]))/$A6</f>
        <v>0.55555555555555558</v>
      </c>
      <c r="F6" s="171">
        <f>(SUMIF(オリレコ用_8_9月処方数_営業所[jp_district_name],$C6,オリレコ用_8_9月処方数_営業所[trm-uc 既処方医の処方数])+SUMIF(オリレコ用_8_9月処方数_営業所[jp_district_name],$C6,オリレコ用_8_9月処方数_営業所[trm-cd 既処方医の処方数]))/$A6</f>
        <v>0</v>
      </c>
      <c r="G6" s="172" t="e">
        <f>A6-H6</f>
        <v>#VALUE!</v>
      </c>
      <c r="H6" s="172" t="e">
        <f>SUMIF($R:$R,$C6,$U:$U)</f>
        <v>#VALUE!</v>
      </c>
      <c r="I6" s="172">
        <f>RANK(D6,$D$3:$D$22)</f>
        <v>6</v>
      </c>
      <c r="J6" s="172">
        <f>MIN(RANK(E6,$E$3:$E$22),RANK(F6,$F$3:$F$22))</f>
        <v>1</v>
      </c>
      <c r="K6" s="171" t="e">
        <f>M6/A6</f>
        <v>#VALUE!</v>
      </c>
      <c r="L6" s="178" t="e">
        <f t="shared" si="2"/>
        <v>#VALUE!</v>
      </c>
      <c r="M6" s="178" t="e">
        <f>SUMIF([1]ピボット投与!$A:$A,C6,[1]ピボット投与!C:C)+SUMIF([1]ピボット投与!$A:$A,C6,[1]ピボット投与!D:D)</f>
        <v>#VALUE!</v>
      </c>
      <c r="N6" s="178" t="e">
        <f t="shared" si="3"/>
        <v>#VALUE!</v>
      </c>
      <c r="O6" s="172" t="e">
        <f t="shared" si="0"/>
        <v>#VALUE!</v>
      </c>
      <c r="Q6" s="166" t="s">
        <v>21</v>
      </c>
      <c r="R6" s="166" t="s">
        <v>60</v>
      </c>
      <c r="S6" s="166" t="s">
        <v>913</v>
      </c>
      <c r="T6" s="166" t="e">
        <f>SUMIF([1]ピボット投与!$B:$B,S6,[1]ピボット投与!C:C)+SUMIF([1]ピボット投与!$B:$B,S6,[1]ピボット投与!D:D)</f>
        <v>#VALUE!</v>
      </c>
      <c r="U6" s="166" t="e">
        <f t="shared" si="4"/>
        <v>#VALUE!</v>
      </c>
    </row>
    <row r="7" spans="1:21" ht="15" x14ac:dyDescent="0.35">
      <c r="A7" s="4">
        <f>COUNTIF(R:R,C7)</f>
        <v>7</v>
      </c>
      <c r="B7" s="166" t="s">
        <v>21</v>
      </c>
      <c r="C7" s="166" t="s">
        <v>67</v>
      </c>
      <c r="D7" s="171">
        <f t="shared" si="1"/>
        <v>1.2857142857142856</v>
      </c>
      <c r="E7" s="171">
        <f>(SUMIF(オリレコ用_8_9月処方数_営業所[jp_district_name],$C7,オリレコ用_8_9月処方数_営業所[trm-uc 新規処方医による処方数])+SUMIF(オリレコ用_8_9月処方数_営業所[jp_district_name],$C7,オリレコ用_8_9月処方数_営業所[trm-cd 新規処方医による処方数]))/$A7</f>
        <v>0.42857142857142855</v>
      </c>
      <c r="F7" s="171">
        <f>(SUMIF(オリレコ用_8_9月処方数_営業所[jp_district_name],$C7,オリレコ用_8_9月処方数_営業所[trm-uc 既処方医の処方数])+SUMIF(オリレコ用_8_9月処方数_営業所[jp_district_name],$C7,オリレコ用_8_9月処方数_営業所[trm-cd 既処方医の処方数]))/$A7</f>
        <v>0</v>
      </c>
      <c r="G7" s="172" t="e">
        <f>A7-H7</f>
        <v>#VALUE!</v>
      </c>
      <c r="H7" s="172" t="e">
        <f>SUMIF($R:$R,$C7,$U:$U)</f>
        <v>#VALUE!</v>
      </c>
      <c r="I7" s="172">
        <f>RANK(D7,$D$3:$D$22)</f>
        <v>7</v>
      </c>
      <c r="J7" s="172">
        <f>MIN(RANK(E7,$E$3:$E$22),RANK(F7,$F$3:$F$22))</f>
        <v>1</v>
      </c>
      <c r="K7" s="171" t="e">
        <f>M7/A7</f>
        <v>#VALUE!</v>
      </c>
      <c r="L7" s="178" t="e">
        <f t="shared" si="2"/>
        <v>#VALUE!</v>
      </c>
      <c r="M7" s="178" t="e">
        <f>SUMIF([1]ピボット投与!$A:$A,C7,[1]ピボット投与!C:C)+SUMIF([1]ピボット投与!$A:$A,C7,[1]ピボット投与!D:D)</f>
        <v>#VALUE!</v>
      </c>
      <c r="N7" s="178" t="e">
        <f t="shared" si="3"/>
        <v>#VALUE!</v>
      </c>
      <c r="O7" s="172" t="e">
        <f t="shared" si="0"/>
        <v>#VALUE!</v>
      </c>
      <c r="Q7" s="166" t="s">
        <v>21</v>
      </c>
      <c r="R7" s="166" t="s">
        <v>60</v>
      </c>
      <c r="S7" s="166" t="s">
        <v>825</v>
      </c>
      <c r="T7" s="166" t="e">
        <f>SUMIF([1]ピボット投与!$B:$B,S7,[1]ピボット投与!C:C)+SUMIF([1]ピボット投与!$B:$B,S7,[1]ピボット投与!D:D)</f>
        <v>#VALUE!</v>
      </c>
      <c r="U7" s="166" t="e">
        <f t="shared" si="4"/>
        <v>#VALUE!</v>
      </c>
    </row>
    <row r="8" spans="1:21" ht="15" x14ac:dyDescent="0.35">
      <c r="A8" s="4">
        <f>COUNTIF(R:R,C8)</f>
        <v>11</v>
      </c>
      <c r="B8" s="166" t="s">
        <v>21</v>
      </c>
      <c r="C8" s="166" t="s">
        <v>71</v>
      </c>
      <c r="D8" s="171">
        <f t="shared" si="1"/>
        <v>0.54545454545454541</v>
      </c>
      <c r="E8" s="171">
        <f>(SUMIF(オリレコ用_8_9月処方数_営業所[jp_district_name],$C8,オリレコ用_8_9月処方数_営業所[trm-uc 新規処方医による処方数])+SUMIF(オリレコ用_8_9月処方数_営業所[jp_district_name],$C8,オリレコ用_8_9月処方数_営業所[trm-cd 新規処方医による処方数]))/$A8</f>
        <v>0.18181818181818182</v>
      </c>
      <c r="F8" s="171">
        <f>(SUMIF(オリレコ用_8_9月処方数_営業所[jp_district_name],$C8,オリレコ用_8_9月処方数_営業所[trm-uc 既処方医の処方数])+SUMIF(オリレコ用_8_9月処方数_営業所[jp_district_name],$C8,オリレコ用_8_9月処方数_営業所[trm-cd 既処方医の処方数]))/$A8</f>
        <v>0</v>
      </c>
      <c r="G8" s="172" t="e">
        <f>A8-H8</f>
        <v>#VALUE!</v>
      </c>
      <c r="H8" s="172" t="e">
        <f>SUMIF($R:$R,$C8,$U:$U)</f>
        <v>#VALUE!</v>
      </c>
      <c r="I8" s="172">
        <f>RANK(D8,$D$3:$D$22)</f>
        <v>15</v>
      </c>
      <c r="J8" s="172">
        <f>MIN(RANK(E8,$E$3:$E$22),RANK(F8,$F$3:$F$22))</f>
        <v>1</v>
      </c>
      <c r="K8" s="171" t="e">
        <f>M8/A8</f>
        <v>#VALUE!</v>
      </c>
      <c r="L8" s="178" t="e">
        <f t="shared" si="2"/>
        <v>#VALUE!</v>
      </c>
      <c r="M8" s="178" t="e">
        <f>SUMIF([1]ピボット投与!$A:$A,C8,[1]ピボット投与!C:C)+SUMIF([1]ピボット投与!$A:$A,C8,[1]ピボット投与!D:D)</f>
        <v>#VALUE!</v>
      </c>
      <c r="N8" s="178" t="e">
        <f t="shared" si="3"/>
        <v>#VALUE!</v>
      </c>
      <c r="O8" s="172" t="e">
        <f t="shared" si="0"/>
        <v>#VALUE!</v>
      </c>
      <c r="Q8" s="166" t="s">
        <v>21</v>
      </c>
      <c r="R8" s="166" t="s">
        <v>60</v>
      </c>
      <c r="S8" s="166" t="s">
        <v>779</v>
      </c>
      <c r="T8" s="166" t="e">
        <f>SUMIF([1]ピボット投与!$B:$B,S8,[1]ピボット投与!C:C)+SUMIF([1]ピボット投与!$B:$B,S8,[1]ピボット投与!D:D)</f>
        <v>#VALUE!</v>
      </c>
      <c r="U8" s="166" t="e">
        <f t="shared" si="4"/>
        <v>#VALUE!</v>
      </c>
    </row>
    <row r="9" spans="1:21" ht="15" x14ac:dyDescent="0.35">
      <c r="A9" s="4">
        <f>COUNTIF(R:R,C9)</f>
        <v>9</v>
      </c>
      <c r="B9" s="166" t="s">
        <v>21</v>
      </c>
      <c r="C9" s="166" t="s">
        <v>54</v>
      </c>
      <c r="D9" s="171">
        <f t="shared" si="1"/>
        <v>0.33333333333333331</v>
      </c>
      <c r="E9" s="171">
        <f>(SUMIF(オリレコ用_8_9月処方数_営業所[jp_district_name],$C9,オリレコ用_8_9月処方数_営業所[trm-uc 新規処方医による処方数])+SUMIF(オリレコ用_8_9月処方数_営業所[jp_district_name],$C9,オリレコ用_8_9月処方数_営業所[trm-cd 新規処方医による処方数]))/$A9</f>
        <v>0.1111111111111111</v>
      </c>
      <c r="F9" s="171">
        <f>(SUMIF(オリレコ用_8_9月処方数_営業所[jp_district_name],$C9,オリレコ用_8_9月処方数_営業所[trm-uc 既処方医の処方数])+SUMIF(オリレコ用_8_9月処方数_営業所[jp_district_name],$C9,オリレコ用_8_9月処方数_営業所[trm-cd 既処方医の処方数]))/$A9</f>
        <v>0</v>
      </c>
      <c r="G9" s="172" t="e">
        <f>A9-H9</f>
        <v>#VALUE!</v>
      </c>
      <c r="H9" s="172" t="e">
        <f>SUMIF($R:$R,$C9,$U:$U)</f>
        <v>#VALUE!</v>
      </c>
      <c r="I9" s="172">
        <f>RANK(D9,$D$3:$D$22)</f>
        <v>19</v>
      </c>
      <c r="J9" s="172">
        <f>MIN(RANK(E9,$E$3:$E$22),RANK(F9,$F$3:$F$22))</f>
        <v>1</v>
      </c>
      <c r="K9" s="171" t="e">
        <f>M9/A9</f>
        <v>#VALUE!</v>
      </c>
      <c r="L9" s="178" t="e">
        <f t="shared" si="2"/>
        <v>#VALUE!</v>
      </c>
      <c r="M9" s="178" t="e">
        <f>SUMIF([1]ピボット投与!$A:$A,C9,[1]ピボット投与!C:C)+SUMIF([1]ピボット投与!$A:$A,C9,[1]ピボット投与!D:D)</f>
        <v>#VALUE!</v>
      </c>
      <c r="N9" s="178" t="e">
        <f t="shared" si="3"/>
        <v>#VALUE!</v>
      </c>
      <c r="O9" s="172" t="e">
        <f t="shared" si="0"/>
        <v>#VALUE!</v>
      </c>
      <c r="Q9" s="166" t="s">
        <v>21</v>
      </c>
      <c r="R9" s="166" t="s">
        <v>60</v>
      </c>
      <c r="S9" s="166" t="s">
        <v>755</v>
      </c>
      <c r="T9" s="166" t="e">
        <f>SUMIF([1]ピボット投与!$B:$B,S9,[1]ピボット投与!C:C)+SUMIF([1]ピボット投与!$B:$B,S9,[1]ピボット投与!D:D)</f>
        <v>#VALUE!</v>
      </c>
      <c r="U9" s="166" t="e">
        <f t="shared" si="4"/>
        <v>#VALUE!</v>
      </c>
    </row>
    <row r="10" spans="1:21" ht="15" x14ac:dyDescent="0.35">
      <c r="A10" s="4">
        <f>COUNTIF(R:R,C10)</f>
        <v>8</v>
      </c>
      <c r="B10" s="166" t="s">
        <v>22</v>
      </c>
      <c r="C10" s="166" t="s">
        <v>79</v>
      </c>
      <c r="D10" s="171">
        <f t="shared" si="1"/>
        <v>0</v>
      </c>
      <c r="E10" s="171">
        <f>(SUMIF(オリレコ用_8_9月処方数_営業所[jp_district_name],$C10,オリレコ用_8_9月処方数_営業所[trm-uc 新規処方医による処方数])+SUMIF(オリレコ用_8_9月処方数_営業所[jp_district_name],$C10,オリレコ用_8_9月処方数_営業所[trm-cd 新規処方医による処方数]))/$A10</f>
        <v>0</v>
      </c>
      <c r="F10" s="171">
        <f>(SUMIF(オリレコ用_8_9月処方数_営業所[jp_district_name],$C10,オリレコ用_8_9月処方数_営業所[trm-uc 既処方医の処方数])+SUMIF(オリレコ用_8_9月処方数_営業所[jp_district_name],$C10,オリレコ用_8_9月処方数_営業所[trm-cd 既処方医の処方数]))/$A10</f>
        <v>0</v>
      </c>
      <c r="G10" s="172" t="e">
        <f>A10-H10</f>
        <v>#VALUE!</v>
      </c>
      <c r="H10" s="172" t="e">
        <f>SUMIF($R:$R,$C10,$U:$U)</f>
        <v>#VALUE!</v>
      </c>
      <c r="I10" s="172">
        <f>RANK(D10,$D$3:$D$22)</f>
        <v>20</v>
      </c>
      <c r="J10" s="172">
        <f>MIN(RANK(E10,$E$3:$E$22),RANK(F10,$F$3:$F$22))</f>
        <v>1</v>
      </c>
      <c r="K10" s="171" t="e">
        <f>M10/A10</f>
        <v>#VALUE!</v>
      </c>
      <c r="L10" s="178" t="e">
        <f t="shared" si="2"/>
        <v>#VALUE!</v>
      </c>
      <c r="M10" s="178" t="e">
        <f>SUMIF([1]ピボット投与!$A:$A,C10,[1]ピボット投与!C:C)+SUMIF([1]ピボット投与!$A:$A,C10,[1]ピボット投与!D:D)</f>
        <v>#VALUE!</v>
      </c>
      <c r="N10" s="178" t="e">
        <f t="shared" si="3"/>
        <v>#VALUE!</v>
      </c>
      <c r="O10" s="172" t="e">
        <f t="shared" si="0"/>
        <v>#VALUE!</v>
      </c>
      <c r="Q10" s="166" t="s">
        <v>21</v>
      </c>
      <c r="R10" s="166" t="s">
        <v>60</v>
      </c>
      <c r="S10" s="166"/>
      <c r="T10" s="166" t="e">
        <f>SUMIF([1]ピボット投与!$B:$B,S10,[1]ピボット投与!C:C)+SUMIF([1]ピボット投与!$B:$B,S10,[1]ピボット投与!D:D)</f>
        <v>#VALUE!</v>
      </c>
      <c r="U10" s="166" t="e">
        <f t="shared" si="4"/>
        <v>#VALUE!</v>
      </c>
    </row>
    <row r="11" spans="1:21" ht="15" x14ac:dyDescent="0.35">
      <c r="A11" s="4">
        <f>COUNTIF(R:R,C11)</f>
        <v>8</v>
      </c>
      <c r="B11" s="166" t="s">
        <v>22</v>
      </c>
      <c r="C11" s="166" t="s">
        <v>85</v>
      </c>
      <c r="D11" s="171">
        <f t="shared" si="1"/>
        <v>0.75</v>
      </c>
      <c r="E11" s="171">
        <f>(SUMIF(オリレコ用_8_9月処方数_営業所[jp_district_name],$C11,オリレコ用_8_9月処方数_営業所[trm-uc 新規処方医による処方数])+SUMIF(オリレコ用_8_9月処方数_営業所[jp_district_name],$C11,オリレコ用_8_9月処方数_営業所[trm-cd 新規処方医による処方数]))/$A11</f>
        <v>0.25</v>
      </c>
      <c r="F11" s="171">
        <f>(SUMIF(オリレコ用_8_9月処方数_営業所[jp_district_name],$C11,オリレコ用_8_9月処方数_営業所[trm-uc 既処方医の処方数])+SUMIF(オリレコ用_8_9月処方数_営業所[jp_district_name],$C11,オリレコ用_8_9月処方数_営業所[trm-cd 既処方医の処方数]))/$A11</f>
        <v>0</v>
      </c>
      <c r="G11" s="172" t="e">
        <f>A11-H11</f>
        <v>#VALUE!</v>
      </c>
      <c r="H11" s="172" t="e">
        <f>SUMIF($R:$R,$C11,$U:$U)</f>
        <v>#VALUE!</v>
      </c>
      <c r="I11" s="172">
        <f>RANK(D11,$D$3:$D$22)</f>
        <v>13</v>
      </c>
      <c r="J11" s="172">
        <f>MIN(RANK(E11,$E$3:$E$22),RANK(F11,$F$3:$F$22))</f>
        <v>1</v>
      </c>
      <c r="K11" s="171" t="e">
        <f>M11/A11</f>
        <v>#VALUE!</v>
      </c>
      <c r="L11" s="178" t="e">
        <f t="shared" si="2"/>
        <v>#VALUE!</v>
      </c>
      <c r="M11" s="178" t="e">
        <f>SUMIF([1]ピボット投与!$A:$A,C11,[1]ピボット投与!C:C)+SUMIF([1]ピボット投与!$A:$A,C11,[1]ピボット投与!D:D)</f>
        <v>#VALUE!</v>
      </c>
      <c r="N11" s="178" t="e">
        <f t="shared" si="3"/>
        <v>#VALUE!</v>
      </c>
      <c r="O11" s="172" t="e">
        <f t="shared" si="0"/>
        <v>#VALUE!</v>
      </c>
      <c r="Q11" s="166" t="s">
        <v>21</v>
      </c>
      <c r="R11" s="166" t="s">
        <v>64</v>
      </c>
      <c r="S11" s="166" t="s">
        <v>943</v>
      </c>
      <c r="T11" s="166" t="e">
        <f>SUMIF([1]ピボット投与!$B:$B,S11,[1]ピボット投与!C:C)+SUMIF([1]ピボット投与!$B:$B,S11,[1]ピボット投与!D:D)</f>
        <v>#VALUE!</v>
      </c>
      <c r="U11" s="166" t="e">
        <f t="shared" si="4"/>
        <v>#VALUE!</v>
      </c>
    </row>
    <row r="12" spans="1:21" ht="15" x14ac:dyDescent="0.35">
      <c r="A12" s="4">
        <f>COUNTIF(R:R,C12)</f>
        <v>7</v>
      </c>
      <c r="B12" s="166" t="s">
        <v>22</v>
      </c>
      <c r="C12" s="166" t="s">
        <v>53</v>
      </c>
      <c r="D12" s="171">
        <f t="shared" si="1"/>
        <v>0.42857142857142855</v>
      </c>
      <c r="E12" s="171">
        <f>(SUMIF(オリレコ用_8_9月処方数_営業所[jp_district_name],$C12,オリレコ用_8_9月処方数_営業所[trm-uc 新規処方医による処方数])+SUMIF(オリレコ用_8_9月処方数_営業所[jp_district_name],$C12,オリレコ用_8_9月処方数_営業所[trm-cd 新規処方医による処方数]))/$A12</f>
        <v>0.14285714285714285</v>
      </c>
      <c r="F12" s="171">
        <f>(SUMIF(オリレコ用_8_9月処方数_営業所[jp_district_name],$C12,オリレコ用_8_9月処方数_営業所[trm-uc 既処方医の処方数])+SUMIF(オリレコ用_8_9月処方数_営業所[jp_district_name],$C12,オリレコ用_8_9月処方数_営業所[trm-cd 既処方医の処方数]))/$A12</f>
        <v>0</v>
      </c>
      <c r="G12" s="172" t="e">
        <f>A12-H12</f>
        <v>#VALUE!</v>
      </c>
      <c r="H12" s="172" t="e">
        <f>SUMIF($R:$R,$C12,$U:$U)</f>
        <v>#VALUE!</v>
      </c>
      <c r="I12" s="172">
        <f>RANK(D12,$D$3:$D$22)</f>
        <v>17</v>
      </c>
      <c r="J12" s="172">
        <f>MIN(RANK(E12,$E$3:$E$22),RANK(F12,$F$3:$F$22))</f>
        <v>1</v>
      </c>
      <c r="K12" s="171" t="e">
        <f>M12/A12</f>
        <v>#VALUE!</v>
      </c>
      <c r="L12" s="178" t="e">
        <f t="shared" si="2"/>
        <v>#VALUE!</v>
      </c>
      <c r="M12" s="178" t="e">
        <f>SUMIF([1]ピボット投与!$A:$A,C12,[1]ピボット投与!C:C)+SUMIF([1]ピボット投与!$A:$A,C12,[1]ピボット投与!D:D)</f>
        <v>#VALUE!</v>
      </c>
      <c r="N12" s="178" t="e">
        <f t="shared" si="3"/>
        <v>#VALUE!</v>
      </c>
      <c r="O12" s="172" t="e">
        <f t="shared" si="0"/>
        <v>#VALUE!</v>
      </c>
      <c r="Q12" s="166" t="s">
        <v>21</v>
      </c>
      <c r="R12" s="166" t="s">
        <v>64</v>
      </c>
      <c r="S12" s="166" t="s">
        <v>981</v>
      </c>
      <c r="T12" s="166" t="e">
        <f>SUMIF([1]ピボット投与!$B:$B,S12,[1]ピボット投与!C:C)+SUMIF([1]ピボット投与!$B:$B,S12,[1]ピボット投与!D:D)</f>
        <v>#VALUE!</v>
      </c>
      <c r="U12" s="166" t="e">
        <f t="shared" si="4"/>
        <v>#VALUE!</v>
      </c>
    </row>
    <row r="13" spans="1:21" ht="15" x14ac:dyDescent="0.35">
      <c r="A13" s="4">
        <f>COUNTIF(R:R,C13)</f>
        <v>6</v>
      </c>
      <c r="B13" s="166" t="s">
        <v>22</v>
      </c>
      <c r="C13" s="166" t="s">
        <v>89</v>
      </c>
      <c r="D13" s="171">
        <f t="shared" si="1"/>
        <v>0.5</v>
      </c>
      <c r="E13" s="171">
        <f>(SUMIF(オリレコ用_8_9月処方数_営業所[jp_district_name],$C13,オリレコ用_8_9月処方数_営業所[trm-uc 新規処方医による処方数])+SUMIF(オリレコ用_8_9月処方数_営業所[jp_district_name],$C13,オリレコ用_8_9月処方数_営業所[trm-cd 新規処方医による処方数]))/$A13</f>
        <v>0.16666666666666666</v>
      </c>
      <c r="F13" s="171">
        <f>(SUMIF(オリレコ用_8_9月処方数_営業所[jp_district_name],$C13,オリレコ用_8_9月処方数_営業所[trm-uc 既処方医の処方数])+SUMIF(オリレコ用_8_9月処方数_営業所[jp_district_name],$C13,オリレコ用_8_9月処方数_営業所[trm-cd 既処方医の処方数]))/$A13</f>
        <v>0</v>
      </c>
      <c r="G13" s="172" t="e">
        <f>A13-H13</f>
        <v>#VALUE!</v>
      </c>
      <c r="H13" s="172" t="e">
        <f>SUMIF($R:$R,$C13,$U:$U)</f>
        <v>#VALUE!</v>
      </c>
      <c r="I13" s="172">
        <f>RANK(D13,$D$3:$D$22)</f>
        <v>16</v>
      </c>
      <c r="J13" s="172">
        <f>MIN(RANK(E13,$E$3:$E$22),RANK(F13,$F$3:$F$22))</f>
        <v>1</v>
      </c>
      <c r="K13" s="171" t="e">
        <f>M13/A13</f>
        <v>#VALUE!</v>
      </c>
      <c r="L13" s="178" t="e">
        <f t="shared" si="2"/>
        <v>#VALUE!</v>
      </c>
      <c r="M13" s="178" t="e">
        <f>SUMIF([1]ピボット投与!$A:$A,C13,[1]ピボット投与!C:C)+SUMIF([1]ピボット投与!$A:$A,C13,[1]ピボット投与!D:D)</f>
        <v>#VALUE!</v>
      </c>
      <c r="N13" s="178" t="e">
        <f t="shared" si="3"/>
        <v>#VALUE!</v>
      </c>
      <c r="O13" s="172" t="e">
        <f t="shared" si="0"/>
        <v>#VALUE!</v>
      </c>
      <c r="Q13" s="166" t="s">
        <v>21</v>
      </c>
      <c r="R13" s="166" t="s">
        <v>64</v>
      </c>
      <c r="S13" s="166" t="s">
        <v>1027</v>
      </c>
      <c r="T13" s="166" t="e">
        <f>SUMIF([1]ピボット投与!$B:$B,S13,[1]ピボット投与!C:C)+SUMIF([1]ピボット投与!$B:$B,S13,[1]ピボット投与!D:D)</f>
        <v>#VALUE!</v>
      </c>
      <c r="U13" s="166" t="e">
        <f t="shared" si="4"/>
        <v>#VALUE!</v>
      </c>
    </row>
    <row r="14" spans="1:21" ht="15" x14ac:dyDescent="0.35">
      <c r="A14" s="4">
        <f>COUNTIF(R:R,C14)</f>
        <v>8</v>
      </c>
      <c r="B14" s="166" t="s">
        <v>22</v>
      </c>
      <c r="C14" s="166" t="s">
        <v>77</v>
      </c>
      <c r="D14" s="171">
        <f t="shared" si="1"/>
        <v>1.125</v>
      </c>
      <c r="E14" s="171">
        <f>(SUMIF(オリレコ用_8_9月処方数_営業所[jp_district_name],$C14,オリレコ用_8_9月処方数_営業所[trm-uc 新規処方医による処方数])+SUMIF(オリレコ用_8_9月処方数_営業所[jp_district_name],$C14,オリレコ用_8_9月処方数_営業所[trm-cd 新規処方医による処方数]))/$A14</f>
        <v>0.375</v>
      </c>
      <c r="F14" s="171">
        <f>(SUMIF(オリレコ用_8_9月処方数_営業所[jp_district_name],$C14,オリレコ用_8_9月処方数_営業所[trm-uc 既処方医の処方数])+SUMIF(オリレコ用_8_9月処方数_営業所[jp_district_name],$C14,オリレコ用_8_9月処方数_営業所[trm-cd 既処方医の処方数]))/$A14</f>
        <v>0</v>
      </c>
      <c r="G14" s="172" t="e">
        <f>A14-H14</f>
        <v>#VALUE!</v>
      </c>
      <c r="H14" s="172" t="e">
        <f>SUMIF($R:$R,$C14,$U:$U)</f>
        <v>#VALUE!</v>
      </c>
      <c r="I14" s="172">
        <f>RANK(D14,$D$3:$D$22)</f>
        <v>9</v>
      </c>
      <c r="J14" s="172">
        <f>MIN(RANK(E14,$E$3:$E$22),RANK(F14,$F$3:$F$22))</f>
        <v>1</v>
      </c>
      <c r="K14" s="171" t="e">
        <f>M14/A14</f>
        <v>#VALUE!</v>
      </c>
      <c r="L14" s="178" t="e">
        <f t="shared" si="2"/>
        <v>#VALUE!</v>
      </c>
      <c r="M14" s="178" t="e">
        <f>SUMIF([1]ピボット投与!$A:$A,C14,[1]ピボット投与!C:C)+SUMIF([1]ピボット投与!$A:$A,C14,[1]ピボット投与!D:D)</f>
        <v>#VALUE!</v>
      </c>
      <c r="N14" s="178" t="e">
        <f t="shared" si="3"/>
        <v>#VALUE!</v>
      </c>
      <c r="O14" s="172" t="e">
        <f t="shared" si="0"/>
        <v>#VALUE!</v>
      </c>
      <c r="Q14" s="166" t="s">
        <v>21</v>
      </c>
      <c r="R14" s="166" t="s">
        <v>64</v>
      </c>
      <c r="S14" s="166" t="s">
        <v>3819</v>
      </c>
      <c r="T14" s="166" t="e">
        <f>SUMIF([1]ピボット投与!$B:$B,S14,[1]ピボット投与!C:C)+SUMIF([1]ピボット投与!$B:$B,S14,[1]ピボット投与!D:D)</f>
        <v>#VALUE!</v>
      </c>
      <c r="U14" s="166" t="e">
        <f t="shared" si="4"/>
        <v>#VALUE!</v>
      </c>
    </row>
    <row r="15" spans="1:21" ht="15" x14ac:dyDescent="0.35">
      <c r="A15" s="4">
        <f>COUNTIF(R:R,C15)</f>
        <v>6</v>
      </c>
      <c r="B15" s="166" t="s">
        <v>22</v>
      </c>
      <c r="C15" s="166" t="s">
        <v>80</v>
      </c>
      <c r="D15" s="171">
        <f t="shared" si="1"/>
        <v>2.5</v>
      </c>
      <c r="E15" s="171">
        <f>(SUMIF(オリレコ用_8_9月処方数_営業所[jp_district_name],$C15,オリレコ用_8_9月処方数_営業所[trm-uc 新規処方医による処方数])+SUMIF(オリレコ用_8_9月処方数_営業所[jp_district_name],$C15,オリレコ用_8_9月処方数_営業所[trm-cd 新規処方医による処方数]))/$A15</f>
        <v>0.83333333333333337</v>
      </c>
      <c r="F15" s="171">
        <f>(SUMIF(オリレコ用_8_9月処方数_営業所[jp_district_name],$C15,オリレコ用_8_9月処方数_営業所[trm-uc 既処方医の処方数])+SUMIF(オリレコ用_8_9月処方数_営業所[jp_district_name],$C15,オリレコ用_8_9月処方数_営業所[trm-cd 既処方医の処方数]))/$A15</f>
        <v>0</v>
      </c>
      <c r="G15" s="172" t="e">
        <f>A15-H15</f>
        <v>#VALUE!</v>
      </c>
      <c r="H15" s="172" t="e">
        <f>SUMIF($R:$R,$C15,$U:$U)</f>
        <v>#VALUE!</v>
      </c>
      <c r="I15" s="172">
        <f>RANK(D15,$D$3:$D$22)</f>
        <v>1</v>
      </c>
      <c r="J15" s="172">
        <f>MIN(RANK(E15,$E$3:$E$22),RANK(F15,$F$3:$F$22))</f>
        <v>1</v>
      </c>
      <c r="K15" s="171" t="e">
        <f>M15/A15</f>
        <v>#VALUE!</v>
      </c>
      <c r="L15" s="178" t="e">
        <f t="shared" si="2"/>
        <v>#VALUE!</v>
      </c>
      <c r="M15" s="178" t="e">
        <f>SUMIF([1]ピボット投与!$A:$A,C15,[1]ピボット投与!C:C)+SUMIF([1]ピボット投与!$A:$A,C15,[1]ピボット投与!D:D)</f>
        <v>#VALUE!</v>
      </c>
      <c r="N15" s="178" t="e">
        <f t="shared" si="3"/>
        <v>#VALUE!</v>
      </c>
      <c r="O15" s="172" t="e">
        <f t="shared" si="0"/>
        <v>#VALUE!</v>
      </c>
      <c r="Q15" s="166" t="s">
        <v>21</v>
      </c>
      <c r="R15" s="166" t="s">
        <v>64</v>
      </c>
      <c r="S15" s="166" t="s">
        <v>1063</v>
      </c>
      <c r="T15" s="166" t="e">
        <f>SUMIF([1]ピボット投与!$B:$B,S15,[1]ピボット投与!C:C)+SUMIF([1]ピボット投与!$B:$B,S15,[1]ピボット投与!D:D)</f>
        <v>#VALUE!</v>
      </c>
      <c r="U15" s="166" t="e">
        <f t="shared" si="4"/>
        <v>#VALUE!</v>
      </c>
    </row>
    <row r="16" spans="1:21" ht="15" x14ac:dyDescent="0.35">
      <c r="A16" s="4">
        <f>COUNTIF(R:R,C16)</f>
        <v>8</v>
      </c>
      <c r="B16" s="166" t="s">
        <v>23</v>
      </c>
      <c r="C16" s="166" t="s">
        <v>88</v>
      </c>
      <c r="D16" s="171">
        <f t="shared" si="1"/>
        <v>1.125</v>
      </c>
      <c r="E16" s="171">
        <f>(SUMIF(オリレコ用_8_9月処方数_営業所[jp_district_name],$C16,オリレコ用_8_9月処方数_営業所[trm-uc 新規処方医による処方数])+SUMIF(オリレコ用_8_9月処方数_営業所[jp_district_name],$C16,オリレコ用_8_9月処方数_営業所[trm-cd 新規処方医による処方数]))/$A16</f>
        <v>0.375</v>
      </c>
      <c r="F16" s="171">
        <f>(SUMIF(オリレコ用_8_9月処方数_営業所[jp_district_name],$C16,オリレコ用_8_9月処方数_営業所[trm-uc 既処方医の処方数])+SUMIF(オリレコ用_8_9月処方数_営業所[jp_district_name],$C16,オリレコ用_8_9月処方数_営業所[trm-cd 既処方医の処方数]))/$A16</f>
        <v>0</v>
      </c>
      <c r="G16" s="172" t="e">
        <f>A16-H16</f>
        <v>#VALUE!</v>
      </c>
      <c r="H16" s="172" t="e">
        <f>SUMIF($R:$R,$C16,$U:$U)</f>
        <v>#VALUE!</v>
      </c>
      <c r="I16" s="172">
        <f>RANK(D16,$D$3:$D$22)</f>
        <v>9</v>
      </c>
      <c r="J16" s="172">
        <f>MIN(RANK(E16,$E$3:$E$22),RANK(F16,$F$3:$F$22))</f>
        <v>1</v>
      </c>
      <c r="K16" s="171" t="e">
        <f>M16/A16</f>
        <v>#VALUE!</v>
      </c>
      <c r="L16" s="178" t="e">
        <f t="shared" si="2"/>
        <v>#VALUE!</v>
      </c>
      <c r="M16" s="178" t="e">
        <f>SUMIF([1]ピボット投与!$A:$A,C16,[1]ピボット投与!C:C)+SUMIF([1]ピボット投与!$A:$A,C16,[1]ピボット投与!D:D)</f>
        <v>#VALUE!</v>
      </c>
      <c r="N16" s="178" t="e">
        <f t="shared" si="3"/>
        <v>#VALUE!</v>
      </c>
      <c r="O16" s="172" t="e">
        <f t="shared" si="0"/>
        <v>#VALUE!</v>
      </c>
      <c r="Q16" s="166" t="s">
        <v>21</v>
      </c>
      <c r="R16" s="166" t="s">
        <v>64</v>
      </c>
      <c r="S16" s="166" t="s">
        <v>1105</v>
      </c>
      <c r="T16" s="166" t="e">
        <f>SUMIF([1]ピボット投与!$B:$B,S16,[1]ピボット投与!C:C)+SUMIF([1]ピボット投与!$B:$B,S16,[1]ピボット投与!D:D)</f>
        <v>#VALUE!</v>
      </c>
      <c r="U16" s="166" t="e">
        <f t="shared" si="4"/>
        <v>#VALUE!</v>
      </c>
    </row>
    <row r="17" spans="1:21" ht="15" x14ac:dyDescent="0.35">
      <c r="A17" s="4">
        <f>COUNTIF(R:R,C17)</f>
        <v>7</v>
      </c>
      <c r="B17" s="166" t="s">
        <v>23</v>
      </c>
      <c r="C17" s="166" t="s">
        <v>72</v>
      </c>
      <c r="D17" s="171">
        <f t="shared" si="1"/>
        <v>1.2857142857142856</v>
      </c>
      <c r="E17" s="171">
        <f>(SUMIF(オリレコ用_8_9月処方数_営業所[jp_district_name],$C17,オリレコ用_8_9月処方数_営業所[trm-uc 新規処方医による処方数])+SUMIF(オリレコ用_8_9月処方数_営業所[jp_district_name],$C17,オリレコ用_8_9月処方数_営業所[trm-cd 新規処方医による処方数]))/$A17</f>
        <v>0.42857142857142855</v>
      </c>
      <c r="F17" s="171">
        <f>(SUMIF(オリレコ用_8_9月処方数_営業所[jp_district_name],$C17,オリレコ用_8_9月処方数_営業所[trm-uc 既処方医の処方数])+SUMIF(オリレコ用_8_9月処方数_営業所[jp_district_name],$C17,オリレコ用_8_9月処方数_営業所[trm-cd 既処方医の処方数]))/$A17</f>
        <v>0</v>
      </c>
      <c r="G17" s="172" t="e">
        <f>A17-H17</f>
        <v>#VALUE!</v>
      </c>
      <c r="H17" s="172" t="e">
        <f>SUMIF($R:$R,$C17,$U:$U)</f>
        <v>#VALUE!</v>
      </c>
      <c r="I17" s="172">
        <f>RANK(D17,$D$3:$D$22)</f>
        <v>7</v>
      </c>
      <c r="J17" s="172">
        <f>MIN(RANK(E17,$E$3:$E$22),RANK(F17,$F$3:$F$22))</f>
        <v>1</v>
      </c>
      <c r="K17" s="171" t="e">
        <f>M17/A17</f>
        <v>#VALUE!</v>
      </c>
      <c r="L17" s="178" t="e">
        <f t="shared" si="2"/>
        <v>#VALUE!</v>
      </c>
      <c r="M17" s="178" t="e">
        <f>SUMIF([1]ピボット投与!$A:$A,C17,[1]ピボット投与!C:C)+SUMIF([1]ピボット投与!$A:$A,C17,[1]ピボット投与!D:D)</f>
        <v>#VALUE!</v>
      </c>
      <c r="N17" s="178" t="e">
        <f t="shared" si="3"/>
        <v>#VALUE!</v>
      </c>
      <c r="O17" s="172" t="e">
        <f t="shared" si="0"/>
        <v>#VALUE!</v>
      </c>
      <c r="Q17" s="166" t="s">
        <v>21</v>
      </c>
      <c r="R17" s="166" t="s">
        <v>64</v>
      </c>
      <c r="S17" s="166" t="s">
        <v>1149</v>
      </c>
      <c r="T17" s="166" t="e">
        <f>SUMIF([1]ピボット投与!$B:$B,S17,[1]ピボット投与!C:C)+SUMIF([1]ピボット投与!$B:$B,S17,[1]ピボット投与!D:D)</f>
        <v>#VALUE!</v>
      </c>
      <c r="U17" s="166" t="e">
        <f t="shared" si="4"/>
        <v>#VALUE!</v>
      </c>
    </row>
    <row r="18" spans="1:21" ht="15" x14ac:dyDescent="0.35">
      <c r="A18" s="4">
        <f>COUNTIF(R:R,C18)</f>
        <v>7</v>
      </c>
      <c r="B18" s="166" t="s">
        <v>23</v>
      </c>
      <c r="C18" s="166" t="s">
        <v>63</v>
      </c>
      <c r="D18" s="171">
        <f t="shared" si="1"/>
        <v>1.7142857142857142</v>
      </c>
      <c r="E18" s="171">
        <f>(SUMIF(オリレコ用_8_9月処方数_営業所[jp_district_name],$C18,オリレコ用_8_9月処方数_営業所[trm-uc 新規処方医による処方数])+SUMIF(オリレコ用_8_9月処方数_営業所[jp_district_name],$C18,オリレコ用_8_9月処方数_営業所[trm-cd 新規処方医による処方数]))/$A18</f>
        <v>0.5714285714285714</v>
      </c>
      <c r="F18" s="171">
        <f>(SUMIF(オリレコ用_8_9月処方数_営業所[jp_district_name],$C18,オリレコ用_8_9月処方数_営業所[trm-uc 既処方医の処方数])+SUMIF(オリレコ用_8_9月処方数_営業所[jp_district_name],$C18,オリレコ用_8_9月処方数_営業所[trm-cd 既処方医の処方数]))/$A18</f>
        <v>0</v>
      </c>
      <c r="G18" s="172" t="e">
        <f>A18-H18</f>
        <v>#VALUE!</v>
      </c>
      <c r="H18" s="172" t="e">
        <f>SUMIF($R:$R,$C18,$U:$U)</f>
        <v>#VALUE!</v>
      </c>
      <c r="I18" s="172">
        <f>RANK(D18,$D$3:$D$22)</f>
        <v>5</v>
      </c>
      <c r="J18" s="172">
        <f>MIN(RANK(E18,$E$3:$E$22),RANK(F18,$F$3:$F$22))</f>
        <v>1</v>
      </c>
      <c r="K18" s="171" t="e">
        <f>M18/A18</f>
        <v>#VALUE!</v>
      </c>
      <c r="L18" s="178" t="e">
        <f t="shared" si="2"/>
        <v>#VALUE!</v>
      </c>
      <c r="M18" s="178" t="e">
        <f>SUMIF([1]ピボット投与!$A:$A,C18,[1]ピボット投与!C:C)+SUMIF([1]ピボット投与!$A:$A,C18,[1]ピボット投与!D:D)</f>
        <v>#VALUE!</v>
      </c>
      <c r="N18" s="178" t="e">
        <f t="shared" si="3"/>
        <v>#VALUE!</v>
      </c>
      <c r="O18" s="172" t="e">
        <f t="shared" si="0"/>
        <v>#VALUE!</v>
      </c>
      <c r="Q18" s="166" t="s">
        <v>21</v>
      </c>
      <c r="R18" s="166" t="s">
        <v>64</v>
      </c>
      <c r="S18" s="166" t="s">
        <v>1183</v>
      </c>
      <c r="T18" s="166" t="e">
        <f>SUMIF([1]ピボット投与!$B:$B,S18,[1]ピボット投与!C:C)+SUMIF([1]ピボット投与!$B:$B,S18,[1]ピボット投与!D:D)</f>
        <v>#VALUE!</v>
      </c>
      <c r="U18" s="166" t="e">
        <f t="shared" si="4"/>
        <v>#VALUE!</v>
      </c>
    </row>
    <row r="19" spans="1:21" ht="15" x14ac:dyDescent="0.35">
      <c r="A19" s="4">
        <f>COUNTIF(R:R,C19)</f>
        <v>6</v>
      </c>
      <c r="B19" s="166" t="s">
        <v>23</v>
      </c>
      <c r="C19" s="166" t="s">
        <v>81</v>
      </c>
      <c r="D19" s="171">
        <f t="shared" si="1"/>
        <v>1</v>
      </c>
      <c r="E19" s="171">
        <f>(SUMIF(オリレコ用_8_9月処方数_営業所[jp_district_name],$C19,オリレコ用_8_9月処方数_営業所[trm-uc 新規処方医による処方数])+SUMIF(オリレコ用_8_9月処方数_営業所[jp_district_name],$C19,オリレコ用_8_9月処方数_営業所[trm-cd 新規処方医による処方数]))/$A19</f>
        <v>0.33333333333333331</v>
      </c>
      <c r="F19" s="171">
        <f>(SUMIF(オリレコ用_8_9月処方数_営業所[jp_district_name],$C19,オリレコ用_8_9月処方数_営業所[trm-uc 既処方医の処方数])+SUMIF(オリレコ用_8_9月処方数_営業所[jp_district_name],$C19,オリレコ用_8_9月処方数_営業所[trm-cd 既処方医の処方数]))/$A19</f>
        <v>0</v>
      </c>
      <c r="G19" s="172" t="e">
        <f>A19-H19</f>
        <v>#VALUE!</v>
      </c>
      <c r="H19" s="172" t="e">
        <f>SUMIF($R:$R,$C19,$U:$U)</f>
        <v>#VALUE!</v>
      </c>
      <c r="I19" s="172">
        <f>RANK(D19,$D$3:$D$22)</f>
        <v>12</v>
      </c>
      <c r="J19" s="172">
        <f>MIN(RANK(E19,$E$3:$E$22),RANK(F19,$F$3:$F$22))</f>
        <v>1</v>
      </c>
      <c r="K19" s="171" t="e">
        <f>M19/A19</f>
        <v>#VALUE!</v>
      </c>
      <c r="L19" s="178" t="e">
        <f t="shared" si="2"/>
        <v>#VALUE!</v>
      </c>
      <c r="M19" s="178" t="e">
        <f>SUMIF([1]ピボット投与!$A:$A,C19,[1]ピボット投与!C:C)+SUMIF([1]ピボット投与!$A:$A,C19,[1]ピボット投与!D:D)</f>
        <v>#VALUE!</v>
      </c>
      <c r="N19" s="178" t="e">
        <f t="shared" si="3"/>
        <v>#VALUE!</v>
      </c>
      <c r="O19" s="172" t="e">
        <f t="shared" si="0"/>
        <v>#VALUE!</v>
      </c>
      <c r="Q19" s="166" t="s">
        <v>21</v>
      </c>
      <c r="R19" s="166" t="s">
        <v>64</v>
      </c>
      <c r="S19" s="166" t="s">
        <v>1209</v>
      </c>
      <c r="T19" s="166" t="e">
        <f>SUMIF([1]ピボット投与!$B:$B,S19,[1]ピボット投与!C:C)+SUMIF([1]ピボット投与!$B:$B,S19,[1]ピボット投与!D:D)</f>
        <v>#VALUE!</v>
      </c>
      <c r="U19" s="166" t="e">
        <f t="shared" si="4"/>
        <v>#VALUE!</v>
      </c>
    </row>
    <row r="20" spans="1:21" ht="15" x14ac:dyDescent="0.35">
      <c r="A20" s="4">
        <f>COUNTIF(R:R,C20)</f>
        <v>7</v>
      </c>
      <c r="B20" s="166" t="s">
        <v>23</v>
      </c>
      <c r="C20" s="166" t="s">
        <v>87</v>
      </c>
      <c r="D20" s="171">
        <f t="shared" si="1"/>
        <v>0.42857142857142855</v>
      </c>
      <c r="E20" s="171">
        <f>(SUMIF(オリレコ用_8_9月処方数_営業所[jp_district_name],$C20,オリレコ用_8_9月処方数_営業所[trm-uc 新規処方医による処方数])+SUMIF(オリレコ用_8_9月処方数_営業所[jp_district_name],$C20,オリレコ用_8_9月処方数_営業所[trm-cd 新規処方医による処方数]))/$A20</f>
        <v>0.14285714285714285</v>
      </c>
      <c r="F20" s="171">
        <f>(SUMIF(オリレコ用_8_9月処方数_営業所[jp_district_name],$C20,オリレコ用_8_9月処方数_営業所[trm-uc 既処方医の処方数])+SUMIF(オリレコ用_8_9月処方数_営業所[jp_district_name],$C20,オリレコ用_8_9月処方数_営業所[trm-cd 既処方医の処方数]))/$A20</f>
        <v>0</v>
      </c>
      <c r="G20" s="172" t="e">
        <f>A20-H20</f>
        <v>#VALUE!</v>
      </c>
      <c r="H20" s="172" t="e">
        <f>SUMIF($R:$R,$C20,$U:$U)</f>
        <v>#VALUE!</v>
      </c>
      <c r="I20" s="172">
        <f>RANK(D20,$D$3:$D$22)</f>
        <v>17</v>
      </c>
      <c r="J20" s="172">
        <f>MIN(RANK(E20,$E$3:$E$22),RANK(F20,$F$3:$F$22))</f>
        <v>1</v>
      </c>
      <c r="K20" s="171" t="e">
        <f>M20/A20</f>
        <v>#VALUE!</v>
      </c>
      <c r="L20" s="178" t="e">
        <f t="shared" si="2"/>
        <v>#VALUE!</v>
      </c>
      <c r="M20" s="178" t="e">
        <f>SUMIF([1]ピボット投与!$A:$A,C20,[1]ピボット投与!C:C)+SUMIF([1]ピボット投与!$A:$A,C20,[1]ピボット投与!D:D)</f>
        <v>#VALUE!</v>
      </c>
      <c r="N20" s="178" t="e">
        <f t="shared" si="3"/>
        <v>#VALUE!</v>
      </c>
      <c r="O20" s="172" t="e">
        <f t="shared" si="0"/>
        <v>#VALUE!</v>
      </c>
      <c r="Q20" s="166" t="s">
        <v>21</v>
      </c>
      <c r="R20" s="166" t="s">
        <v>64</v>
      </c>
      <c r="S20" s="166" t="s">
        <v>1247</v>
      </c>
      <c r="T20" s="166" t="e">
        <f>SUMIF([1]ピボット投与!$B:$B,S20,[1]ピボット投与!C:C)+SUMIF([1]ピボット投与!$B:$B,S20,[1]ピボット投与!D:D)</f>
        <v>#VALUE!</v>
      </c>
      <c r="U20" s="166" t="e">
        <f t="shared" si="4"/>
        <v>#VALUE!</v>
      </c>
    </row>
    <row r="21" spans="1:21" ht="15" x14ac:dyDescent="0.35">
      <c r="A21" s="4">
        <f>COUNTIF(R:R,C21)</f>
        <v>9</v>
      </c>
      <c r="B21" s="166" t="s">
        <v>23</v>
      </c>
      <c r="C21" s="166" t="s">
        <v>73</v>
      </c>
      <c r="D21" s="171">
        <f t="shared" si="1"/>
        <v>2.3333333333333335</v>
      </c>
      <c r="E21" s="171">
        <f>(SUMIF(オリレコ用_8_9月処方数_営業所[jp_district_name],$C21,オリレコ用_8_9月処方数_営業所[trm-uc 新規処方医による処方数])+SUMIF(オリレコ用_8_9月処方数_営業所[jp_district_name],$C21,オリレコ用_8_9月処方数_営業所[trm-cd 新規処方医による処方数]))/$A21</f>
        <v>0.77777777777777779</v>
      </c>
      <c r="F21" s="171">
        <f>(SUMIF(オリレコ用_8_9月処方数_営業所[jp_district_name],$C21,オリレコ用_8_9月処方数_営業所[trm-uc 既処方医の処方数])+SUMIF(オリレコ用_8_9月処方数_営業所[jp_district_name],$C21,オリレコ用_8_9月処方数_営業所[trm-cd 既処方医の処方数]))/$A21</f>
        <v>0</v>
      </c>
      <c r="G21" s="172" t="e">
        <f>A21-H21</f>
        <v>#VALUE!</v>
      </c>
      <c r="H21" s="172" t="e">
        <f>SUMIF($R:$R,$C21,$U:$U)</f>
        <v>#VALUE!</v>
      </c>
      <c r="I21" s="172">
        <f>RANK(D21,$D$3:$D$22)</f>
        <v>2</v>
      </c>
      <c r="J21" s="172">
        <f>MIN(RANK(E21,$E$3:$E$22),RANK(F21,$F$3:$F$22))</f>
        <v>1</v>
      </c>
      <c r="K21" s="171" t="e">
        <f>M21/A21</f>
        <v>#VALUE!</v>
      </c>
      <c r="L21" s="178" t="e">
        <f t="shared" si="2"/>
        <v>#VALUE!</v>
      </c>
      <c r="M21" s="178" t="e">
        <f>SUMIF([1]ピボット投与!$A:$A,C21,[1]ピボット投与!C:C)+SUMIF([1]ピボット投与!$A:$A,C21,[1]ピボット投与!D:D)</f>
        <v>#VALUE!</v>
      </c>
      <c r="N21" s="178" t="e">
        <f t="shared" si="3"/>
        <v>#VALUE!</v>
      </c>
      <c r="O21" s="172" t="e">
        <f t="shared" si="0"/>
        <v>#VALUE!</v>
      </c>
      <c r="Q21" s="166" t="s">
        <v>21</v>
      </c>
      <c r="R21" s="166" t="s">
        <v>68</v>
      </c>
      <c r="S21" s="166" t="s">
        <v>1279</v>
      </c>
      <c r="T21" s="166" t="e">
        <f>SUMIF([1]ピボット投与!$B:$B,S21,[1]ピボット投与!C:C)+SUMIF([1]ピボット投与!$B:$B,S21,[1]ピボット投与!D:D)</f>
        <v>#VALUE!</v>
      </c>
      <c r="U21" s="166" t="e">
        <f t="shared" si="4"/>
        <v>#VALUE!</v>
      </c>
    </row>
    <row r="22" spans="1:21" ht="15" x14ac:dyDescent="0.35">
      <c r="A22" s="4">
        <f>COUNTIF(R:R,C22)</f>
        <v>8</v>
      </c>
      <c r="B22" s="166" t="s">
        <v>23</v>
      </c>
      <c r="C22" s="166" t="s">
        <v>83</v>
      </c>
      <c r="D22" s="171">
        <f t="shared" si="1"/>
        <v>1.125</v>
      </c>
      <c r="E22" s="171">
        <f>(SUMIF(オリレコ用_8_9月処方数_営業所[jp_district_name],$C22,オリレコ用_8_9月処方数_営業所[trm-uc 新規処方医による処方数])+SUMIF(オリレコ用_8_9月処方数_営業所[jp_district_name],$C22,オリレコ用_8_9月処方数_営業所[trm-cd 新規処方医による処方数]))/$A22</f>
        <v>0.375</v>
      </c>
      <c r="F22" s="171">
        <f>(SUMIF(オリレコ用_8_9月処方数_営業所[jp_district_name],$C22,オリレコ用_8_9月処方数_営業所[trm-uc 既処方医の処方数])+SUMIF(オリレコ用_8_9月処方数_営業所[jp_district_name],$C22,オリレコ用_8_9月処方数_営業所[trm-cd 既処方医の処方数]))/$A22</f>
        <v>0</v>
      </c>
      <c r="G22" s="172" t="e">
        <f>A22-H22</f>
        <v>#VALUE!</v>
      </c>
      <c r="H22" s="172" t="e">
        <f>SUMIF($R:$R,$C22,$U:$U)</f>
        <v>#VALUE!</v>
      </c>
      <c r="I22" s="172">
        <f>RANK(D22,$D$3:$D$22)</f>
        <v>9</v>
      </c>
      <c r="J22" s="172">
        <f>MIN(RANK(E22,$E$3:$E$22),RANK(F22,$F$3:$F$22))</f>
        <v>1</v>
      </c>
      <c r="K22" s="171" t="e">
        <f>M22/A22</f>
        <v>#VALUE!</v>
      </c>
      <c r="L22" s="178" t="e">
        <f t="shared" si="2"/>
        <v>#VALUE!</v>
      </c>
      <c r="M22" s="178" t="e">
        <f>SUMIF([1]ピボット投与!$A:$A,C22,[1]ピボット投与!C:C)+SUMIF([1]ピボット投与!$A:$A,C22,[1]ピボット投与!D:D)</f>
        <v>#VALUE!</v>
      </c>
      <c r="N22" s="178" t="e">
        <f t="shared" si="3"/>
        <v>#VALUE!</v>
      </c>
      <c r="O22" s="172" t="e">
        <f t="shared" si="0"/>
        <v>#VALUE!</v>
      </c>
      <c r="Q22" s="166" t="s">
        <v>21</v>
      </c>
      <c r="R22" s="166" t="s">
        <v>68</v>
      </c>
      <c r="S22" s="166" t="s">
        <v>1293</v>
      </c>
      <c r="T22" s="166" t="e">
        <f>SUMIF([1]ピボット投与!$B:$B,S22,[1]ピボット投与!C:C)+SUMIF([1]ピボット投与!$B:$B,S22,[1]ピボット投与!D:D)</f>
        <v>#VALUE!</v>
      </c>
      <c r="U22" s="166" t="e">
        <f t="shared" si="4"/>
        <v>#VALUE!</v>
      </c>
    </row>
    <row r="23" spans="1:21" ht="15.75" customHeight="1" x14ac:dyDescent="0.35">
      <c r="Q23" s="166" t="s">
        <v>21</v>
      </c>
      <c r="R23" s="166" t="s">
        <v>68</v>
      </c>
      <c r="S23" s="166" t="s">
        <v>1333</v>
      </c>
      <c r="T23" s="166" t="e">
        <f>SUMIF([1]ピボット投与!$B:$B,S23,[1]ピボット投与!C:C)+SUMIF([1]ピボット投与!$B:$B,S23,[1]ピボット投与!D:D)</f>
        <v>#VALUE!</v>
      </c>
      <c r="U23" s="166" t="e">
        <f t="shared" si="4"/>
        <v>#VALUE!</v>
      </c>
    </row>
    <row r="24" spans="1:21" ht="15.75" customHeight="1" x14ac:dyDescent="0.35">
      <c r="Q24" s="166" t="s">
        <v>21</v>
      </c>
      <c r="R24" s="166" t="s">
        <v>68</v>
      </c>
      <c r="S24" s="166" t="s">
        <v>1363</v>
      </c>
      <c r="T24" s="166" t="e">
        <f>SUMIF([1]ピボット投与!$B:$B,S24,[1]ピボット投与!C:C)+SUMIF([1]ピボット投与!$B:$B,S24,[1]ピボット投与!D:D)</f>
        <v>#VALUE!</v>
      </c>
      <c r="U24" s="166" t="e">
        <f t="shared" si="4"/>
        <v>#VALUE!</v>
      </c>
    </row>
    <row r="25" spans="1:21" ht="15.75" customHeight="1" x14ac:dyDescent="0.35">
      <c r="Q25" s="166" t="s">
        <v>21</v>
      </c>
      <c r="R25" s="166" t="s">
        <v>68</v>
      </c>
      <c r="S25" s="166" t="s">
        <v>1393</v>
      </c>
      <c r="T25" s="166" t="e">
        <f>SUMIF([1]ピボット投与!$B:$B,S25,[1]ピボット投与!C:C)+SUMIF([1]ピボット投与!$B:$B,S25,[1]ピボット投与!D:D)</f>
        <v>#VALUE!</v>
      </c>
      <c r="U25" s="166" t="e">
        <f t="shared" si="4"/>
        <v>#VALUE!</v>
      </c>
    </row>
    <row r="26" spans="1:21" ht="15.75" customHeight="1" x14ac:dyDescent="0.35">
      <c r="Q26" s="166" t="s">
        <v>21</v>
      </c>
      <c r="R26" s="166" t="s">
        <v>68</v>
      </c>
      <c r="S26" s="166" t="s">
        <v>1413</v>
      </c>
      <c r="T26" s="166" t="e">
        <f>SUMIF([1]ピボット投与!$B:$B,S26,[1]ピボット投与!C:C)+SUMIF([1]ピボット投与!$B:$B,S26,[1]ピボット投与!D:D)</f>
        <v>#VALUE!</v>
      </c>
      <c r="U26" s="166" t="e">
        <f t="shared" si="4"/>
        <v>#VALUE!</v>
      </c>
    </row>
    <row r="27" spans="1:21" ht="15.75" customHeight="1" x14ac:dyDescent="0.35">
      <c r="Q27" s="166" t="s">
        <v>21</v>
      </c>
      <c r="R27" s="166" t="s">
        <v>68</v>
      </c>
      <c r="S27" s="166" t="s">
        <v>1451</v>
      </c>
      <c r="T27" s="166" t="e">
        <f>SUMIF([1]ピボット投与!$B:$B,S27,[1]ピボット投与!C:C)+SUMIF([1]ピボット投与!$B:$B,S27,[1]ピボット投与!D:D)</f>
        <v>#VALUE!</v>
      </c>
      <c r="U27" s="166" t="e">
        <f t="shared" si="4"/>
        <v>#VALUE!</v>
      </c>
    </row>
    <row r="28" spans="1:21" ht="15.75" customHeight="1" x14ac:dyDescent="0.35">
      <c r="Q28" s="166" t="s">
        <v>21</v>
      </c>
      <c r="R28" s="166" t="s">
        <v>68</v>
      </c>
      <c r="S28" s="166" t="s">
        <v>1471</v>
      </c>
      <c r="T28" s="166" t="e">
        <f>SUMIF([1]ピボット投与!$B:$B,S28,[1]ピボット投与!C:C)+SUMIF([1]ピボット投与!$B:$B,S28,[1]ピボット投与!D:D)</f>
        <v>#VALUE!</v>
      </c>
      <c r="U28" s="166" t="e">
        <f t="shared" si="4"/>
        <v>#VALUE!</v>
      </c>
    </row>
    <row r="29" spans="1:21" ht="15.75" customHeight="1" x14ac:dyDescent="0.35">
      <c r="Q29" s="166" t="s">
        <v>21</v>
      </c>
      <c r="R29" s="166" t="s">
        <v>59</v>
      </c>
      <c r="S29" s="166" t="s">
        <v>1499</v>
      </c>
      <c r="T29" s="166" t="e">
        <f>SUMIF([1]ピボット投与!$B:$B,S29,[1]ピボット投与!C:C)+SUMIF([1]ピボット投与!$B:$B,S29,[1]ピボット投与!D:D)</f>
        <v>#VALUE!</v>
      </c>
      <c r="U29" s="166" t="e">
        <f t="shared" si="4"/>
        <v>#VALUE!</v>
      </c>
    </row>
    <row r="30" spans="1:21" ht="15.75" customHeight="1" x14ac:dyDescent="0.35">
      <c r="Q30" s="166" t="s">
        <v>21</v>
      </c>
      <c r="R30" s="166" t="s">
        <v>59</v>
      </c>
      <c r="S30" s="166" t="s">
        <v>1519</v>
      </c>
      <c r="T30" s="166" t="e">
        <f>SUMIF([1]ピボット投与!$B:$B,S30,[1]ピボット投与!C:C)+SUMIF([1]ピボット投与!$B:$B,S30,[1]ピボット投与!D:D)</f>
        <v>#VALUE!</v>
      </c>
      <c r="U30" s="166" t="e">
        <f t="shared" si="4"/>
        <v>#VALUE!</v>
      </c>
    </row>
    <row r="31" spans="1:21" ht="15.75" customHeight="1" x14ac:dyDescent="0.35">
      <c r="Q31" s="166" t="s">
        <v>21</v>
      </c>
      <c r="R31" s="166" t="s">
        <v>59</v>
      </c>
      <c r="S31" s="166" t="s">
        <v>1549</v>
      </c>
      <c r="T31" s="166" t="e">
        <f>SUMIF([1]ピボット投与!$B:$B,S31,[1]ピボット投与!C:C)+SUMIF([1]ピボット投与!$B:$B,S31,[1]ピボット投与!D:D)</f>
        <v>#VALUE!</v>
      </c>
      <c r="U31" s="166" t="e">
        <f t="shared" si="4"/>
        <v>#VALUE!</v>
      </c>
    </row>
    <row r="32" spans="1:21" ht="15.75" customHeight="1" x14ac:dyDescent="0.35">
      <c r="Q32" s="166" t="s">
        <v>21</v>
      </c>
      <c r="R32" s="166" t="s">
        <v>59</v>
      </c>
      <c r="S32" s="166" t="s">
        <v>1587</v>
      </c>
      <c r="T32" s="166" t="e">
        <f>SUMIF([1]ピボット投与!$B:$B,S32,[1]ピボット投与!C:C)+SUMIF([1]ピボット投与!$B:$B,S32,[1]ピボット投与!D:D)</f>
        <v>#VALUE!</v>
      </c>
      <c r="U32" s="166" t="e">
        <f t="shared" si="4"/>
        <v>#VALUE!</v>
      </c>
    </row>
    <row r="33" spans="17:21" ht="15.75" customHeight="1" x14ac:dyDescent="0.35">
      <c r="Q33" s="166" t="s">
        <v>21</v>
      </c>
      <c r="R33" s="166" t="s">
        <v>59</v>
      </c>
      <c r="S33" s="166" t="s">
        <v>1609</v>
      </c>
      <c r="T33" s="166" t="e">
        <f>SUMIF([1]ピボット投与!$B:$B,S33,[1]ピボット投与!C:C)+SUMIF([1]ピボット投与!$B:$B,S33,[1]ピボット投与!D:D)</f>
        <v>#VALUE!</v>
      </c>
      <c r="U33" s="166" t="e">
        <f t="shared" si="4"/>
        <v>#VALUE!</v>
      </c>
    </row>
    <row r="34" spans="17:21" ht="15.75" customHeight="1" x14ac:dyDescent="0.35">
      <c r="Q34" s="166" t="s">
        <v>21</v>
      </c>
      <c r="R34" s="166" t="s">
        <v>59</v>
      </c>
      <c r="S34" s="166" t="s">
        <v>1637</v>
      </c>
      <c r="T34" s="166" t="e">
        <f>SUMIF([1]ピボット投与!$B:$B,S34,[1]ピボット投与!C:C)+SUMIF([1]ピボット投与!$B:$B,S34,[1]ピボット投与!D:D)</f>
        <v>#VALUE!</v>
      </c>
      <c r="U34" s="166" t="e">
        <f t="shared" si="4"/>
        <v>#VALUE!</v>
      </c>
    </row>
    <row r="35" spans="17:21" ht="15.75" customHeight="1" x14ac:dyDescent="0.35">
      <c r="Q35" s="166" t="s">
        <v>21</v>
      </c>
      <c r="R35" s="166" t="s">
        <v>59</v>
      </c>
      <c r="S35" s="166" t="s">
        <v>1679</v>
      </c>
      <c r="T35" s="166" t="e">
        <f>SUMIF([1]ピボット投与!$B:$B,S35,[1]ピボット投与!C:C)+SUMIF([1]ピボット投与!$B:$B,S35,[1]ピボット投与!D:D)</f>
        <v>#VALUE!</v>
      </c>
      <c r="U35" s="166" t="e">
        <f t="shared" si="4"/>
        <v>#VALUE!</v>
      </c>
    </row>
    <row r="36" spans="17:21" ht="15.75" customHeight="1" x14ac:dyDescent="0.35">
      <c r="Q36" s="166" t="s">
        <v>21</v>
      </c>
      <c r="R36" s="166" t="s">
        <v>59</v>
      </c>
      <c r="S36" s="166" t="s">
        <v>1695</v>
      </c>
      <c r="T36" s="166" t="e">
        <f>SUMIF([1]ピボット投与!$B:$B,S36,[1]ピボット投与!C:C)+SUMIF([1]ピボット投与!$B:$B,S36,[1]ピボット投与!D:D)</f>
        <v>#VALUE!</v>
      </c>
      <c r="U36" s="166" t="e">
        <f t="shared" si="4"/>
        <v>#VALUE!</v>
      </c>
    </row>
    <row r="37" spans="17:21" ht="15.75" customHeight="1" x14ac:dyDescent="0.35">
      <c r="Q37" s="166" t="s">
        <v>21</v>
      </c>
      <c r="R37" s="166" t="s">
        <v>59</v>
      </c>
      <c r="S37" s="166" t="s">
        <v>1715</v>
      </c>
      <c r="T37" s="166" t="e">
        <f>SUMIF([1]ピボット投与!$B:$B,S37,[1]ピボット投与!C:C)+SUMIF([1]ピボット投与!$B:$B,S37,[1]ピボット投与!D:D)</f>
        <v>#VALUE!</v>
      </c>
      <c r="U37" s="166" t="e">
        <f t="shared" si="4"/>
        <v>#VALUE!</v>
      </c>
    </row>
    <row r="38" spans="17:21" ht="15.75" customHeight="1" x14ac:dyDescent="0.35">
      <c r="Q38" s="166" t="s">
        <v>21</v>
      </c>
      <c r="R38" s="166" t="s">
        <v>67</v>
      </c>
      <c r="S38" s="166" t="s">
        <v>1749</v>
      </c>
      <c r="T38" s="166" t="e">
        <f>SUMIF([1]ピボット投与!$B:$B,S38,[1]ピボット投与!C:C)+SUMIF([1]ピボット投与!$B:$B,S38,[1]ピボット投与!D:D)</f>
        <v>#VALUE!</v>
      </c>
      <c r="U38" s="166" t="e">
        <f t="shared" si="4"/>
        <v>#VALUE!</v>
      </c>
    </row>
    <row r="39" spans="17:21" ht="15.75" customHeight="1" x14ac:dyDescent="0.35">
      <c r="Q39" s="166" t="s">
        <v>21</v>
      </c>
      <c r="R39" s="166" t="s">
        <v>67</v>
      </c>
      <c r="S39" s="166" t="s">
        <v>1779</v>
      </c>
      <c r="T39" s="166" t="e">
        <f>SUMIF([1]ピボット投与!$B:$B,S39,[1]ピボット投与!C:C)+SUMIF([1]ピボット投与!$B:$B,S39,[1]ピボット投与!D:D)</f>
        <v>#VALUE!</v>
      </c>
      <c r="U39" s="166" t="e">
        <f t="shared" si="4"/>
        <v>#VALUE!</v>
      </c>
    </row>
    <row r="40" spans="17:21" ht="15.75" customHeight="1" x14ac:dyDescent="0.35">
      <c r="Q40" s="166" t="s">
        <v>21</v>
      </c>
      <c r="R40" s="166" t="s">
        <v>67</v>
      </c>
      <c r="S40" s="166" t="s">
        <v>1797</v>
      </c>
      <c r="T40" s="166" t="e">
        <f>SUMIF([1]ピボット投与!$B:$B,S40,[1]ピボット投与!C:C)+SUMIF([1]ピボット投与!$B:$B,S40,[1]ピボット投与!D:D)</f>
        <v>#VALUE!</v>
      </c>
      <c r="U40" s="166" t="e">
        <f t="shared" si="4"/>
        <v>#VALUE!</v>
      </c>
    </row>
    <row r="41" spans="17:21" ht="15.75" customHeight="1" x14ac:dyDescent="0.35">
      <c r="Q41" s="166" t="s">
        <v>21</v>
      </c>
      <c r="R41" s="166" t="s">
        <v>67</v>
      </c>
      <c r="S41" s="166" t="s">
        <v>1851</v>
      </c>
      <c r="T41" s="166" t="e">
        <f>SUMIF([1]ピボット投与!$B:$B,S41,[1]ピボット投与!C:C)+SUMIF([1]ピボット投与!$B:$B,S41,[1]ピボット投与!D:D)</f>
        <v>#VALUE!</v>
      </c>
      <c r="U41" s="166" t="e">
        <f t="shared" si="4"/>
        <v>#VALUE!</v>
      </c>
    </row>
    <row r="42" spans="17:21" ht="15.75" customHeight="1" x14ac:dyDescent="0.35">
      <c r="Q42" s="166" t="s">
        <v>21</v>
      </c>
      <c r="R42" s="166" t="s">
        <v>67</v>
      </c>
      <c r="S42" s="166" t="s">
        <v>1873</v>
      </c>
      <c r="T42" s="166" t="e">
        <f>SUMIF([1]ピボット投与!$B:$B,S42,[1]ピボット投与!C:C)+SUMIF([1]ピボット投与!$B:$B,S42,[1]ピボット投与!D:D)</f>
        <v>#VALUE!</v>
      </c>
      <c r="U42" s="166" t="e">
        <f t="shared" si="4"/>
        <v>#VALUE!</v>
      </c>
    </row>
    <row r="43" spans="17:21" ht="15.75" customHeight="1" x14ac:dyDescent="0.35">
      <c r="Q43" s="166" t="s">
        <v>21</v>
      </c>
      <c r="R43" s="166" t="s">
        <v>67</v>
      </c>
      <c r="S43" s="166" t="s">
        <v>1903</v>
      </c>
      <c r="T43" s="166" t="e">
        <f>SUMIF([1]ピボット投与!$B:$B,S43,[1]ピボット投与!C:C)+SUMIF([1]ピボット投与!$B:$B,S43,[1]ピボット投与!D:D)</f>
        <v>#VALUE!</v>
      </c>
      <c r="U43" s="166" t="e">
        <f t="shared" si="4"/>
        <v>#VALUE!</v>
      </c>
    </row>
    <row r="44" spans="17:21" ht="15.75" customHeight="1" x14ac:dyDescent="0.35">
      <c r="Q44" s="166" t="s">
        <v>21</v>
      </c>
      <c r="R44" s="166" t="s">
        <v>67</v>
      </c>
      <c r="S44" s="166" t="s">
        <v>1929</v>
      </c>
      <c r="T44" s="166" t="e">
        <f>SUMIF([1]ピボット投与!$B:$B,S44,[1]ピボット投与!C:C)+SUMIF([1]ピボット投与!$B:$B,S44,[1]ピボット投与!D:D)</f>
        <v>#VALUE!</v>
      </c>
      <c r="U44" s="166" t="e">
        <f t="shared" si="4"/>
        <v>#VALUE!</v>
      </c>
    </row>
    <row r="45" spans="17:21" ht="15.75" customHeight="1" x14ac:dyDescent="0.35">
      <c r="Q45" s="166" t="s">
        <v>21</v>
      </c>
      <c r="R45" s="166" t="s">
        <v>71</v>
      </c>
      <c r="S45" s="166" t="s">
        <v>1959</v>
      </c>
      <c r="T45" s="166" t="e">
        <f>SUMIF([1]ピボット投与!$B:$B,S45,[1]ピボット投与!C:C)+SUMIF([1]ピボット投与!$B:$B,S45,[1]ピボット投与!D:D)</f>
        <v>#VALUE!</v>
      </c>
      <c r="U45" s="166" t="e">
        <f t="shared" si="4"/>
        <v>#VALUE!</v>
      </c>
    </row>
    <row r="46" spans="17:21" ht="15.75" customHeight="1" x14ac:dyDescent="0.35">
      <c r="Q46" s="166" t="s">
        <v>21</v>
      </c>
      <c r="R46" s="166" t="s">
        <v>71</v>
      </c>
      <c r="S46" s="166" t="s">
        <v>1969</v>
      </c>
      <c r="T46" s="166" t="e">
        <f>SUMIF([1]ピボット投与!$B:$B,S46,[1]ピボット投与!C:C)+SUMIF([1]ピボット投与!$B:$B,S46,[1]ピボット投与!D:D)</f>
        <v>#VALUE!</v>
      </c>
      <c r="U46" s="166" t="e">
        <f t="shared" si="4"/>
        <v>#VALUE!</v>
      </c>
    </row>
    <row r="47" spans="17:21" ht="15.75" customHeight="1" x14ac:dyDescent="0.35">
      <c r="Q47" s="166" t="s">
        <v>21</v>
      </c>
      <c r="R47" s="166" t="s">
        <v>71</v>
      </c>
      <c r="S47" s="166" t="s">
        <v>1975</v>
      </c>
      <c r="T47" s="166" t="e">
        <f>SUMIF([1]ピボット投与!$B:$B,S47,[1]ピボット投与!C:C)+SUMIF([1]ピボット投与!$B:$B,S47,[1]ピボット投与!D:D)</f>
        <v>#VALUE!</v>
      </c>
      <c r="U47" s="166" t="e">
        <f t="shared" si="4"/>
        <v>#VALUE!</v>
      </c>
    </row>
    <row r="48" spans="17:21" ht="15.75" customHeight="1" x14ac:dyDescent="0.35">
      <c r="Q48" s="166" t="s">
        <v>21</v>
      </c>
      <c r="R48" s="166" t="s">
        <v>71</v>
      </c>
      <c r="S48" s="166" t="s">
        <v>1997</v>
      </c>
      <c r="T48" s="166" t="e">
        <f>SUMIF([1]ピボット投与!$B:$B,S48,[1]ピボット投与!C:C)+SUMIF([1]ピボット投与!$B:$B,S48,[1]ピボット投与!D:D)</f>
        <v>#VALUE!</v>
      </c>
      <c r="U48" s="166" t="e">
        <f t="shared" si="4"/>
        <v>#VALUE!</v>
      </c>
    </row>
    <row r="49" spans="17:21" ht="15.75" customHeight="1" x14ac:dyDescent="0.35">
      <c r="Q49" s="166" t="s">
        <v>21</v>
      </c>
      <c r="R49" s="166" t="s">
        <v>71</v>
      </c>
      <c r="S49" s="166" t="s">
        <v>2007</v>
      </c>
      <c r="T49" s="166" t="e">
        <f>SUMIF([1]ピボット投与!$B:$B,S49,[1]ピボット投与!C:C)+SUMIF([1]ピボット投与!$B:$B,S49,[1]ピボット投与!D:D)</f>
        <v>#VALUE!</v>
      </c>
      <c r="U49" s="166" t="e">
        <f t="shared" si="4"/>
        <v>#VALUE!</v>
      </c>
    </row>
    <row r="50" spans="17:21" ht="15.75" customHeight="1" x14ac:dyDescent="0.35">
      <c r="Q50" s="166" t="s">
        <v>21</v>
      </c>
      <c r="R50" s="166" t="s">
        <v>71</v>
      </c>
      <c r="S50" s="166" t="s">
        <v>2027</v>
      </c>
      <c r="T50" s="166" t="e">
        <f>SUMIF([1]ピボット投与!$B:$B,S50,[1]ピボット投与!C:C)+SUMIF([1]ピボット投与!$B:$B,S50,[1]ピボット投与!D:D)</f>
        <v>#VALUE!</v>
      </c>
      <c r="U50" s="166" t="e">
        <f t="shared" si="4"/>
        <v>#VALUE!</v>
      </c>
    </row>
    <row r="51" spans="17:21" ht="15.75" customHeight="1" x14ac:dyDescent="0.35">
      <c r="Q51" s="166" t="s">
        <v>21</v>
      </c>
      <c r="R51" s="166" t="s">
        <v>71</v>
      </c>
      <c r="S51" s="166" t="s">
        <v>5098</v>
      </c>
      <c r="T51" s="166" t="e">
        <f>SUMIF([1]ピボット投与!$B:$B,S51,[1]ピボット投与!C:C)+SUMIF([1]ピボット投与!$B:$B,S51,[1]ピボット投与!D:D)</f>
        <v>#VALUE!</v>
      </c>
      <c r="U51" s="166" t="e">
        <f t="shared" si="4"/>
        <v>#VALUE!</v>
      </c>
    </row>
    <row r="52" spans="17:21" ht="15.75" customHeight="1" x14ac:dyDescent="0.35">
      <c r="Q52" s="166" t="s">
        <v>21</v>
      </c>
      <c r="R52" s="166" t="s">
        <v>71</v>
      </c>
      <c r="S52" s="166" t="s">
        <v>2054</v>
      </c>
      <c r="T52" s="166" t="e">
        <f>SUMIF([1]ピボット投与!$B:$B,S52,[1]ピボット投与!C:C)+SUMIF([1]ピボット投与!$B:$B,S52,[1]ピボット投与!D:D)</f>
        <v>#VALUE!</v>
      </c>
      <c r="U52" s="166" t="e">
        <f t="shared" si="4"/>
        <v>#VALUE!</v>
      </c>
    </row>
    <row r="53" spans="17:21" ht="15.75" customHeight="1" x14ac:dyDescent="0.35">
      <c r="Q53" s="166" t="s">
        <v>21</v>
      </c>
      <c r="R53" s="166" t="s">
        <v>71</v>
      </c>
      <c r="S53" s="166" t="s">
        <v>2104</v>
      </c>
      <c r="T53" s="166" t="e">
        <f>SUMIF([1]ピボット投与!$B:$B,S53,[1]ピボット投与!C:C)+SUMIF([1]ピボット投与!$B:$B,S53,[1]ピボット投与!D:D)</f>
        <v>#VALUE!</v>
      </c>
      <c r="U53" s="166" t="e">
        <f t="shared" si="4"/>
        <v>#VALUE!</v>
      </c>
    </row>
    <row r="54" spans="17:21" ht="15.75" customHeight="1" x14ac:dyDescent="0.35">
      <c r="Q54" s="166" t="s">
        <v>21</v>
      </c>
      <c r="R54" s="166" t="s">
        <v>71</v>
      </c>
      <c r="S54" s="166" t="s">
        <v>2140</v>
      </c>
      <c r="T54" s="166" t="e">
        <f>SUMIF([1]ピボット投与!$B:$B,S54,[1]ピボット投与!C:C)+SUMIF([1]ピボット投与!$B:$B,S54,[1]ピボット投与!D:D)</f>
        <v>#VALUE!</v>
      </c>
      <c r="U54" s="166" t="e">
        <f t="shared" si="4"/>
        <v>#VALUE!</v>
      </c>
    </row>
    <row r="55" spans="17:21" ht="15.75" customHeight="1" x14ac:dyDescent="0.35">
      <c r="Q55" s="166" t="s">
        <v>21</v>
      </c>
      <c r="R55" s="166" t="s">
        <v>71</v>
      </c>
      <c r="S55" s="166" t="s">
        <v>2146</v>
      </c>
      <c r="T55" s="166" t="e">
        <f>SUMIF([1]ピボット投与!$B:$B,S55,[1]ピボット投与!C:C)+SUMIF([1]ピボット投与!$B:$B,S55,[1]ピボット投与!D:D)</f>
        <v>#VALUE!</v>
      </c>
      <c r="U55" s="166" t="e">
        <f t="shared" si="4"/>
        <v>#VALUE!</v>
      </c>
    </row>
    <row r="56" spans="17:21" ht="15.75" customHeight="1" x14ac:dyDescent="0.35">
      <c r="Q56" s="166" t="s">
        <v>21</v>
      </c>
      <c r="R56" s="166" t="s">
        <v>54</v>
      </c>
      <c r="S56" s="166" t="s">
        <v>2180</v>
      </c>
      <c r="T56" s="166" t="e">
        <f>SUMIF([1]ピボット投与!$B:$B,S56,[1]ピボット投与!C:C)+SUMIF([1]ピボット投与!$B:$B,S56,[1]ピボット投与!D:D)</f>
        <v>#VALUE!</v>
      </c>
      <c r="U56" s="166" t="e">
        <f t="shared" si="4"/>
        <v>#VALUE!</v>
      </c>
    </row>
    <row r="57" spans="17:21" ht="15.75" customHeight="1" x14ac:dyDescent="0.35">
      <c r="Q57" s="166" t="s">
        <v>21</v>
      </c>
      <c r="R57" s="166" t="s">
        <v>54</v>
      </c>
      <c r="S57" s="166" t="s">
        <v>2206</v>
      </c>
      <c r="T57" s="166" t="e">
        <f>SUMIF([1]ピボット投与!$B:$B,S57,[1]ピボット投与!C:C)+SUMIF([1]ピボット投与!$B:$B,S57,[1]ピボット投与!D:D)</f>
        <v>#VALUE!</v>
      </c>
      <c r="U57" s="166" t="e">
        <f t="shared" si="4"/>
        <v>#VALUE!</v>
      </c>
    </row>
    <row r="58" spans="17:21" ht="15.75" customHeight="1" x14ac:dyDescent="0.35">
      <c r="Q58" s="166" t="s">
        <v>21</v>
      </c>
      <c r="R58" s="166" t="s">
        <v>54</v>
      </c>
      <c r="S58" s="166" t="s">
        <v>2224</v>
      </c>
      <c r="T58" s="166" t="e">
        <f>SUMIF([1]ピボット投与!$B:$B,S58,[1]ピボット投与!C:C)+SUMIF([1]ピボット投与!$B:$B,S58,[1]ピボット投与!D:D)</f>
        <v>#VALUE!</v>
      </c>
      <c r="U58" s="166" t="e">
        <f t="shared" si="4"/>
        <v>#VALUE!</v>
      </c>
    </row>
    <row r="59" spans="17:21" ht="15.75" customHeight="1" x14ac:dyDescent="0.35">
      <c r="Q59" s="166" t="s">
        <v>21</v>
      </c>
      <c r="R59" s="166" t="s">
        <v>54</v>
      </c>
      <c r="S59" s="166" t="s">
        <v>2250</v>
      </c>
      <c r="T59" s="166" t="e">
        <f>SUMIF([1]ピボット投与!$B:$B,S59,[1]ピボット投与!C:C)+SUMIF([1]ピボット投与!$B:$B,S59,[1]ピボット投与!D:D)</f>
        <v>#VALUE!</v>
      </c>
      <c r="U59" s="166" t="e">
        <f t="shared" si="4"/>
        <v>#VALUE!</v>
      </c>
    </row>
    <row r="60" spans="17:21" ht="15.75" customHeight="1" x14ac:dyDescent="0.35">
      <c r="Q60" s="166" t="s">
        <v>21</v>
      </c>
      <c r="R60" s="166" t="s">
        <v>54</v>
      </c>
      <c r="S60" s="166" t="s">
        <v>2288</v>
      </c>
      <c r="T60" s="166" t="e">
        <f>SUMIF([1]ピボット投与!$B:$B,S60,[1]ピボット投与!C:C)+SUMIF([1]ピボット投与!$B:$B,S60,[1]ピボット投与!D:D)</f>
        <v>#VALUE!</v>
      </c>
      <c r="U60" s="166" t="e">
        <f t="shared" si="4"/>
        <v>#VALUE!</v>
      </c>
    </row>
    <row r="61" spans="17:21" ht="15.75" customHeight="1" x14ac:dyDescent="0.35">
      <c r="Q61" s="166" t="s">
        <v>21</v>
      </c>
      <c r="R61" s="166" t="s">
        <v>54</v>
      </c>
      <c r="S61" s="166" t="s">
        <v>2322</v>
      </c>
      <c r="T61" s="166" t="e">
        <f>SUMIF([1]ピボット投与!$B:$B,S61,[1]ピボット投与!C:C)+SUMIF([1]ピボット投与!$B:$B,S61,[1]ピボット投与!D:D)</f>
        <v>#VALUE!</v>
      </c>
      <c r="U61" s="166" t="e">
        <f t="shared" si="4"/>
        <v>#VALUE!</v>
      </c>
    </row>
    <row r="62" spans="17:21" ht="15.75" customHeight="1" x14ac:dyDescent="0.35">
      <c r="Q62" s="166" t="s">
        <v>21</v>
      </c>
      <c r="R62" s="166" t="s">
        <v>54</v>
      </c>
      <c r="S62" s="166" t="s">
        <v>2350</v>
      </c>
      <c r="T62" s="166" t="e">
        <f>SUMIF([1]ピボット投与!$B:$B,S62,[1]ピボット投与!C:C)+SUMIF([1]ピボット投与!$B:$B,S62,[1]ピボット投与!D:D)</f>
        <v>#VALUE!</v>
      </c>
      <c r="U62" s="166" t="e">
        <f t="shared" si="4"/>
        <v>#VALUE!</v>
      </c>
    </row>
    <row r="63" spans="17:21" ht="15.75" customHeight="1" x14ac:dyDescent="0.35">
      <c r="Q63" s="166" t="s">
        <v>21</v>
      </c>
      <c r="R63" s="166" t="s">
        <v>54</v>
      </c>
      <c r="S63" s="166" t="s">
        <v>2380</v>
      </c>
      <c r="T63" s="166" t="e">
        <f>SUMIF([1]ピボット投与!$B:$B,S63,[1]ピボット投与!C:C)+SUMIF([1]ピボット投与!$B:$B,S63,[1]ピボット投与!D:D)</f>
        <v>#VALUE!</v>
      </c>
      <c r="U63" s="166" t="e">
        <f t="shared" si="4"/>
        <v>#VALUE!</v>
      </c>
    </row>
    <row r="64" spans="17:21" ht="15.75" customHeight="1" x14ac:dyDescent="0.35">
      <c r="Q64" s="166" t="s">
        <v>21</v>
      </c>
      <c r="R64" s="166" t="s">
        <v>54</v>
      </c>
      <c r="S64" s="166" t="s">
        <v>5099</v>
      </c>
      <c r="T64" s="166" t="e">
        <f>SUMIF([1]ピボット投与!$B:$B,S64,[1]ピボット投与!C:C)+SUMIF([1]ピボット投与!$B:$B,S64,[1]ピボット投与!D:D)</f>
        <v>#VALUE!</v>
      </c>
      <c r="U64" s="166" t="e">
        <f t="shared" si="4"/>
        <v>#VALUE!</v>
      </c>
    </row>
    <row r="65" spans="17:21" ht="15.75" customHeight="1" x14ac:dyDescent="0.35">
      <c r="Q65" s="166" t="s">
        <v>22</v>
      </c>
      <c r="R65" s="166" t="s">
        <v>79</v>
      </c>
      <c r="S65" s="166" t="s">
        <v>2412</v>
      </c>
      <c r="T65" s="166" t="e">
        <f>SUMIF([1]ピボット投与!$B:$B,S65,[1]ピボット投与!C:C)+SUMIF([1]ピボット投与!$B:$B,S65,[1]ピボット投与!D:D)</f>
        <v>#VALUE!</v>
      </c>
      <c r="U65" s="166" t="e">
        <f t="shared" si="4"/>
        <v>#VALUE!</v>
      </c>
    </row>
    <row r="66" spans="17:21" ht="15.75" customHeight="1" x14ac:dyDescent="0.35">
      <c r="Q66" s="166" t="s">
        <v>22</v>
      </c>
      <c r="R66" s="166" t="s">
        <v>79</v>
      </c>
      <c r="S66" s="166" t="s">
        <v>2440</v>
      </c>
      <c r="T66" s="166" t="e">
        <f>SUMIF([1]ピボット投与!$B:$B,S66,[1]ピボット投与!C:C)+SUMIF([1]ピボット投与!$B:$B,S66,[1]ピボット投与!D:D)</f>
        <v>#VALUE!</v>
      </c>
      <c r="U66" s="166" t="e">
        <f t="shared" si="4"/>
        <v>#VALUE!</v>
      </c>
    </row>
    <row r="67" spans="17:21" ht="15.75" customHeight="1" x14ac:dyDescent="0.35">
      <c r="Q67" s="166" t="s">
        <v>22</v>
      </c>
      <c r="R67" s="166" t="s">
        <v>79</v>
      </c>
      <c r="S67" s="166" t="s">
        <v>2464</v>
      </c>
      <c r="T67" s="166" t="e">
        <f>SUMIF([1]ピボット投与!$B:$B,S67,[1]ピボット投与!C:C)+SUMIF([1]ピボット投与!$B:$B,S67,[1]ピボット投与!D:D)</f>
        <v>#VALUE!</v>
      </c>
      <c r="U67" s="166" t="e">
        <f t="shared" si="4"/>
        <v>#VALUE!</v>
      </c>
    </row>
    <row r="68" spans="17:21" ht="15.75" customHeight="1" x14ac:dyDescent="0.35">
      <c r="Q68" s="166" t="s">
        <v>22</v>
      </c>
      <c r="R68" s="166" t="s">
        <v>79</v>
      </c>
      <c r="S68" s="166" t="s">
        <v>2478</v>
      </c>
      <c r="T68" s="166" t="e">
        <f>SUMIF([1]ピボット投与!$B:$B,S68,[1]ピボット投与!C:C)+SUMIF([1]ピボット投与!$B:$B,S68,[1]ピボット投与!D:D)</f>
        <v>#VALUE!</v>
      </c>
      <c r="U68" s="166" t="e">
        <f t="shared" si="4"/>
        <v>#VALUE!</v>
      </c>
    </row>
    <row r="69" spans="17:21" ht="15.75" customHeight="1" x14ac:dyDescent="0.35">
      <c r="Q69" s="166" t="s">
        <v>22</v>
      </c>
      <c r="R69" s="166" t="s">
        <v>79</v>
      </c>
      <c r="S69" s="166" t="s">
        <v>2510</v>
      </c>
      <c r="T69" s="166" t="e">
        <f>SUMIF([1]ピボット投与!$B:$B,S69,[1]ピボット投与!C:C)+SUMIF([1]ピボット投与!$B:$B,S69,[1]ピボット投与!D:D)</f>
        <v>#VALUE!</v>
      </c>
      <c r="U69" s="166" t="e">
        <f t="shared" si="4"/>
        <v>#VALUE!</v>
      </c>
    </row>
    <row r="70" spans="17:21" ht="15.75" customHeight="1" x14ac:dyDescent="0.35">
      <c r="Q70" s="166" t="s">
        <v>22</v>
      </c>
      <c r="R70" s="166" t="s">
        <v>79</v>
      </c>
      <c r="S70" s="166" t="s">
        <v>2538</v>
      </c>
      <c r="T70" s="166" t="e">
        <f>SUMIF([1]ピボット投与!$B:$B,S70,[1]ピボット投与!C:C)+SUMIF([1]ピボット投与!$B:$B,S70,[1]ピボット投与!D:D)</f>
        <v>#VALUE!</v>
      </c>
      <c r="U70" s="166" t="e">
        <f t="shared" si="4"/>
        <v>#VALUE!</v>
      </c>
    </row>
    <row r="71" spans="17:21" ht="15.75" customHeight="1" x14ac:dyDescent="0.35">
      <c r="Q71" s="166" t="s">
        <v>22</v>
      </c>
      <c r="R71" s="166" t="s">
        <v>79</v>
      </c>
      <c r="S71" s="166" t="s">
        <v>2574</v>
      </c>
      <c r="T71" s="166" t="e">
        <f>SUMIF([1]ピボット投与!$B:$B,S71,[1]ピボット投与!C:C)+SUMIF([1]ピボット投与!$B:$B,S71,[1]ピボット投与!D:D)</f>
        <v>#VALUE!</v>
      </c>
      <c r="U71" s="166" t="e">
        <f t="shared" si="4"/>
        <v>#VALUE!</v>
      </c>
    </row>
    <row r="72" spans="17:21" ht="15.75" customHeight="1" x14ac:dyDescent="0.35">
      <c r="Q72" s="166" t="s">
        <v>22</v>
      </c>
      <c r="R72" s="166" t="s">
        <v>79</v>
      </c>
      <c r="S72" s="166" t="s">
        <v>2602</v>
      </c>
      <c r="T72" s="166" t="e">
        <f>SUMIF([1]ピボット投与!$B:$B,S72,[1]ピボット投与!C:C)+SUMIF([1]ピボット投与!$B:$B,S72,[1]ピボット投与!D:D)</f>
        <v>#VALUE!</v>
      </c>
      <c r="U72" s="166" t="e">
        <f t="shared" ref="U72:U135" si="5">IF(T72&gt;0,0,1)</f>
        <v>#VALUE!</v>
      </c>
    </row>
    <row r="73" spans="17:21" ht="15.75" customHeight="1" x14ac:dyDescent="0.35">
      <c r="Q73" s="166" t="s">
        <v>22</v>
      </c>
      <c r="R73" s="166" t="s">
        <v>85</v>
      </c>
      <c r="S73" s="166" t="s">
        <v>2638</v>
      </c>
      <c r="T73" s="166" t="e">
        <f>SUMIF([1]ピボット投与!$B:$B,S73,[1]ピボット投与!C:C)+SUMIF([1]ピボット投与!$B:$B,S73,[1]ピボット投与!D:D)</f>
        <v>#VALUE!</v>
      </c>
      <c r="U73" s="166" t="e">
        <f t="shared" si="5"/>
        <v>#VALUE!</v>
      </c>
    </row>
    <row r="74" spans="17:21" ht="15.75" customHeight="1" x14ac:dyDescent="0.35">
      <c r="Q74" s="166" t="s">
        <v>22</v>
      </c>
      <c r="R74" s="166" t="s">
        <v>85</v>
      </c>
      <c r="S74" s="166" t="s">
        <v>2670</v>
      </c>
      <c r="T74" s="166" t="e">
        <f>SUMIF([1]ピボット投与!$B:$B,S74,[1]ピボット投与!C:C)+SUMIF([1]ピボット投与!$B:$B,S74,[1]ピボット投与!D:D)</f>
        <v>#VALUE!</v>
      </c>
      <c r="U74" s="166" t="e">
        <f t="shared" si="5"/>
        <v>#VALUE!</v>
      </c>
    </row>
    <row r="75" spans="17:21" ht="15.75" customHeight="1" x14ac:dyDescent="0.35">
      <c r="Q75" s="166" t="s">
        <v>22</v>
      </c>
      <c r="R75" s="166" t="s">
        <v>85</v>
      </c>
      <c r="S75" s="166" t="s">
        <v>2700</v>
      </c>
      <c r="T75" s="166" t="e">
        <f>SUMIF([1]ピボット投与!$B:$B,S75,[1]ピボット投与!C:C)+SUMIF([1]ピボット投与!$B:$B,S75,[1]ピボット投与!D:D)</f>
        <v>#VALUE!</v>
      </c>
      <c r="U75" s="166" t="e">
        <f t="shared" si="5"/>
        <v>#VALUE!</v>
      </c>
    </row>
    <row r="76" spans="17:21" ht="15.75" customHeight="1" x14ac:dyDescent="0.35">
      <c r="Q76" s="166" t="s">
        <v>22</v>
      </c>
      <c r="R76" s="166" t="s">
        <v>85</v>
      </c>
      <c r="S76" s="166" t="s">
        <v>5100</v>
      </c>
      <c r="T76" s="166" t="e">
        <f>SUMIF([1]ピボット投与!$B:$B,S76,[1]ピボット投与!C:C)+SUMIF([1]ピボット投与!$B:$B,S76,[1]ピボット投与!D:D)</f>
        <v>#VALUE!</v>
      </c>
      <c r="U76" s="166" t="e">
        <f t="shared" si="5"/>
        <v>#VALUE!</v>
      </c>
    </row>
    <row r="77" spans="17:21" ht="15.75" customHeight="1" x14ac:dyDescent="0.35">
      <c r="Q77" s="166" t="s">
        <v>22</v>
      </c>
      <c r="R77" s="166" t="s">
        <v>85</v>
      </c>
      <c r="S77" s="166" t="s">
        <v>2732</v>
      </c>
      <c r="T77" s="166" t="e">
        <f>SUMIF([1]ピボット投与!$B:$B,S77,[1]ピボット投与!C:C)+SUMIF([1]ピボット投与!$B:$B,S77,[1]ピボット投与!D:D)</f>
        <v>#VALUE!</v>
      </c>
      <c r="U77" s="166" t="e">
        <f t="shared" si="5"/>
        <v>#VALUE!</v>
      </c>
    </row>
    <row r="78" spans="17:21" ht="15.75" customHeight="1" x14ac:dyDescent="0.35">
      <c r="Q78" s="166" t="s">
        <v>22</v>
      </c>
      <c r="R78" s="166" t="s">
        <v>85</v>
      </c>
      <c r="S78" s="166" t="s">
        <v>2826</v>
      </c>
      <c r="T78" s="166" t="e">
        <f>SUMIF([1]ピボット投与!$B:$B,S78,[1]ピボット投与!C:C)+SUMIF([1]ピボット投与!$B:$B,S78,[1]ピボット投与!D:D)</f>
        <v>#VALUE!</v>
      </c>
      <c r="U78" s="166" t="e">
        <f t="shared" si="5"/>
        <v>#VALUE!</v>
      </c>
    </row>
    <row r="79" spans="17:21" ht="15.75" customHeight="1" x14ac:dyDescent="0.35">
      <c r="Q79" s="166" t="s">
        <v>22</v>
      </c>
      <c r="R79" s="166" t="s">
        <v>85</v>
      </c>
      <c r="S79" s="166" t="s">
        <v>2858</v>
      </c>
      <c r="T79" s="166" t="e">
        <f>SUMIF([1]ピボット投与!$B:$B,S79,[1]ピボット投与!C:C)+SUMIF([1]ピボット投与!$B:$B,S79,[1]ピボット投与!D:D)</f>
        <v>#VALUE!</v>
      </c>
      <c r="U79" s="166" t="e">
        <f t="shared" si="5"/>
        <v>#VALUE!</v>
      </c>
    </row>
    <row r="80" spans="17:21" ht="15.75" customHeight="1" x14ac:dyDescent="0.35">
      <c r="Q80" s="166" t="s">
        <v>22</v>
      </c>
      <c r="R80" s="166" t="s">
        <v>85</v>
      </c>
      <c r="S80" s="166" t="s">
        <v>5101</v>
      </c>
      <c r="T80" s="166" t="e">
        <f>SUMIF([1]ピボット投与!$B:$B,S80,[1]ピボット投与!C:C)+SUMIF([1]ピボット投与!$B:$B,S80,[1]ピボット投与!D:D)</f>
        <v>#VALUE!</v>
      </c>
      <c r="U80" s="166" t="e">
        <f t="shared" si="5"/>
        <v>#VALUE!</v>
      </c>
    </row>
    <row r="81" spans="17:21" ht="15.75" customHeight="1" x14ac:dyDescent="0.35">
      <c r="Q81" s="166" t="s">
        <v>22</v>
      </c>
      <c r="R81" s="166" t="s">
        <v>53</v>
      </c>
      <c r="S81" s="166" t="s">
        <v>2884</v>
      </c>
      <c r="T81" s="166" t="e">
        <f>SUMIF([1]ピボット投与!$B:$B,S81,[1]ピボット投与!C:C)+SUMIF([1]ピボット投与!$B:$B,S81,[1]ピボット投与!D:D)</f>
        <v>#VALUE!</v>
      </c>
      <c r="U81" s="166" t="e">
        <f t="shared" si="5"/>
        <v>#VALUE!</v>
      </c>
    </row>
    <row r="82" spans="17:21" ht="15.75" customHeight="1" x14ac:dyDescent="0.35">
      <c r="Q82" s="166" t="s">
        <v>22</v>
      </c>
      <c r="R82" s="166" t="s">
        <v>53</v>
      </c>
      <c r="S82" s="166" t="s">
        <v>2900</v>
      </c>
      <c r="T82" s="166" t="e">
        <f>SUMIF([1]ピボット投与!$B:$B,S82,[1]ピボット投与!C:C)+SUMIF([1]ピボット投与!$B:$B,S82,[1]ピボット投与!D:D)</f>
        <v>#VALUE!</v>
      </c>
      <c r="U82" s="166" t="e">
        <f t="shared" si="5"/>
        <v>#VALUE!</v>
      </c>
    </row>
    <row r="83" spans="17:21" ht="15.75" customHeight="1" x14ac:dyDescent="0.35">
      <c r="Q83" s="166" t="s">
        <v>22</v>
      </c>
      <c r="R83" s="166" t="s">
        <v>53</v>
      </c>
      <c r="S83" s="166" t="s">
        <v>2920</v>
      </c>
      <c r="T83" s="166" t="e">
        <f>SUMIF([1]ピボット投与!$B:$B,S83,[1]ピボット投与!C:C)+SUMIF([1]ピボット投与!$B:$B,S83,[1]ピボット投与!D:D)</f>
        <v>#VALUE!</v>
      </c>
      <c r="U83" s="166" t="e">
        <f t="shared" si="5"/>
        <v>#VALUE!</v>
      </c>
    </row>
    <row r="84" spans="17:21" ht="15.75" customHeight="1" x14ac:dyDescent="0.35">
      <c r="Q84" s="166" t="s">
        <v>22</v>
      </c>
      <c r="R84" s="166" t="s">
        <v>53</v>
      </c>
      <c r="S84" s="166" t="s">
        <v>2952</v>
      </c>
      <c r="T84" s="166" t="e">
        <f>SUMIF([1]ピボット投与!$B:$B,S84,[1]ピボット投与!C:C)+SUMIF([1]ピボット投与!$B:$B,S84,[1]ピボット投与!D:D)</f>
        <v>#VALUE!</v>
      </c>
      <c r="U84" s="166" t="e">
        <f t="shared" si="5"/>
        <v>#VALUE!</v>
      </c>
    </row>
    <row r="85" spans="17:21" ht="15.75" customHeight="1" x14ac:dyDescent="0.35">
      <c r="Q85" s="166" t="s">
        <v>22</v>
      </c>
      <c r="R85" s="166" t="s">
        <v>53</v>
      </c>
      <c r="S85" s="166" t="s">
        <v>2966</v>
      </c>
      <c r="T85" s="166" t="e">
        <f>SUMIF([1]ピボット投与!$B:$B,S85,[1]ピボット投与!C:C)+SUMIF([1]ピボット投与!$B:$B,S85,[1]ピボット投与!D:D)</f>
        <v>#VALUE!</v>
      </c>
      <c r="U85" s="166" t="e">
        <f t="shared" si="5"/>
        <v>#VALUE!</v>
      </c>
    </row>
    <row r="86" spans="17:21" ht="15.75" customHeight="1" x14ac:dyDescent="0.35">
      <c r="Q86" s="166" t="s">
        <v>22</v>
      </c>
      <c r="R86" s="166" t="s">
        <v>53</v>
      </c>
      <c r="S86" s="166" t="s">
        <v>2984</v>
      </c>
      <c r="T86" s="166" t="e">
        <f>SUMIF([1]ピボット投与!$B:$B,S86,[1]ピボット投与!C:C)+SUMIF([1]ピボット投与!$B:$B,S86,[1]ピボット投与!D:D)</f>
        <v>#VALUE!</v>
      </c>
      <c r="U86" s="166" t="e">
        <f t="shared" si="5"/>
        <v>#VALUE!</v>
      </c>
    </row>
    <row r="87" spans="17:21" ht="15.75" customHeight="1" x14ac:dyDescent="0.35">
      <c r="Q87" s="166" t="s">
        <v>22</v>
      </c>
      <c r="R87" s="166" t="s">
        <v>53</v>
      </c>
      <c r="S87" s="166" t="s">
        <v>3004</v>
      </c>
      <c r="T87" s="166" t="e">
        <f>SUMIF([1]ピボット投与!$B:$B,S87,[1]ピボット投与!C:C)+SUMIF([1]ピボット投与!$B:$B,S87,[1]ピボット投与!D:D)</f>
        <v>#VALUE!</v>
      </c>
      <c r="U87" s="166" t="e">
        <f t="shared" si="5"/>
        <v>#VALUE!</v>
      </c>
    </row>
    <row r="88" spans="17:21" ht="15.75" customHeight="1" x14ac:dyDescent="0.35">
      <c r="Q88" s="166" t="s">
        <v>22</v>
      </c>
      <c r="R88" s="166" t="s">
        <v>89</v>
      </c>
      <c r="S88" s="166" t="s">
        <v>3028</v>
      </c>
      <c r="T88" s="166" t="e">
        <f>SUMIF([1]ピボット投与!$B:$B,S88,[1]ピボット投与!C:C)+SUMIF([1]ピボット投与!$B:$B,S88,[1]ピボット投与!D:D)</f>
        <v>#VALUE!</v>
      </c>
      <c r="U88" s="166" t="e">
        <f t="shared" si="5"/>
        <v>#VALUE!</v>
      </c>
    </row>
    <row r="89" spans="17:21" ht="15.75" customHeight="1" x14ac:dyDescent="0.35">
      <c r="Q89" s="166" t="s">
        <v>22</v>
      </c>
      <c r="R89" s="166" t="s">
        <v>89</v>
      </c>
      <c r="S89" s="166" t="s">
        <v>3072</v>
      </c>
      <c r="T89" s="166" t="e">
        <f>SUMIF([1]ピボット投与!$B:$B,S89,[1]ピボット投与!C:C)+SUMIF([1]ピボット投与!$B:$B,S89,[1]ピボット投与!D:D)</f>
        <v>#VALUE!</v>
      </c>
      <c r="U89" s="166" t="e">
        <f t="shared" si="5"/>
        <v>#VALUE!</v>
      </c>
    </row>
    <row r="90" spans="17:21" ht="15.75" customHeight="1" x14ac:dyDescent="0.35">
      <c r="Q90" s="166" t="s">
        <v>22</v>
      </c>
      <c r="R90" s="166" t="s">
        <v>89</v>
      </c>
      <c r="S90" s="166" t="s">
        <v>5102</v>
      </c>
      <c r="T90" s="166" t="e">
        <f>SUMIF([1]ピボット投与!$B:$B,S90,[1]ピボット投与!C:C)+SUMIF([1]ピボット投与!$B:$B,S90,[1]ピボット投与!D:D)</f>
        <v>#VALUE!</v>
      </c>
      <c r="U90" s="166" t="e">
        <f t="shared" si="5"/>
        <v>#VALUE!</v>
      </c>
    </row>
    <row r="91" spans="17:21" ht="15.75" customHeight="1" x14ac:dyDescent="0.35">
      <c r="Q91" s="166" t="s">
        <v>22</v>
      </c>
      <c r="R91" s="166" t="s">
        <v>89</v>
      </c>
      <c r="S91" s="166" t="s">
        <v>3092</v>
      </c>
      <c r="T91" s="166" t="e">
        <f>SUMIF([1]ピボット投与!$B:$B,S91,[1]ピボット投与!C:C)+SUMIF([1]ピボット投与!$B:$B,S91,[1]ピボット投与!D:D)</f>
        <v>#VALUE!</v>
      </c>
      <c r="U91" s="166" t="e">
        <f t="shared" si="5"/>
        <v>#VALUE!</v>
      </c>
    </row>
    <row r="92" spans="17:21" ht="15.75" customHeight="1" x14ac:dyDescent="0.35">
      <c r="Q92" s="166" t="s">
        <v>22</v>
      </c>
      <c r="R92" s="166" t="s">
        <v>89</v>
      </c>
      <c r="S92" s="166" t="s">
        <v>3118</v>
      </c>
      <c r="T92" s="166" t="e">
        <f>SUMIF([1]ピボット投与!$B:$B,S92,[1]ピボット投与!C:C)+SUMIF([1]ピボット投与!$B:$B,S92,[1]ピボット投与!D:D)</f>
        <v>#VALUE!</v>
      </c>
      <c r="U92" s="166" t="e">
        <f t="shared" si="5"/>
        <v>#VALUE!</v>
      </c>
    </row>
    <row r="93" spans="17:21" ht="15.75" customHeight="1" x14ac:dyDescent="0.35">
      <c r="Q93" s="166" t="s">
        <v>22</v>
      </c>
      <c r="R93" s="166" t="s">
        <v>89</v>
      </c>
      <c r="S93" s="166" t="s">
        <v>3128</v>
      </c>
      <c r="T93" s="166" t="e">
        <f>SUMIF([1]ピボット投与!$B:$B,S93,[1]ピボット投与!C:C)+SUMIF([1]ピボット投与!$B:$B,S93,[1]ピボット投与!D:D)</f>
        <v>#VALUE!</v>
      </c>
      <c r="U93" s="166" t="e">
        <f t="shared" si="5"/>
        <v>#VALUE!</v>
      </c>
    </row>
    <row r="94" spans="17:21" ht="15.75" customHeight="1" x14ac:dyDescent="0.35">
      <c r="Q94" s="166" t="s">
        <v>22</v>
      </c>
      <c r="R94" s="166" t="s">
        <v>77</v>
      </c>
      <c r="S94" s="166" t="s">
        <v>3152</v>
      </c>
      <c r="T94" s="166" t="e">
        <f>SUMIF([1]ピボット投与!$B:$B,S94,[1]ピボット投与!C:C)+SUMIF([1]ピボット投与!$B:$B,S94,[1]ピボット投与!D:D)</f>
        <v>#VALUE!</v>
      </c>
      <c r="U94" s="166" t="e">
        <f t="shared" si="5"/>
        <v>#VALUE!</v>
      </c>
    </row>
    <row r="95" spans="17:21" ht="15.75" customHeight="1" x14ac:dyDescent="0.35">
      <c r="Q95" s="166" t="s">
        <v>22</v>
      </c>
      <c r="R95" s="166" t="s">
        <v>77</v>
      </c>
      <c r="S95" s="166" t="s">
        <v>3172</v>
      </c>
      <c r="T95" s="166" t="e">
        <f>SUMIF([1]ピボット投与!$B:$B,S95,[1]ピボット投与!C:C)+SUMIF([1]ピボット投与!$B:$B,S95,[1]ピボット投与!D:D)</f>
        <v>#VALUE!</v>
      </c>
      <c r="U95" s="166" t="e">
        <f t="shared" si="5"/>
        <v>#VALUE!</v>
      </c>
    </row>
    <row r="96" spans="17:21" ht="15.75" customHeight="1" x14ac:dyDescent="0.35">
      <c r="Q96" s="166" t="s">
        <v>22</v>
      </c>
      <c r="R96" s="166" t="s">
        <v>77</v>
      </c>
      <c r="S96" s="166" t="s">
        <v>3196</v>
      </c>
      <c r="T96" s="166" t="e">
        <f>SUMIF([1]ピボット投与!$B:$B,S96,[1]ピボット投与!C:C)+SUMIF([1]ピボット投与!$B:$B,S96,[1]ピボット投与!D:D)</f>
        <v>#VALUE!</v>
      </c>
      <c r="U96" s="166" t="e">
        <f t="shared" si="5"/>
        <v>#VALUE!</v>
      </c>
    </row>
    <row r="97" spans="17:21" ht="15.75" customHeight="1" x14ac:dyDescent="0.35">
      <c r="Q97" s="166" t="s">
        <v>22</v>
      </c>
      <c r="R97" s="166" t="s">
        <v>77</v>
      </c>
      <c r="S97" s="166" t="s">
        <v>3222</v>
      </c>
      <c r="T97" s="166" t="e">
        <f>SUMIF([1]ピボット投与!$B:$B,S97,[1]ピボット投与!C:C)+SUMIF([1]ピボット投与!$B:$B,S97,[1]ピボット投与!D:D)</f>
        <v>#VALUE!</v>
      </c>
      <c r="U97" s="166" t="e">
        <f t="shared" si="5"/>
        <v>#VALUE!</v>
      </c>
    </row>
    <row r="98" spans="17:21" ht="15.75" customHeight="1" x14ac:dyDescent="0.35">
      <c r="Q98" s="166" t="s">
        <v>22</v>
      </c>
      <c r="R98" s="166" t="s">
        <v>77</v>
      </c>
      <c r="S98" s="166" t="s">
        <v>3240</v>
      </c>
      <c r="T98" s="166" t="e">
        <f>SUMIF([1]ピボット投与!$B:$B,S98,[1]ピボット投与!C:C)+SUMIF([1]ピボット投与!$B:$B,S98,[1]ピボット投与!D:D)</f>
        <v>#VALUE!</v>
      </c>
      <c r="U98" s="166" t="e">
        <f t="shared" si="5"/>
        <v>#VALUE!</v>
      </c>
    </row>
    <row r="99" spans="17:21" ht="15.75" customHeight="1" x14ac:dyDescent="0.35">
      <c r="Q99" s="166" t="s">
        <v>22</v>
      </c>
      <c r="R99" s="166" t="s">
        <v>77</v>
      </c>
      <c r="S99" s="166" t="s">
        <v>3258</v>
      </c>
      <c r="T99" s="166" t="e">
        <f>SUMIF([1]ピボット投与!$B:$B,S99,[1]ピボット投与!C:C)+SUMIF([1]ピボット投与!$B:$B,S99,[1]ピボット投与!D:D)</f>
        <v>#VALUE!</v>
      </c>
      <c r="U99" s="166" t="e">
        <f t="shared" si="5"/>
        <v>#VALUE!</v>
      </c>
    </row>
    <row r="100" spans="17:21" ht="15.75" customHeight="1" x14ac:dyDescent="0.35">
      <c r="Q100" s="166" t="s">
        <v>22</v>
      </c>
      <c r="R100" s="166" t="s">
        <v>77</v>
      </c>
      <c r="S100" s="166" t="s">
        <v>3302</v>
      </c>
      <c r="T100" s="166" t="e">
        <f>SUMIF([1]ピボット投与!$B:$B,S100,[1]ピボット投与!C:C)+SUMIF([1]ピボット投与!$B:$B,S100,[1]ピボット投与!D:D)</f>
        <v>#VALUE!</v>
      </c>
      <c r="U100" s="166" t="e">
        <f t="shared" si="5"/>
        <v>#VALUE!</v>
      </c>
    </row>
    <row r="101" spans="17:21" ht="15.75" customHeight="1" x14ac:dyDescent="0.35">
      <c r="Q101" s="166" t="s">
        <v>22</v>
      </c>
      <c r="R101" s="166" t="s">
        <v>77</v>
      </c>
      <c r="S101" s="166" t="s">
        <v>3334</v>
      </c>
      <c r="T101" s="166" t="e">
        <f>SUMIF([1]ピボット投与!$B:$B,S101,[1]ピボット投与!C:C)+SUMIF([1]ピボット投与!$B:$B,S101,[1]ピボット投与!D:D)</f>
        <v>#VALUE!</v>
      </c>
      <c r="U101" s="166" t="e">
        <f t="shared" si="5"/>
        <v>#VALUE!</v>
      </c>
    </row>
    <row r="102" spans="17:21" ht="15.75" customHeight="1" x14ac:dyDescent="0.35">
      <c r="Q102" s="166" t="s">
        <v>22</v>
      </c>
      <c r="R102" s="166" t="s">
        <v>80</v>
      </c>
      <c r="S102" s="166" t="s">
        <v>3370</v>
      </c>
      <c r="T102" s="166" t="e">
        <f>SUMIF([1]ピボット投与!$B:$B,S102,[1]ピボット投与!C:C)+SUMIF([1]ピボット投与!$B:$B,S102,[1]ピボット投与!D:D)</f>
        <v>#VALUE!</v>
      </c>
      <c r="U102" s="166" t="e">
        <f t="shared" si="5"/>
        <v>#VALUE!</v>
      </c>
    </row>
    <row r="103" spans="17:21" ht="15.75" customHeight="1" x14ac:dyDescent="0.35">
      <c r="Q103" s="166" t="s">
        <v>22</v>
      </c>
      <c r="R103" s="166" t="s">
        <v>80</v>
      </c>
      <c r="S103" s="166" t="s">
        <v>3406</v>
      </c>
      <c r="T103" s="166" t="e">
        <f>SUMIF([1]ピボット投与!$B:$B,S103,[1]ピボット投与!C:C)+SUMIF([1]ピボット投与!$B:$B,S103,[1]ピボット投与!D:D)</f>
        <v>#VALUE!</v>
      </c>
      <c r="U103" s="166" t="e">
        <f t="shared" si="5"/>
        <v>#VALUE!</v>
      </c>
    </row>
    <row r="104" spans="17:21" ht="15.75" customHeight="1" x14ac:dyDescent="0.35">
      <c r="Q104" s="166" t="s">
        <v>22</v>
      </c>
      <c r="R104" s="166" t="s">
        <v>80</v>
      </c>
      <c r="S104" s="166" t="s">
        <v>3424</v>
      </c>
      <c r="T104" s="166" t="e">
        <f>SUMIF([1]ピボット投与!$B:$B,S104,[1]ピボット投与!C:C)+SUMIF([1]ピボット投与!$B:$B,S104,[1]ピボット投与!D:D)</f>
        <v>#VALUE!</v>
      </c>
      <c r="U104" s="166" t="e">
        <f t="shared" si="5"/>
        <v>#VALUE!</v>
      </c>
    </row>
    <row r="105" spans="17:21" ht="15.75" customHeight="1" x14ac:dyDescent="0.35">
      <c r="Q105" s="166" t="s">
        <v>22</v>
      </c>
      <c r="R105" s="166" t="s">
        <v>80</v>
      </c>
      <c r="S105" s="166" t="s">
        <v>3444</v>
      </c>
      <c r="T105" s="166" t="e">
        <f>SUMIF([1]ピボット投与!$B:$B,S105,[1]ピボット投与!C:C)+SUMIF([1]ピボット投与!$B:$B,S105,[1]ピボット投与!D:D)</f>
        <v>#VALUE!</v>
      </c>
      <c r="U105" s="166" t="e">
        <f t="shared" si="5"/>
        <v>#VALUE!</v>
      </c>
    </row>
    <row r="106" spans="17:21" ht="15.75" customHeight="1" x14ac:dyDescent="0.35">
      <c r="Q106" s="166" t="s">
        <v>22</v>
      </c>
      <c r="R106" s="166" t="s">
        <v>80</v>
      </c>
      <c r="S106" s="166" t="s">
        <v>3472</v>
      </c>
      <c r="T106" s="166" t="e">
        <f>SUMIF([1]ピボット投与!$B:$B,S106,[1]ピボット投与!C:C)+SUMIF([1]ピボット投与!$B:$B,S106,[1]ピボット投与!D:D)</f>
        <v>#VALUE!</v>
      </c>
      <c r="U106" s="166" t="e">
        <f t="shared" si="5"/>
        <v>#VALUE!</v>
      </c>
    </row>
    <row r="107" spans="17:21" ht="15.75" customHeight="1" x14ac:dyDescent="0.35">
      <c r="Q107" s="166" t="s">
        <v>22</v>
      </c>
      <c r="R107" s="166" t="s">
        <v>80</v>
      </c>
      <c r="S107" s="166" t="s">
        <v>3506</v>
      </c>
      <c r="T107" s="166" t="e">
        <f>SUMIF([1]ピボット投与!$B:$B,S107,[1]ピボット投与!C:C)+SUMIF([1]ピボット投与!$B:$B,S107,[1]ピボット投与!D:D)</f>
        <v>#VALUE!</v>
      </c>
      <c r="U107" s="166" t="e">
        <f t="shared" si="5"/>
        <v>#VALUE!</v>
      </c>
    </row>
    <row r="108" spans="17:21" ht="15.75" customHeight="1" x14ac:dyDescent="0.35">
      <c r="Q108" s="166" t="s">
        <v>23</v>
      </c>
      <c r="R108" s="166" t="s">
        <v>88</v>
      </c>
      <c r="S108" s="166" t="s">
        <v>3558</v>
      </c>
      <c r="T108" s="166" t="e">
        <f>SUMIF([1]ピボット投与!$B:$B,S108,[1]ピボット投与!C:C)+SUMIF([1]ピボット投与!$B:$B,S108,[1]ピボット投与!D:D)</f>
        <v>#VALUE!</v>
      </c>
      <c r="U108" s="166" t="e">
        <f t="shared" si="5"/>
        <v>#VALUE!</v>
      </c>
    </row>
    <row r="109" spans="17:21" ht="15.75" customHeight="1" x14ac:dyDescent="0.35">
      <c r="Q109" s="166" t="s">
        <v>23</v>
      </c>
      <c r="R109" s="166" t="s">
        <v>88</v>
      </c>
      <c r="S109" s="166" t="s">
        <v>3574</v>
      </c>
      <c r="T109" s="166" t="e">
        <f>SUMIF([1]ピボット投与!$B:$B,S109,[1]ピボット投与!C:C)+SUMIF([1]ピボット投与!$B:$B,S109,[1]ピボット投与!D:D)</f>
        <v>#VALUE!</v>
      </c>
      <c r="U109" s="166" t="e">
        <f t="shared" si="5"/>
        <v>#VALUE!</v>
      </c>
    </row>
    <row r="110" spans="17:21" ht="15.75" customHeight="1" x14ac:dyDescent="0.35">
      <c r="Q110" s="166" t="s">
        <v>23</v>
      </c>
      <c r="R110" s="166" t="s">
        <v>88</v>
      </c>
      <c r="S110" s="166" t="s">
        <v>3595</v>
      </c>
      <c r="T110" s="166" t="e">
        <f>SUMIF([1]ピボット投与!$B:$B,S110,[1]ピボット投与!C:C)+SUMIF([1]ピボット投与!$B:$B,S110,[1]ピボット投与!D:D)</f>
        <v>#VALUE!</v>
      </c>
      <c r="U110" s="166" t="e">
        <f t="shared" si="5"/>
        <v>#VALUE!</v>
      </c>
    </row>
    <row r="111" spans="17:21" ht="15.75" customHeight="1" x14ac:dyDescent="0.35">
      <c r="Q111" s="166" t="s">
        <v>23</v>
      </c>
      <c r="R111" s="166" t="s">
        <v>88</v>
      </c>
      <c r="S111" s="166" t="s">
        <v>3619</v>
      </c>
      <c r="T111" s="166" t="e">
        <f>SUMIF([1]ピボット投与!$B:$B,S111,[1]ピボット投与!C:C)+SUMIF([1]ピボット投与!$B:$B,S111,[1]ピボット投与!D:D)</f>
        <v>#VALUE!</v>
      </c>
      <c r="U111" s="166" t="e">
        <f t="shared" si="5"/>
        <v>#VALUE!</v>
      </c>
    </row>
    <row r="112" spans="17:21" ht="15.75" customHeight="1" x14ac:dyDescent="0.35">
      <c r="Q112" s="166" t="s">
        <v>23</v>
      </c>
      <c r="R112" s="166" t="s">
        <v>88</v>
      </c>
      <c r="S112" s="166" t="s">
        <v>3643</v>
      </c>
      <c r="T112" s="166" t="e">
        <f>SUMIF([1]ピボット投与!$B:$B,S112,[1]ピボット投与!C:C)+SUMIF([1]ピボット投与!$B:$B,S112,[1]ピボット投与!D:D)</f>
        <v>#VALUE!</v>
      </c>
      <c r="U112" s="166" t="e">
        <f t="shared" si="5"/>
        <v>#VALUE!</v>
      </c>
    </row>
    <row r="113" spans="17:21" ht="15.75" customHeight="1" x14ac:dyDescent="0.35">
      <c r="Q113" s="166" t="s">
        <v>23</v>
      </c>
      <c r="R113" s="166" t="s">
        <v>88</v>
      </c>
      <c r="S113" s="166" t="s">
        <v>3667</v>
      </c>
      <c r="T113" s="166" t="e">
        <f>SUMIF([1]ピボット投与!$B:$B,S113,[1]ピボット投与!C:C)+SUMIF([1]ピボット投与!$B:$B,S113,[1]ピボット投与!D:D)</f>
        <v>#VALUE!</v>
      </c>
      <c r="U113" s="166" t="e">
        <f t="shared" si="5"/>
        <v>#VALUE!</v>
      </c>
    </row>
    <row r="114" spans="17:21" ht="15.75" customHeight="1" x14ac:dyDescent="0.35">
      <c r="Q114" s="166" t="s">
        <v>23</v>
      </c>
      <c r="R114" s="166" t="s">
        <v>88</v>
      </c>
      <c r="S114" s="166" t="s">
        <v>2774</v>
      </c>
      <c r="T114" s="166" t="e">
        <f>SUMIF([1]ピボット投与!$B:$B,S114,[1]ピボット投与!C:C)+SUMIF([1]ピボット投与!$B:$B,S114,[1]ピボット投与!D:D)</f>
        <v>#VALUE!</v>
      </c>
      <c r="U114" s="166" t="e">
        <f t="shared" si="5"/>
        <v>#VALUE!</v>
      </c>
    </row>
    <row r="115" spans="17:21" ht="15.75" customHeight="1" x14ac:dyDescent="0.35">
      <c r="Q115" s="166" t="s">
        <v>23</v>
      </c>
      <c r="R115" s="166" t="s">
        <v>88</v>
      </c>
      <c r="S115" s="166" t="s">
        <v>3703</v>
      </c>
      <c r="T115" s="166" t="e">
        <f>SUMIF([1]ピボット投与!$B:$B,S115,[1]ピボット投与!C:C)+SUMIF([1]ピボット投与!$B:$B,S115,[1]ピボット投与!D:D)</f>
        <v>#VALUE!</v>
      </c>
      <c r="U115" s="166" t="e">
        <f t="shared" si="5"/>
        <v>#VALUE!</v>
      </c>
    </row>
    <row r="116" spans="17:21" ht="15.75" customHeight="1" x14ac:dyDescent="0.35">
      <c r="Q116" s="166" t="s">
        <v>23</v>
      </c>
      <c r="R116" s="166" t="s">
        <v>72</v>
      </c>
      <c r="S116" s="166" t="s">
        <v>3731</v>
      </c>
      <c r="T116" s="166" t="e">
        <f>SUMIF([1]ピボット投与!$B:$B,S116,[1]ピボット投与!C:C)+SUMIF([1]ピボット投与!$B:$B,S116,[1]ピボット投与!D:D)</f>
        <v>#VALUE!</v>
      </c>
      <c r="U116" s="166" t="e">
        <f t="shared" si="5"/>
        <v>#VALUE!</v>
      </c>
    </row>
    <row r="117" spans="17:21" ht="15.75" customHeight="1" x14ac:dyDescent="0.35">
      <c r="Q117" s="166" t="s">
        <v>23</v>
      </c>
      <c r="R117" s="166" t="s">
        <v>72</v>
      </c>
      <c r="S117" s="166" t="s">
        <v>3775</v>
      </c>
      <c r="T117" s="166" t="e">
        <f>SUMIF([1]ピボット投与!$B:$B,S117,[1]ピボット投与!C:C)+SUMIF([1]ピボット投与!$B:$B,S117,[1]ピボット投与!D:D)</f>
        <v>#VALUE!</v>
      </c>
      <c r="U117" s="166" t="e">
        <f t="shared" si="5"/>
        <v>#VALUE!</v>
      </c>
    </row>
    <row r="118" spans="17:21" ht="15.75" customHeight="1" x14ac:dyDescent="0.35">
      <c r="Q118" s="166" t="s">
        <v>23</v>
      </c>
      <c r="R118" s="166" t="s">
        <v>72</v>
      </c>
      <c r="S118" s="166" t="s">
        <v>5103</v>
      </c>
      <c r="T118" s="166" t="e">
        <f>SUMIF([1]ピボット投与!$B:$B,S118,[1]ピボット投与!C:C)+SUMIF([1]ピボット投与!$B:$B,S118,[1]ピボット投与!D:D)</f>
        <v>#VALUE!</v>
      </c>
      <c r="U118" s="166" t="e">
        <f t="shared" si="5"/>
        <v>#VALUE!</v>
      </c>
    </row>
    <row r="119" spans="17:21" ht="15.75" customHeight="1" x14ac:dyDescent="0.35">
      <c r="Q119" s="166" t="s">
        <v>23</v>
      </c>
      <c r="R119" s="166" t="s">
        <v>72</v>
      </c>
      <c r="S119" s="166" t="s">
        <v>997</v>
      </c>
      <c r="T119" s="166" t="e">
        <f>SUMIF([1]ピボット投与!$B:$B,S119,[1]ピボット投与!C:C)+SUMIF([1]ピボット投与!$B:$B,S119,[1]ピボット投与!D:D)</f>
        <v>#VALUE!</v>
      </c>
      <c r="U119" s="166" t="e">
        <f t="shared" si="5"/>
        <v>#VALUE!</v>
      </c>
    </row>
    <row r="120" spans="17:21" ht="15.75" customHeight="1" x14ac:dyDescent="0.35">
      <c r="Q120" s="166" t="s">
        <v>23</v>
      </c>
      <c r="R120" s="166" t="s">
        <v>72</v>
      </c>
      <c r="S120" s="166" t="s">
        <v>3795</v>
      </c>
      <c r="T120" s="166" t="e">
        <f>SUMIF([1]ピボット投与!$B:$B,S120,[1]ピボット投与!C:C)+SUMIF([1]ピボット投与!$B:$B,S120,[1]ピボット投与!D:D)</f>
        <v>#VALUE!</v>
      </c>
      <c r="U120" s="166" t="e">
        <f t="shared" si="5"/>
        <v>#VALUE!</v>
      </c>
    </row>
    <row r="121" spans="17:21" ht="15.75" customHeight="1" x14ac:dyDescent="0.35">
      <c r="Q121" s="166" t="s">
        <v>23</v>
      </c>
      <c r="R121" s="166" t="s">
        <v>72</v>
      </c>
      <c r="S121" s="166" t="s">
        <v>3847</v>
      </c>
      <c r="T121" s="166" t="e">
        <f>SUMIF([1]ピボット投与!$B:$B,S121,[1]ピボット投与!C:C)+SUMIF([1]ピボット投与!$B:$B,S121,[1]ピボット投与!D:D)</f>
        <v>#VALUE!</v>
      </c>
      <c r="U121" s="166" t="e">
        <f t="shared" si="5"/>
        <v>#VALUE!</v>
      </c>
    </row>
    <row r="122" spans="17:21" ht="15.75" customHeight="1" x14ac:dyDescent="0.35">
      <c r="Q122" s="166" t="s">
        <v>23</v>
      </c>
      <c r="R122" s="166" t="s">
        <v>72</v>
      </c>
      <c r="S122" s="166" t="s">
        <v>3869</v>
      </c>
      <c r="T122" s="166" t="e">
        <f>SUMIF([1]ピボット投与!$B:$B,S122,[1]ピボット投与!C:C)+SUMIF([1]ピボット投与!$B:$B,S122,[1]ピボット投与!D:D)</f>
        <v>#VALUE!</v>
      </c>
      <c r="U122" s="166" t="e">
        <f t="shared" si="5"/>
        <v>#VALUE!</v>
      </c>
    </row>
    <row r="123" spans="17:21" ht="15.75" customHeight="1" x14ac:dyDescent="0.35">
      <c r="Q123" s="166" t="s">
        <v>23</v>
      </c>
      <c r="R123" s="166" t="s">
        <v>63</v>
      </c>
      <c r="S123" s="166" t="s">
        <v>3928</v>
      </c>
      <c r="T123" s="166" t="e">
        <f>SUMIF([1]ピボット投与!$B:$B,S123,[1]ピボット投与!C:C)+SUMIF([1]ピボット投与!$B:$B,S123,[1]ピボット投与!D:D)</f>
        <v>#VALUE!</v>
      </c>
      <c r="U123" s="166" t="e">
        <f t="shared" si="5"/>
        <v>#VALUE!</v>
      </c>
    </row>
    <row r="124" spans="17:21" ht="15.75" customHeight="1" x14ac:dyDescent="0.35">
      <c r="Q124" s="166" t="s">
        <v>23</v>
      </c>
      <c r="R124" s="166" t="s">
        <v>63</v>
      </c>
      <c r="S124" s="166" t="s">
        <v>3960</v>
      </c>
      <c r="T124" s="166" t="e">
        <f>SUMIF([1]ピボット投与!$B:$B,S124,[1]ピボット投与!C:C)+SUMIF([1]ピボット投与!$B:$B,S124,[1]ピボット投与!D:D)</f>
        <v>#VALUE!</v>
      </c>
      <c r="U124" s="166" t="e">
        <f t="shared" si="5"/>
        <v>#VALUE!</v>
      </c>
    </row>
    <row r="125" spans="17:21" ht="15.75" customHeight="1" x14ac:dyDescent="0.35">
      <c r="Q125" s="166" t="s">
        <v>23</v>
      </c>
      <c r="R125" s="166" t="s">
        <v>63</v>
      </c>
      <c r="S125" s="166" t="s">
        <v>3982</v>
      </c>
      <c r="T125" s="166" t="e">
        <f>SUMIF([1]ピボット投与!$B:$B,S125,[1]ピボット投与!C:C)+SUMIF([1]ピボット投与!$B:$B,S125,[1]ピボット投与!D:D)</f>
        <v>#VALUE!</v>
      </c>
      <c r="U125" s="166" t="e">
        <f t="shared" si="5"/>
        <v>#VALUE!</v>
      </c>
    </row>
    <row r="126" spans="17:21" ht="15.75" customHeight="1" x14ac:dyDescent="0.35">
      <c r="Q126" s="166" t="s">
        <v>23</v>
      </c>
      <c r="R126" s="166" t="s">
        <v>63</v>
      </c>
      <c r="S126" s="166" t="s">
        <v>4004</v>
      </c>
      <c r="T126" s="166" t="e">
        <f>SUMIF([1]ピボット投与!$B:$B,S126,[1]ピボット投与!C:C)+SUMIF([1]ピボット投与!$B:$B,S126,[1]ピボット投与!D:D)</f>
        <v>#VALUE!</v>
      </c>
      <c r="U126" s="166" t="e">
        <f t="shared" si="5"/>
        <v>#VALUE!</v>
      </c>
    </row>
    <row r="127" spans="17:21" ht="15.75" customHeight="1" x14ac:dyDescent="0.35">
      <c r="Q127" s="166" t="s">
        <v>23</v>
      </c>
      <c r="R127" s="166" t="s">
        <v>63</v>
      </c>
      <c r="S127" s="166" t="s">
        <v>4030</v>
      </c>
      <c r="T127" s="166" t="e">
        <f>SUMIF([1]ピボット投与!$B:$B,S127,[1]ピボット投与!C:C)+SUMIF([1]ピボット投与!$B:$B,S127,[1]ピボット投与!D:D)</f>
        <v>#VALUE!</v>
      </c>
      <c r="U127" s="166" t="e">
        <f t="shared" si="5"/>
        <v>#VALUE!</v>
      </c>
    </row>
    <row r="128" spans="17:21" ht="15.75" customHeight="1" x14ac:dyDescent="0.35">
      <c r="Q128" s="166" t="s">
        <v>23</v>
      </c>
      <c r="R128" s="166" t="s">
        <v>63</v>
      </c>
      <c r="S128" s="166" t="s">
        <v>4052</v>
      </c>
      <c r="T128" s="166" t="e">
        <f>SUMIF([1]ピボット投与!$B:$B,S128,[1]ピボット投与!C:C)+SUMIF([1]ピボット投与!$B:$B,S128,[1]ピボット投与!D:D)</f>
        <v>#VALUE!</v>
      </c>
      <c r="U128" s="166" t="e">
        <f t="shared" si="5"/>
        <v>#VALUE!</v>
      </c>
    </row>
    <row r="129" spans="17:21" ht="15.75" customHeight="1" x14ac:dyDescent="0.35">
      <c r="Q129" s="166" t="s">
        <v>23</v>
      </c>
      <c r="R129" s="166" t="s">
        <v>63</v>
      </c>
      <c r="S129" s="166" t="s">
        <v>4084</v>
      </c>
      <c r="T129" s="166" t="e">
        <f>SUMIF([1]ピボット投与!$B:$B,S129,[1]ピボット投与!C:C)+SUMIF([1]ピボット投与!$B:$B,S129,[1]ピボット投与!D:D)</f>
        <v>#VALUE!</v>
      </c>
      <c r="U129" s="166" t="e">
        <f t="shared" si="5"/>
        <v>#VALUE!</v>
      </c>
    </row>
    <row r="130" spans="17:21" ht="15.75" customHeight="1" x14ac:dyDescent="0.35">
      <c r="Q130" s="166" t="s">
        <v>23</v>
      </c>
      <c r="R130" s="166" t="s">
        <v>81</v>
      </c>
      <c r="S130" s="166" t="s">
        <v>4112</v>
      </c>
      <c r="T130" s="166" t="e">
        <f>SUMIF([1]ピボット投与!$B:$B,S130,[1]ピボット投与!C:C)+SUMIF([1]ピボット投与!$B:$B,S130,[1]ピボット投与!D:D)</f>
        <v>#VALUE!</v>
      </c>
      <c r="U130" s="166" t="e">
        <f t="shared" si="5"/>
        <v>#VALUE!</v>
      </c>
    </row>
    <row r="131" spans="17:21" ht="15.75" customHeight="1" x14ac:dyDescent="0.35">
      <c r="Q131" s="166" t="s">
        <v>23</v>
      </c>
      <c r="R131" s="166" t="s">
        <v>81</v>
      </c>
      <c r="S131" s="166" t="s">
        <v>4156</v>
      </c>
      <c r="T131" s="166" t="e">
        <f>SUMIF([1]ピボット投与!$B:$B,S131,[1]ピボット投与!C:C)+SUMIF([1]ピボット投与!$B:$B,S131,[1]ピボット投与!D:D)</f>
        <v>#VALUE!</v>
      </c>
      <c r="U131" s="166" t="e">
        <f t="shared" si="5"/>
        <v>#VALUE!</v>
      </c>
    </row>
    <row r="132" spans="17:21" ht="15.75" customHeight="1" x14ac:dyDescent="0.35">
      <c r="Q132" s="166" t="s">
        <v>23</v>
      </c>
      <c r="R132" s="166" t="s">
        <v>81</v>
      </c>
      <c r="S132" s="166" t="s">
        <v>4184</v>
      </c>
      <c r="T132" s="166" t="e">
        <f>SUMIF([1]ピボット投与!$B:$B,S132,[1]ピボット投与!C:C)+SUMIF([1]ピボット投与!$B:$B,S132,[1]ピボット投与!D:D)</f>
        <v>#VALUE!</v>
      </c>
      <c r="U132" s="166" t="e">
        <f t="shared" si="5"/>
        <v>#VALUE!</v>
      </c>
    </row>
    <row r="133" spans="17:21" ht="15.75" customHeight="1" x14ac:dyDescent="0.35">
      <c r="Q133" s="166" t="s">
        <v>23</v>
      </c>
      <c r="R133" s="166" t="s">
        <v>81</v>
      </c>
      <c r="S133" s="166" t="s">
        <v>4220</v>
      </c>
      <c r="T133" s="166" t="e">
        <f>SUMIF([1]ピボット投与!$B:$B,S133,[1]ピボット投与!C:C)+SUMIF([1]ピボット投与!$B:$B,S133,[1]ピボット投与!D:D)</f>
        <v>#VALUE!</v>
      </c>
      <c r="U133" s="166" t="e">
        <f t="shared" si="5"/>
        <v>#VALUE!</v>
      </c>
    </row>
    <row r="134" spans="17:21" ht="15.75" customHeight="1" x14ac:dyDescent="0.35">
      <c r="Q134" s="166" t="s">
        <v>23</v>
      </c>
      <c r="R134" s="166" t="s">
        <v>81</v>
      </c>
      <c r="S134" s="166" t="s">
        <v>4252</v>
      </c>
      <c r="T134" s="166" t="e">
        <f>SUMIF([1]ピボット投与!$B:$B,S134,[1]ピボット投与!C:C)+SUMIF([1]ピボット投与!$B:$B,S134,[1]ピボット投与!D:D)</f>
        <v>#VALUE!</v>
      </c>
      <c r="U134" s="166" t="e">
        <f t="shared" si="5"/>
        <v>#VALUE!</v>
      </c>
    </row>
    <row r="135" spans="17:21" ht="15.75" customHeight="1" x14ac:dyDescent="0.35">
      <c r="Q135" s="166" t="s">
        <v>23</v>
      </c>
      <c r="R135" s="166" t="s">
        <v>81</v>
      </c>
      <c r="S135" s="166" t="s">
        <v>4283</v>
      </c>
      <c r="T135" s="166" t="e">
        <f>SUMIF([1]ピボット投与!$B:$B,S135,[1]ピボット投与!C:C)+SUMIF([1]ピボット投与!$B:$B,S135,[1]ピボット投与!D:D)</f>
        <v>#VALUE!</v>
      </c>
      <c r="U135" s="166" t="e">
        <f t="shared" si="5"/>
        <v>#VALUE!</v>
      </c>
    </row>
    <row r="136" spans="17:21" ht="15.75" customHeight="1" x14ac:dyDescent="0.35">
      <c r="Q136" s="166" t="s">
        <v>23</v>
      </c>
      <c r="R136" s="166" t="s">
        <v>87</v>
      </c>
      <c r="S136" s="166" t="s">
        <v>4303</v>
      </c>
      <c r="T136" s="166" t="e">
        <f>SUMIF([1]ピボット投与!$B:$B,S136,[1]ピボット投与!C:C)+SUMIF([1]ピボット投与!$B:$B,S136,[1]ピボット投与!D:D)</f>
        <v>#VALUE!</v>
      </c>
      <c r="U136" s="166" t="e">
        <f t="shared" ref="U136:U159" si="6">IF(T136&gt;0,0,1)</f>
        <v>#VALUE!</v>
      </c>
    </row>
    <row r="137" spans="17:21" ht="15.75" customHeight="1" x14ac:dyDescent="0.35">
      <c r="Q137" s="166" t="s">
        <v>23</v>
      </c>
      <c r="R137" s="166" t="s">
        <v>87</v>
      </c>
      <c r="S137" s="166" t="s">
        <v>4351</v>
      </c>
      <c r="T137" s="166" t="e">
        <f>SUMIF([1]ピボット投与!$B:$B,S137,[1]ピボット投与!C:C)+SUMIF([1]ピボット投与!$B:$B,S137,[1]ピボット投与!D:D)</f>
        <v>#VALUE!</v>
      </c>
      <c r="U137" s="166" t="e">
        <f t="shared" si="6"/>
        <v>#VALUE!</v>
      </c>
    </row>
    <row r="138" spans="17:21" ht="15.75" customHeight="1" x14ac:dyDescent="0.35">
      <c r="Q138" s="166" t="s">
        <v>23</v>
      </c>
      <c r="R138" s="166" t="s">
        <v>87</v>
      </c>
      <c r="S138" s="166" t="s">
        <v>4401</v>
      </c>
      <c r="T138" s="166" t="e">
        <f>SUMIF([1]ピボット投与!$B:$B,S138,[1]ピボット投与!C:C)+SUMIF([1]ピボット投与!$B:$B,S138,[1]ピボット投与!D:D)</f>
        <v>#VALUE!</v>
      </c>
      <c r="U138" s="166" t="e">
        <f t="shared" si="6"/>
        <v>#VALUE!</v>
      </c>
    </row>
    <row r="139" spans="17:21" ht="15.75" customHeight="1" x14ac:dyDescent="0.35">
      <c r="Q139" s="166" t="s">
        <v>23</v>
      </c>
      <c r="R139" s="166" t="s">
        <v>87</v>
      </c>
      <c r="S139" s="166" t="s">
        <v>4451</v>
      </c>
      <c r="T139" s="166" t="e">
        <f>SUMIF([1]ピボット投与!$B:$B,S139,[1]ピボット投与!C:C)+SUMIF([1]ピボット投与!$B:$B,S139,[1]ピボット投与!D:D)</f>
        <v>#VALUE!</v>
      </c>
      <c r="U139" s="166" t="e">
        <f t="shared" si="6"/>
        <v>#VALUE!</v>
      </c>
    </row>
    <row r="140" spans="17:21" ht="15.75" customHeight="1" x14ac:dyDescent="0.35">
      <c r="Q140" s="166" t="s">
        <v>23</v>
      </c>
      <c r="R140" s="166" t="s">
        <v>87</v>
      </c>
      <c r="S140" s="166" t="s">
        <v>4491</v>
      </c>
      <c r="T140" s="166" t="e">
        <f>SUMIF([1]ピボット投与!$B:$B,S140,[1]ピボット投与!C:C)+SUMIF([1]ピボット投与!$B:$B,S140,[1]ピボット投与!D:D)</f>
        <v>#VALUE!</v>
      </c>
      <c r="U140" s="166" t="e">
        <f t="shared" si="6"/>
        <v>#VALUE!</v>
      </c>
    </row>
    <row r="141" spans="17:21" ht="15.75" customHeight="1" x14ac:dyDescent="0.35">
      <c r="Q141" s="166" t="s">
        <v>23</v>
      </c>
      <c r="R141" s="166" t="s">
        <v>87</v>
      </c>
      <c r="S141" s="166" t="s">
        <v>4527</v>
      </c>
      <c r="T141" s="166" t="e">
        <f>SUMIF([1]ピボット投与!$B:$B,S141,[1]ピボット投与!C:C)+SUMIF([1]ピボット投与!$B:$B,S141,[1]ピボット投与!D:D)</f>
        <v>#VALUE!</v>
      </c>
      <c r="U141" s="166" t="e">
        <f t="shared" si="6"/>
        <v>#VALUE!</v>
      </c>
    </row>
    <row r="142" spans="17:21" ht="15.75" customHeight="1" x14ac:dyDescent="0.35">
      <c r="Q142" s="166" t="s">
        <v>23</v>
      </c>
      <c r="R142" s="166" t="s">
        <v>87</v>
      </c>
      <c r="S142" s="166" t="s">
        <v>4551</v>
      </c>
      <c r="T142" s="166" t="e">
        <f>SUMIF([1]ピボット投与!$B:$B,S142,[1]ピボット投与!C:C)+SUMIF([1]ピボット投与!$B:$B,S142,[1]ピボット投与!D:D)</f>
        <v>#VALUE!</v>
      </c>
      <c r="U142" s="166" t="e">
        <f t="shared" si="6"/>
        <v>#VALUE!</v>
      </c>
    </row>
    <row r="143" spans="17:21" ht="15.75" customHeight="1" x14ac:dyDescent="0.35">
      <c r="Q143" s="166" t="s">
        <v>23</v>
      </c>
      <c r="R143" s="166" t="s">
        <v>73</v>
      </c>
      <c r="S143" s="166" t="s">
        <v>4583</v>
      </c>
      <c r="T143" s="166" t="e">
        <f>SUMIF([1]ピボット投与!$B:$B,S143,[1]ピボット投与!C:C)+SUMIF([1]ピボット投与!$B:$B,S143,[1]ピボット投与!D:D)</f>
        <v>#VALUE!</v>
      </c>
      <c r="U143" s="166" t="e">
        <f t="shared" si="6"/>
        <v>#VALUE!</v>
      </c>
    </row>
    <row r="144" spans="17:21" ht="15.75" customHeight="1" x14ac:dyDescent="0.35">
      <c r="Q144" s="166" t="s">
        <v>23</v>
      </c>
      <c r="R144" s="166" t="s">
        <v>73</v>
      </c>
      <c r="S144" s="166" t="s">
        <v>4612</v>
      </c>
      <c r="T144" s="166" t="e">
        <f>SUMIF([1]ピボット投与!$B:$B,S144,[1]ピボット投与!C:C)+SUMIF([1]ピボット投与!$B:$B,S144,[1]ピボット投与!D:D)</f>
        <v>#VALUE!</v>
      </c>
      <c r="U144" s="166" t="e">
        <f t="shared" si="6"/>
        <v>#VALUE!</v>
      </c>
    </row>
    <row r="145" spans="17:21" ht="15.75" customHeight="1" x14ac:dyDescent="0.35">
      <c r="Q145" s="166" t="s">
        <v>23</v>
      </c>
      <c r="R145" s="166" t="s">
        <v>73</v>
      </c>
      <c r="S145" s="166" t="s">
        <v>4632</v>
      </c>
      <c r="T145" s="166" t="e">
        <f>SUMIF([1]ピボット投与!$B:$B,S145,[1]ピボット投与!C:C)+SUMIF([1]ピボット投与!$B:$B,S145,[1]ピボット投与!D:D)</f>
        <v>#VALUE!</v>
      </c>
      <c r="U145" s="166" t="e">
        <f t="shared" si="6"/>
        <v>#VALUE!</v>
      </c>
    </row>
    <row r="146" spans="17:21" ht="15.75" customHeight="1" x14ac:dyDescent="0.35">
      <c r="Q146" s="166" t="s">
        <v>23</v>
      </c>
      <c r="R146" s="166" t="s">
        <v>73</v>
      </c>
      <c r="S146" s="166" t="s">
        <v>4654</v>
      </c>
      <c r="T146" s="166" t="e">
        <f>SUMIF([1]ピボット投与!$B:$B,S146,[1]ピボット投与!C:C)+SUMIF([1]ピボット投与!$B:$B,S146,[1]ピボット投与!D:D)</f>
        <v>#VALUE!</v>
      </c>
      <c r="U146" s="166" t="e">
        <f t="shared" si="6"/>
        <v>#VALUE!</v>
      </c>
    </row>
    <row r="147" spans="17:21" ht="15.75" customHeight="1" x14ac:dyDescent="0.35">
      <c r="Q147" s="166" t="s">
        <v>23</v>
      </c>
      <c r="R147" s="166" t="s">
        <v>73</v>
      </c>
      <c r="S147" s="166" t="s">
        <v>4682</v>
      </c>
      <c r="T147" s="166" t="e">
        <f>SUMIF([1]ピボット投与!$B:$B,S147,[1]ピボット投与!C:C)+SUMIF([1]ピボット投与!$B:$B,S147,[1]ピボット投与!D:D)</f>
        <v>#VALUE!</v>
      </c>
      <c r="U147" s="166" t="e">
        <f t="shared" si="6"/>
        <v>#VALUE!</v>
      </c>
    </row>
    <row r="148" spans="17:21" ht="15.75" customHeight="1" x14ac:dyDescent="0.35">
      <c r="Q148" s="166" t="s">
        <v>23</v>
      </c>
      <c r="R148" s="166" t="s">
        <v>73</v>
      </c>
      <c r="S148" s="166" t="s">
        <v>4706</v>
      </c>
      <c r="T148" s="166" t="e">
        <f>SUMIF([1]ピボット投与!$B:$B,S148,[1]ピボット投与!C:C)+SUMIF([1]ピボット投与!$B:$B,S148,[1]ピボット投与!D:D)</f>
        <v>#VALUE!</v>
      </c>
      <c r="U148" s="166" t="e">
        <f t="shared" si="6"/>
        <v>#VALUE!</v>
      </c>
    </row>
    <row r="149" spans="17:21" ht="15.75" customHeight="1" x14ac:dyDescent="0.35">
      <c r="Q149" s="166" t="s">
        <v>23</v>
      </c>
      <c r="R149" s="166" t="s">
        <v>73</v>
      </c>
      <c r="S149" s="166" t="s">
        <v>4732</v>
      </c>
      <c r="T149" s="166" t="e">
        <f>SUMIF([1]ピボット投与!$B:$B,S149,[1]ピボット投与!C:C)+SUMIF([1]ピボット投与!$B:$B,S149,[1]ピボット投与!D:D)</f>
        <v>#VALUE!</v>
      </c>
      <c r="U149" s="166" t="e">
        <f t="shared" si="6"/>
        <v>#VALUE!</v>
      </c>
    </row>
    <row r="150" spans="17:21" ht="15.75" customHeight="1" x14ac:dyDescent="0.35">
      <c r="Q150" s="166" t="s">
        <v>23</v>
      </c>
      <c r="R150" s="166" t="s">
        <v>73</v>
      </c>
      <c r="S150" s="166" t="s">
        <v>4750</v>
      </c>
      <c r="T150" s="166" t="e">
        <f>SUMIF([1]ピボット投与!$B:$B,S150,[1]ピボット投与!C:C)+SUMIF([1]ピボット投与!$B:$B,S150,[1]ピボット投与!D:D)</f>
        <v>#VALUE!</v>
      </c>
      <c r="U150" s="166" t="e">
        <f t="shared" si="6"/>
        <v>#VALUE!</v>
      </c>
    </row>
    <row r="151" spans="17:21" ht="15.75" customHeight="1" x14ac:dyDescent="0.35">
      <c r="Q151" s="166" t="s">
        <v>23</v>
      </c>
      <c r="R151" s="166" t="s">
        <v>73</v>
      </c>
      <c r="S151" s="166" t="s">
        <v>4792</v>
      </c>
      <c r="T151" s="166" t="e">
        <f>SUMIF([1]ピボット投与!$B:$B,S151,[1]ピボット投与!C:C)+SUMIF([1]ピボット投与!$B:$B,S151,[1]ピボット投与!D:D)</f>
        <v>#VALUE!</v>
      </c>
      <c r="U151" s="166" t="e">
        <f t="shared" si="6"/>
        <v>#VALUE!</v>
      </c>
    </row>
    <row r="152" spans="17:21" ht="15.75" customHeight="1" x14ac:dyDescent="0.35">
      <c r="Q152" s="166" t="s">
        <v>23</v>
      </c>
      <c r="R152" s="166" t="s">
        <v>83</v>
      </c>
      <c r="S152" s="166" t="s">
        <v>4826</v>
      </c>
      <c r="T152" s="166" t="e">
        <f>SUMIF([1]ピボット投与!$B:$B,S152,[1]ピボット投与!C:C)+SUMIF([1]ピボット投与!$B:$B,S152,[1]ピボット投与!D:D)</f>
        <v>#VALUE!</v>
      </c>
      <c r="U152" s="166" t="e">
        <f t="shared" si="6"/>
        <v>#VALUE!</v>
      </c>
    </row>
    <row r="153" spans="17:21" ht="15.75" customHeight="1" x14ac:dyDescent="0.35">
      <c r="Q153" s="166" t="s">
        <v>23</v>
      </c>
      <c r="R153" s="166" t="s">
        <v>83</v>
      </c>
      <c r="S153" s="166" t="s">
        <v>4850</v>
      </c>
      <c r="T153" s="166" t="e">
        <f>SUMIF([1]ピボット投与!$B:$B,S153,[1]ピボット投与!C:C)+SUMIF([1]ピボット投与!$B:$B,S153,[1]ピボット投与!D:D)</f>
        <v>#VALUE!</v>
      </c>
      <c r="U153" s="166" t="e">
        <f t="shared" si="6"/>
        <v>#VALUE!</v>
      </c>
    </row>
    <row r="154" spans="17:21" ht="15.75" customHeight="1" x14ac:dyDescent="0.35">
      <c r="Q154" s="166" t="s">
        <v>23</v>
      </c>
      <c r="R154" s="166" t="s">
        <v>83</v>
      </c>
      <c r="S154" s="166" t="s">
        <v>4874</v>
      </c>
      <c r="T154" s="166" t="e">
        <f>SUMIF([1]ピボット投与!$B:$B,S154,[1]ピボット投与!C:C)+SUMIF([1]ピボット投与!$B:$B,S154,[1]ピボット投与!D:D)</f>
        <v>#VALUE!</v>
      </c>
      <c r="U154" s="166" t="e">
        <f t="shared" si="6"/>
        <v>#VALUE!</v>
      </c>
    </row>
    <row r="155" spans="17:21" ht="15.75" customHeight="1" x14ac:dyDescent="0.35">
      <c r="Q155" s="166" t="s">
        <v>23</v>
      </c>
      <c r="R155" s="166" t="s">
        <v>83</v>
      </c>
      <c r="S155" s="166" t="s">
        <v>4916</v>
      </c>
      <c r="T155" s="166" t="e">
        <f>SUMIF([1]ピボット投与!$B:$B,S155,[1]ピボット投与!C:C)+SUMIF([1]ピボット投与!$B:$B,S155,[1]ピボット投与!D:D)</f>
        <v>#VALUE!</v>
      </c>
      <c r="U155" s="166" t="e">
        <f t="shared" si="6"/>
        <v>#VALUE!</v>
      </c>
    </row>
    <row r="156" spans="17:21" ht="15.75" customHeight="1" x14ac:dyDescent="0.35">
      <c r="Q156" s="166" t="s">
        <v>23</v>
      </c>
      <c r="R156" s="166" t="s">
        <v>83</v>
      </c>
      <c r="S156" s="166" t="s">
        <v>4950</v>
      </c>
      <c r="T156" s="166" t="e">
        <f>SUMIF([1]ピボット投与!$B:$B,S156,[1]ピボット投与!C:C)+SUMIF([1]ピボット投与!$B:$B,S156,[1]ピボット投与!D:D)</f>
        <v>#VALUE!</v>
      </c>
      <c r="U156" s="166" t="e">
        <f t="shared" si="6"/>
        <v>#VALUE!</v>
      </c>
    </row>
    <row r="157" spans="17:21" ht="15.75" customHeight="1" x14ac:dyDescent="0.35">
      <c r="Q157" s="166" t="s">
        <v>23</v>
      </c>
      <c r="R157" s="166" t="s">
        <v>83</v>
      </c>
      <c r="S157" s="166" t="s">
        <v>4987</v>
      </c>
      <c r="T157" s="166" t="e">
        <f>SUMIF([1]ピボット投与!$B:$B,S157,[1]ピボット投与!C:C)+SUMIF([1]ピボット投与!$B:$B,S157,[1]ピボット投与!D:D)</f>
        <v>#VALUE!</v>
      </c>
      <c r="U157" s="166" t="e">
        <f t="shared" si="6"/>
        <v>#VALUE!</v>
      </c>
    </row>
    <row r="158" spans="17:21" ht="15.75" customHeight="1" x14ac:dyDescent="0.35">
      <c r="Q158" s="166" t="s">
        <v>23</v>
      </c>
      <c r="R158" s="166" t="s">
        <v>83</v>
      </c>
      <c r="S158" s="166" t="s">
        <v>5011</v>
      </c>
      <c r="T158" s="166" t="e">
        <f>SUMIF([1]ピボット投与!$B:$B,S158,[1]ピボット投与!C:C)+SUMIF([1]ピボット投与!$B:$B,S158,[1]ピボット投与!D:D)</f>
        <v>#VALUE!</v>
      </c>
      <c r="U158" s="166" t="e">
        <f t="shared" si="6"/>
        <v>#VALUE!</v>
      </c>
    </row>
    <row r="159" spans="17:21" ht="15.75" customHeight="1" x14ac:dyDescent="0.35">
      <c r="Q159" s="166" t="s">
        <v>23</v>
      </c>
      <c r="R159" s="166" t="s">
        <v>83</v>
      </c>
      <c r="S159" s="166" t="s">
        <v>5037</v>
      </c>
      <c r="T159" s="166" t="e">
        <f>SUMIF([1]ピボット投与!$B:$B,S159,[1]ピボット投与!C:C)+SUMIF([1]ピボット投与!$B:$B,S159,[1]ピボット投与!D:D)</f>
        <v>#VALUE!</v>
      </c>
      <c r="U159" s="166" t="e">
        <f t="shared" si="6"/>
        <v>#VALUE!</v>
      </c>
    </row>
  </sheetData>
  <phoneticPr fontId="4"/>
  <conditionalFormatting sqref="D3:D22">
    <cfRule type="cellIs" dxfId="1" priority="1" operator="equal">
      <formula>0</formula>
    </cfRule>
    <cfRule type="duplicateValues" dxfId="0" priority="2"/>
  </conditionalFormatting>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84B7C-3F8A-45D7-8369-2D75C07B63BE}">
  <dimension ref="A1:F21"/>
  <sheetViews>
    <sheetView tabSelected="1" workbookViewId="0">
      <selection activeCell="C12" sqref="C12"/>
    </sheetView>
  </sheetViews>
  <sheetFormatPr defaultRowHeight="18" x14ac:dyDescent="0.55000000000000004"/>
  <cols>
    <col min="1" max="1" width="18.58203125" bestFit="1" customWidth="1"/>
    <col min="2" max="2" width="19.58203125" bestFit="1" customWidth="1"/>
    <col min="3" max="3" width="31.4140625" bestFit="1" customWidth="1"/>
    <col min="4" max="4" width="25.5" bestFit="1" customWidth="1"/>
    <col min="5" max="5" width="31.4140625" bestFit="1" customWidth="1"/>
    <col min="6" max="6" width="25.5" bestFit="1" customWidth="1"/>
    <col min="7" max="8" width="9.33203125" bestFit="1" customWidth="1"/>
  </cols>
  <sheetData>
    <row r="1" spans="1:6" x14ac:dyDescent="0.55000000000000004">
      <c r="A1" t="s">
        <v>5079</v>
      </c>
      <c r="B1" t="s">
        <v>5080</v>
      </c>
      <c r="C1" t="s">
        <v>5811</v>
      </c>
      <c r="D1" t="s">
        <v>5812</v>
      </c>
      <c r="E1" t="s">
        <v>5813</v>
      </c>
      <c r="F1" t="s">
        <v>5814</v>
      </c>
    </row>
    <row r="2" spans="1:6" x14ac:dyDescent="0.55000000000000004">
      <c r="A2" t="s">
        <v>21</v>
      </c>
      <c r="B2" t="s">
        <v>60</v>
      </c>
      <c r="C2">
        <v>5</v>
      </c>
      <c r="D2">
        <v>0</v>
      </c>
      <c r="E2">
        <v>0</v>
      </c>
      <c r="F2">
        <v>0</v>
      </c>
    </row>
    <row r="3" spans="1:6" x14ac:dyDescent="0.55000000000000004">
      <c r="A3" t="s">
        <v>21</v>
      </c>
      <c r="B3" t="s">
        <v>64</v>
      </c>
      <c r="C3">
        <v>1</v>
      </c>
      <c r="D3">
        <v>0</v>
      </c>
      <c r="E3">
        <v>1</v>
      </c>
      <c r="F3">
        <v>0</v>
      </c>
    </row>
    <row r="4" spans="1:6" x14ac:dyDescent="0.55000000000000004">
      <c r="A4" t="s">
        <v>21</v>
      </c>
      <c r="B4" t="s">
        <v>68</v>
      </c>
      <c r="C4">
        <v>3</v>
      </c>
      <c r="D4">
        <v>0</v>
      </c>
      <c r="E4">
        <v>2</v>
      </c>
      <c r="F4">
        <v>0</v>
      </c>
    </row>
    <row r="5" spans="1:6" x14ac:dyDescent="0.55000000000000004">
      <c r="A5" t="s">
        <v>21</v>
      </c>
      <c r="B5" t="s">
        <v>59</v>
      </c>
      <c r="C5">
        <v>3</v>
      </c>
      <c r="D5">
        <v>0</v>
      </c>
      <c r="E5">
        <v>2</v>
      </c>
      <c r="F5">
        <v>0</v>
      </c>
    </row>
    <row r="6" spans="1:6" x14ac:dyDescent="0.55000000000000004">
      <c r="A6" t="s">
        <v>21</v>
      </c>
      <c r="B6" t="s">
        <v>67</v>
      </c>
      <c r="C6">
        <v>1</v>
      </c>
      <c r="D6">
        <v>0</v>
      </c>
      <c r="E6">
        <v>2</v>
      </c>
      <c r="F6">
        <v>0</v>
      </c>
    </row>
    <row r="7" spans="1:6" x14ac:dyDescent="0.55000000000000004">
      <c r="A7" t="s">
        <v>21</v>
      </c>
      <c r="B7" t="s">
        <v>71</v>
      </c>
      <c r="C7">
        <v>2</v>
      </c>
      <c r="D7">
        <v>0</v>
      </c>
      <c r="E7">
        <v>0</v>
      </c>
      <c r="F7">
        <v>0</v>
      </c>
    </row>
    <row r="8" spans="1:6" x14ac:dyDescent="0.55000000000000004">
      <c r="A8" t="s">
        <v>21</v>
      </c>
      <c r="B8" t="s">
        <v>54</v>
      </c>
      <c r="C8">
        <v>1</v>
      </c>
      <c r="D8">
        <v>0</v>
      </c>
      <c r="E8">
        <v>0</v>
      </c>
      <c r="F8">
        <v>0</v>
      </c>
    </row>
    <row r="9" spans="1:6" x14ac:dyDescent="0.55000000000000004">
      <c r="A9" t="s">
        <v>22</v>
      </c>
      <c r="B9" t="s">
        <v>79</v>
      </c>
      <c r="C9">
        <v>0</v>
      </c>
      <c r="D9">
        <v>0</v>
      </c>
      <c r="E9">
        <v>0</v>
      </c>
      <c r="F9">
        <v>0</v>
      </c>
    </row>
    <row r="10" spans="1:6" x14ac:dyDescent="0.55000000000000004">
      <c r="A10" t="s">
        <v>22</v>
      </c>
      <c r="B10" t="s">
        <v>85</v>
      </c>
      <c r="C10">
        <v>1</v>
      </c>
      <c r="D10">
        <v>0</v>
      </c>
      <c r="E10">
        <v>1</v>
      </c>
      <c r="F10">
        <v>0</v>
      </c>
    </row>
    <row r="11" spans="1:6" x14ac:dyDescent="0.55000000000000004">
      <c r="A11" t="s">
        <v>22</v>
      </c>
      <c r="B11" t="s">
        <v>53</v>
      </c>
      <c r="C11">
        <v>0</v>
      </c>
      <c r="D11">
        <v>0</v>
      </c>
      <c r="E11">
        <v>1</v>
      </c>
      <c r="F11">
        <v>0</v>
      </c>
    </row>
    <row r="12" spans="1:6" x14ac:dyDescent="0.55000000000000004">
      <c r="A12" t="s">
        <v>22</v>
      </c>
      <c r="B12" t="s">
        <v>89</v>
      </c>
      <c r="C12">
        <v>1</v>
      </c>
      <c r="D12">
        <v>0</v>
      </c>
      <c r="E12">
        <v>0</v>
      </c>
      <c r="F12">
        <v>0</v>
      </c>
    </row>
    <row r="13" spans="1:6" x14ac:dyDescent="0.55000000000000004">
      <c r="A13" t="s">
        <v>22</v>
      </c>
      <c r="B13" t="s">
        <v>77</v>
      </c>
      <c r="C13">
        <v>2</v>
      </c>
      <c r="D13">
        <v>0</v>
      </c>
      <c r="E13">
        <v>1</v>
      </c>
      <c r="F13">
        <v>0</v>
      </c>
    </row>
    <row r="14" spans="1:6" x14ac:dyDescent="0.55000000000000004">
      <c r="A14" t="s">
        <v>22</v>
      </c>
      <c r="B14" t="s">
        <v>80</v>
      </c>
      <c r="C14">
        <v>4</v>
      </c>
      <c r="D14">
        <v>0</v>
      </c>
      <c r="E14">
        <v>1</v>
      </c>
      <c r="F14">
        <v>0</v>
      </c>
    </row>
    <row r="15" spans="1:6" x14ac:dyDescent="0.55000000000000004">
      <c r="A15" t="s">
        <v>23</v>
      </c>
      <c r="B15" t="s">
        <v>88</v>
      </c>
      <c r="C15">
        <v>1</v>
      </c>
      <c r="D15">
        <v>0</v>
      </c>
      <c r="E15">
        <v>2</v>
      </c>
      <c r="F15">
        <v>0</v>
      </c>
    </row>
    <row r="16" spans="1:6" x14ac:dyDescent="0.55000000000000004">
      <c r="A16" t="s">
        <v>23</v>
      </c>
      <c r="B16" t="s">
        <v>72</v>
      </c>
      <c r="C16">
        <v>2</v>
      </c>
      <c r="D16">
        <v>0</v>
      </c>
      <c r="E16">
        <v>1</v>
      </c>
      <c r="F16">
        <v>0</v>
      </c>
    </row>
    <row r="17" spans="1:6" x14ac:dyDescent="0.55000000000000004">
      <c r="A17" t="s">
        <v>23</v>
      </c>
      <c r="B17" t="s">
        <v>63</v>
      </c>
      <c r="C17">
        <v>3</v>
      </c>
      <c r="D17">
        <v>0</v>
      </c>
      <c r="E17">
        <v>1</v>
      </c>
      <c r="F17">
        <v>0</v>
      </c>
    </row>
    <row r="18" spans="1:6" x14ac:dyDescent="0.55000000000000004">
      <c r="A18" t="s">
        <v>23</v>
      </c>
      <c r="B18" t="s">
        <v>81</v>
      </c>
      <c r="C18">
        <v>2</v>
      </c>
      <c r="D18">
        <v>0</v>
      </c>
      <c r="E18">
        <v>0</v>
      </c>
      <c r="F18">
        <v>0</v>
      </c>
    </row>
    <row r="19" spans="1:6" x14ac:dyDescent="0.55000000000000004">
      <c r="A19" t="s">
        <v>23</v>
      </c>
      <c r="B19" t="s">
        <v>87</v>
      </c>
      <c r="C19">
        <v>1</v>
      </c>
      <c r="D19">
        <v>0</v>
      </c>
      <c r="E19">
        <v>0</v>
      </c>
      <c r="F19">
        <v>0</v>
      </c>
    </row>
    <row r="20" spans="1:6" x14ac:dyDescent="0.55000000000000004">
      <c r="A20" t="s">
        <v>23</v>
      </c>
      <c r="B20" t="s">
        <v>73</v>
      </c>
      <c r="C20">
        <v>1</v>
      </c>
      <c r="D20">
        <v>0</v>
      </c>
      <c r="E20">
        <v>6</v>
      </c>
      <c r="F20">
        <v>0</v>
      </c>
    </row>
    <row r="21" spans="1:6" x14ac:dyDescent="0.55000000000000004">
      <c r="A21" t="s">
        <v>23</v>
      </c>
      <c r="B21" t="s">
        <v>83</v>
      </c>
      <c r="C21">
        <v>2</v>
      </c>
      <c r="D21">
        <v>0</v>
      </c>
      <c r="E21">
        <v>1</v>
      </c>
      <c r="F21">
        <v>0</v>
      </c>
    </row>
  </sheetData>
  <phoneticPr fontId="4"/>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BE66C-4BA4-4450-A835-FE7C76F4C5BF}">
  <sheetPr codeName="Sheet24"/>
  <dimension ref="A1:D20"/>
  <sheetViews>
    <sheetView workbookViewId="0">
      <selection activeCell="C10" sqref="C10"/>
    </sheetView>
  </sheetViews>
  <sheetFormatPr defaultRowHeight="18" x14ac:dyDescent="0.55000000000000004"/>
  <cols>
    <col min="1" max="1" width="18.58203125" bestFit="1" customWidth="1"/>
    <col min="2" max="2" width="19.58203125" bestFit="1" customWidth="1"/>
    <col min="3" max="4" width="9.33203125" bestFit="1" customWidth="1"/>
  </cols>
  <sheetData>
    <row r="1" spans="1:4" x14ac:dyDescent="0.55000000000000004">
      <c r="A1" t="s">
        <v>5079</v>
      </c>
      <c r="B1" t="s">
        <v>5080</v>
      </c>
      <c r="C1" t="s">
        <v>5081</v>
      </c>
      <c r="D1" t="s">
        <v>5082</v>
      </c>
    </row>
    <row r="2" spans="1:4" x14ac:dyDescent="0.55000000000000004">
      <c r="A2" t="s">
        <v>21</v>
      </c>
      <c r="B2" t="s">
        <v>60</v>
      </c>
      <c r="C2">
        <v>4</v>
      </c>
      <c r="D2">
        <v>0</v>
      </c>
    </row>
    <row r="3" spans="1:4" x14ac:dyDescent="0.55000000000000004">
      <c r="A3" t="s">
        <v>21</v>
      </c>
      <c r="B3" t="s">
        <v>64</v>
      </c>
      <c r="C3">
        <v>3</v>
      </c>
      <c r="D3">
        <v>1</v>
      </c>
    </row>
    <row r="4" spans="1:4" x14ac:dyDescent="0.55000000000000004">
      <c r="A4" t="s">
        <v>21</v>
      </c>
      <c r="B4" t="s">
        <v>68</v>
      </c>
      <c r="C4">
        <v>2</v>
      </c>
      <c r="D4">
        <v>3</v>
      </c>
    </row>
    <row r="5" spans="1:4" x14ac:dyDescent="0.55000000000000004">
      <c r="A5" t="s">
        <v>21</v>
      </c>
      <c r="B5" t="s">
        <v>59</v>
      </c>
      <c r="C5">
        <v>6</v>
      </c>
      <c r="D5">
        <v>2</v>
      </c>
    </row>
    <row r="6" spans="1:4" x14ac:dyDescent="0.55000000000000004">
      <c r="A6" t="s">
        <v>21</v>
      </c>
      <c r="B6" t="s">
        <v>67</v>
      </c>
      <c r="C6">
        <v>3</v>
      </c>
      <c r="D6">
        <v>1</v>
      </c>
    </row>
    <row r="7" spans="1:4" x14ac:dyDescent="0.55000000000000004">
      <c r="A7" t="s">
        <v>21</v>
      </c>
      <c r="B7" t="s">
        <v>71</v>
      </c>
      <c r="C7">
        <v>5</v>
      </c>
      <c r="D7">
        <v>0</v>
      </c>
    </row>
    <row r="8" spans="1:4" x14ac:dyDescent="0.55000000000000004">
      <c r="A8" t="s">
        <v>21</v>
      </c>
      <c r="B8" t="s">
        <v>54</v>
      </c>
      <c r="C8">
        <v>2</v>
      </c>
      <c r="D8">
        <v>3</v>
      </c>
    </row>
    <row r="9" spans="1:4" x14ac:dyDescent="0.55000000000000004">
      <c r="A9" t="s">
        <v>22</v>
      </c>
      <c r="B9" t="s">
        <v>79</v>
      </c>
      <c r="C9">
        <v>2</v>
      </c>
      <c r="D9">
        <v>1</v>
      </c>
    </row>
    <row r="10" spans="1:4" x14ac:dyDescent="0.55000000000000004">
      <c r="A10" t="s">
        <v>22</v>
      </c>
      <c r="B10" t="s">
        <v>85</v>
      </c>
      <c r="C10">
        <v>3</v>
      </c>
      <c r="D10">
        <v>0</v>
      </c>
    </row>
    <row r="11" spans="1:4" x14ac:dyDescent="0.55000000000000004">
      <c r="A11" t="s">
        <v>22</v>
      </c>
      <c r="B11" t="s">
        <v>89</v>
      </c>
      <c r="C11">
        <v>3</v>
      </c>
      <c r="D11">
        <v>0</v>
      </c>
    </row>
    <row r="12" spans="1:4" x14ac:dyDescent="0.55000000000000004">
      <c r="A12" t="s">
        <v>22</v>
      </c>
      <c r="B12" t="s">
        <v>77</v>
      </c>
      <c r="C12">
        <v>6</v>
      </c>
      <c r="D12">
        <v>0</v>
      </c>
    </row>
    <row r="13" spans="1:4" x14ac:dyDescent="0.55000000000000004">
      <c r="A13" t="s">
        <v>22</v>
      </c>
      <c r="B13" t="s">
        <v>80</v>
      </c>
      <c r="C13">
        <v>3</v>
      </c>
      <c r="D13">
        <v>1</v>
      </c>
    </row>
    <row r="14" spans="1:4" x14ac:dyDescent="0.55000000000000004">
      <c r="A14" t="s">
        <v>23</v>
      </c>
      <c r="B14" t="s">
        <v>88</v>
      </c>
      <c r="C14">
        <v>2</v>
      </c>
      <c r="D14">
        <v>4</v>
      </c>
    </row>
    <row r="15" spans="1:4" x14ac:dyDescent="0.55000000000000004">
      <c r="A15" t="s">
        <v>23</v>
      </c>
      <c r="B15" t="s">
        <v>72</v>
      </c>
      <c r="C15">
        <v>3</v>
      </c>
      <c r="D15">
        <v>1</v>
      </c>
    </row>
    <row r="16" spans="1:4" x14ac:dyDescent="0.55000000000000004">
      <c r="A16" t="s">
        <v>23</v>
      </c>
      <c r="B16" t="s">
        <v>63</v>
      </c>
      <c r="C16">
        <v>3</v>
      </c>
      <c r="D16">
        <v>1</v>
      </c>
    </row>
    <row r="17" spans="1:4" x14ac:dyDescent="0.55000000000000004">
      <c r="A17" t="s">
        <v>23</v>
      </c>
      <c r="B17" t="s">
        <v>81</v>
      </c>
      <c r="C17">
        <v>3</v>
      </c>
      <c r="D17">
        <v>1</v>
      </c>
    </row>
    <row r="18" spans="1:4" x14ac:dyDescent="0.55000000000000004">
      <c r="A18" t="s">
        <v>23</v>
      </c>
      <c r="B18" t="s">
        <v>87</v>
      </c>
      <c r="C18">
        <v>1</v>
      </c>
      <c r="D18">
        <v>1</v>
      </c>
    </row>
    <row r="19" spans="1:4" x14ac:dyDescent="0.55000000000000004">
      <c r="A19" t="s">
        <v>23</v>
      </c>
      <c r="B19" t="s">
        <v>73</v>
      </c>
      <c r="C19">
        <v>2</v>
      </c>
      <c r="D19">
        <v>3</v>
      </c>
    </row>
    <row r="20" spans="1:4" x14ac:dyDescent="0.55000000000000004">
      <c r="A20" t="s">
        <v>23</v>
      </c>
      <c r="B20" t="s">
        <v>83</v>
      </c>
      <c r="C20">
        <v>4</v>
      </c>
      <c r="D20">
        <v>2</v>
      </c>
    </row>
  </sheetData>
  <phoneticPr fontId="4"/>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6A453-9074-4735-95E2-9AF818EA875C}">
  <sheetPr codeName="Sheet25"/>
  <dimension ref="A1:J23"/>
  <sheetViews>
    <sheetView workbookViewId="0">
      <selection sqref="A1:J13"/>
    </sheetView>
  </sheetViews>
  <sheetFormatPr defaultRowHeight="18" x14ac:dyDescent="0.55000000000000004"/>
  <cols>
    <col min="1" max="1" width="18.58203125" bestFit="1" customWidth="1"/>
    <col min="2" max="2" width="19.58203125" bestFit="1" customWidth="1"/>
    <col min="3" max="3" width="18.33203125" bestFit="1" customWidth="1"/>
    <col min="4" max="4" width="22.83203125" bestFit="1" customWidth="1"/>
    <col min="5" max="5" width="30.08203125" bestFit="1" customWidth="1"/>
    <col min="6" max="6" width="24.58203125" bestFit="1" customWidth="1"/>
    <col min="7" max="7" width="18.58203125" bestFit="1" customWidth="1"/>
    <col min="8" max="8" width="12.58203125" bestFit="1" customWidth="1"/>
    <col min="9" max="9" width="23.08203125" bestFit="1" customWidth="1"/>
    <col min="10" max="10" width="36.08203125" bestFit="1" customWidth="1"/>
  </cols>
  <sheetData>
    <row r="1" spans="1:10" x14ac:dyDescent="0.55000000000000004">
      <c r="A1" t="s">
        <v>5079</v>
      </c>
      <c r="B1" t="s">
        <v>5080</v>
      </c>
      <c r="C1" t="s">
        <v>5104</v>
      </c>
      <c r="D1" t="s">
        <v>5105</v>
      </c>
      <c r="E1" t="s">
        <v>5106</v>
      </c>
      <c r="F1" t="s">
        <v>5107</v>
      </c>
      <c r="G1" t="s">
        <v>5108</v>
      </c>
      <c r="H1" t="s">
        <v>5109</v>
      </c>
      <c r="I1" t="s">
        <v>5110</v>
      </c>
      <c r="J1" t="s">
        <v>5111</v>
      </c>
    </row>
    <row r="2" spans="1:10" x14ac:dyDescent="0.55000000000000004">
      <c r="A2" t="s">
        <v>21</v>
      </c>
      <c r="B2" t="s">
        <v>60</v>
      </c>
      <c r="C2" t="s">
        <v>853</v>
      </c>
      <c r="D2" t="s">
        <v>864</v>
      </c>
      <c r="E2" t="s">
        <v>865</v>
      </c>
      <c r="F2" t="s">
        <v>744</v>
      </c>
      <c r="G2" t="s">
        <v>5112</v>
      </c>
      <c r="H2" t="s">
        <v>5113</v>
      </c>
      <c r="I2" t="s">
        <v>5114</v>
      </c>
      <c r="J2" s="50">
        <v>46235</v>
      </c>
    </row>
    <row r="3" spans="1:10" x14ac:dyDescent="0.55000000000000004">
      <c r="A3" t="s">
        <v>21</v>
      </c>
      <c r="B3" t="s">
        <v>59</v>
      </c>
      <c r="C3" t="s">
        <v>1637</v>
      </c>
      <c r="D3" t="s">
        <v>1654</v>
      </c>
      <c r="E3" t="s">
        <v>1655</v>
      </c>
      <c r="F3" t="s">
        <v>730</v>
      </c>
      <c r="G3" t="s">
        <v>5115</v>
      </c>
      <c r="H3" t="s">
        <v>5116</v>
      </c>
      <c r="I3" t="s">
        <v>5117</v>
      </c>
      <c r="J3" s="50">
        <v>46235</v>
      </c>
    </row>
    <row r="4" spans="1:10" x14ac:dyDescent="0.55000000000000004">
      <c r="A4" t="s">
        <v>21</v>
      </c>
      <c r="B4" t="s">
        <v>59</v>
      </c>
      <c r="C4" t="s">
        <v>1519</v>
      </c>
      <c r="D4" t="s">
        <v>1520</v>
      </c>
      <c r="E4" t="s">
        <v>5118</v>
      </c>
      <c r="G4" t="s">
        <v>5119</v>
      </c>
      <c r="H4" t="s">
        <v>5120</v>
      </c>
      <c r="I4" t="s">
        <v>5121</v>
      </c>
      <c r="J4" s="50">
        <v>46235</v>
      </c>
    </row>
    <row r="5" spans="1:10" x14ac:dyDescent="0.55000000000000004">
      <c r="A5" t="s">
        <v>23</v>
      </c>
      <c r="B5" t="s">
        <v>63</v>
      </c>
      <c r="C5" t="s">
        <v>3928</v>
      </c>
      <c r="D5" t="s">
        <v>3929</v>
      </c>
      <c r="E5" t="s">
        <v>3930</v>
      </c>
      <c r="F5" t="s">
        <v>730</v>
      </c>
      <c r="G5" t="s">
        <v>5122</v>
      </c>
      <c r="H5" t="s">
        <v>5123</v>
      </c>
      <c r="I5" t="s">
        <v>5121</v>
      </c>
      <c r="J5" s="50">
        <v>46235</v>
      </c>
    </row>
    <row r="6" spans="1:10" x14ac:dyDescent="0.55000000000000004">
      <c r="A6" t="s">
        <v>21</v>
      </c>
      <c r="B6" t="s">
        <v>60</v>
      </c>
      <c r="C6" t="s">
        <v>726</v>
      </c>
      <c r="D6" t="s">
        <v>742</v>
      </c>
      <c r="E6" t="s">
        <v>743</v>
      </c>
      <c r="F6" t="s">
        <v>744</v>
      </c>
      <c r="G6" t="s">
        <v>5124</v>
      </c>
      <c r="H6" t="s">
        <v>5125</v>
      </c>
      <c r="I6" t="s">
        <v>5121</v>
      </c>
      <c r="J6" s="50">
        <v>46237</v>
      </c>
    </row>
    <row r="7" spans="1:10" x14ac:dyDescent="0.55000000000000004">
      <c r="A7" t="s">
        <v>21</v>
      </c>
      <c r="B7" t="s">
        <v>60</v>
      </c>
      <c r="C7" t="s">
        <v>801</v>
      </c>
      <c r="D7" t="s">
        <v>812</v>
      </c>
      <c r="E7" t="s">
        <v>813</v>
      </c>
      <c r="F7" t="s">
        <v>747</v>
      </c>
      <c r="G7" t="s">
        <v>5126</v>
      </c>
      <c r="H7" t="s">
        <v>5127</v>
      </c>
      <c r="I7" t="s">
        <v>5117</v>
      </c>
      <c r="J7" s="50">
        <v>46237</v>
      </c>
    </row>
    <row r="8" spans="1:10" x14ac:dyDescent="0.55000000000000004">
      <c r="A8" t="s">
        <v>22</v>
      </c>
      <c r="B8" t="s">
        <v>85</v>
      </c>
      <c r="C8" t="s">
        <v>2670</v>
      </c>
      <c r="D8" t="s">
        <v>2687</v>
      </c>
      <c r="E8" t="s">
        <v>2688</v>
      </c>
      <c r="F8" t="s">
        <v>730</v>
      </c>
      <c r="G8" t="s">
        <v>5128</v>
      </c>
      <c r="H8" t="s">
        <v>5129</v>
      </c>
      <c r="I8" t="s">
        <v>5121</v>
      </c>
      <c r="J8" s="50">
        <v>46237</v>
      </c>
    </row>
    <row r="9" spans="1:10" x14ac:dyDescent="0.55000000000000004">
      <c r="A9" t="s">
        <v>22</v>
      </c>
      <c r="B9" t="s">
        <v>77</v>
      </c>
      <c r="C9" t="s">
        <v>3152</v>
      </c>
      <c r="D9" t="s">
        <v>3163</v>
      </c>
      <c r="E9" t="s">
        <v>3164</v>
      </c>
      <c r="F9" t="s">
        <v>730</v>
      </c>
      <c r="G9" t="s">
        <v>5130</v>
      </c>
      <c r="H9" t="s">
        <v>5131</v>
      </c>
      <c r="I9" t="s">
        <v>5121</v>
      </c>
      <c r="J9" s="50">
        <v>46237</v>
      </c>
    </row>
    <row r="10" spans="1:10" x14ac:dyDescent="0.55000000000000004">
      <c r="A10" t="s">
        <v>22</v>
      </c>
      <c r="B10" t="s">
        <v>80</v>
      </c>
      <c r="C10" t="s">
        <v>3424</v>
      </c>
      <c r="D10" t="s">
        <v>3441</v>
      </c>
      <c r="E10" t="s">
        <v>3442</v>
      </c>
      <c r="F10" t="s">
        <v>747</v>
      </c>
      <c r="G10" t="s">
        <v>5132</v>
      </c>
      <c r="H10" t="s">
        <v>5133</v>
      </c>
      <c r="I10" t="s">
        <v>5121</v>
      </c>
      <c r="J10" s="50">
        <v>46237</v>
      </c>
    </row>
    <row r="11" spans="1:10" x14ac:dyDescent="0.55000000000000004">
      <c r="A11" t="s">
        <v>22</v>
      </c>
      <c r="B11" t="s">
        <v>80</v>
      </c>
      <c r="C11" t="s">
        <v>3370</v>
      </c>
      <c r="D11" t="s">
        <v>3387</v>
      </c>
      <c r="E11" t="s">
        <v>3388</v>
      </c>
      <c r="F11" t="s">
        <v>747</v>
      </c>
      <c r="G11" t="s">
        <v>5134</v>
      </c>
      <c r="H11" t="s">
        <v>5135</v>
      </c>
      <c r="I11" t="s">
        <v>5117</v>
      </c>
      <c r="J11" s="50">
        <v>46237</v>
      </c>
    </row>
    <row r="12" spans="1:10" x14ac:dyDescent="0.55000000000000004">
      <c r="A12" t="s">
        <v>23</v>
      </c>
      <c r="B12" t="s">
        <v>72</v>
      </c>
      <c r="C12" t="s">
        <v>3775</v>
      </c>
      <c r="D12" t="s">
        <v>3786</v>
      </c>
      <c r="E12" t="s">
        <v>3787</v>
      </c>
      <c r="F12" t="s">
        <v>730</v>
      </c>
      <c r="G12" t="s">
        <v>5136</v>
      </c>
      <c r="H12" t="s">
        <v>5137</v>
      </c>
      <c r="I12" t="s">
        <v>5121</v>
      </c>
      <c r="J12" s="50">
        <v>46237</v>
      </c>
    </row>
    <row r="13" spans="1:10" x14ac:dyDescent="0.55000000000000004">
      <c r="A13" t="s">
        <v>23</v>
      </c>
      <c r="B13" t="s">
        <v>83</v>
      </c>
      <c r="C13" t="s">
        <v>5037</v>
      </c>
      <c r="D13" t="s">
        <v>5050</v>
      </c>
      <c r="E13" t="s">
        <v>5051</v>
      </c>
      <c r="F13" t="s">
        <v>730</v>
      </c>
      <c r="G13" t="s">
        <v>5138</v>
      </c>
      <c r="H13" t="s">
        <v>5139</v>
      </c>
      <c r="I13" t="s">
        <v>5121</v>
      </c>
      <c r="J13" s="50">
        <v>46237</v>
      </c>
    </row>
    <row r="14" spans="1:10" x14ac:dyDescent="0.55000000000000004">
      <c r="A14" t="s">
        <v>21</v>
      </c>
      <c r="B14" t="s">
        <v>67</v>
      </c>
      <c r="C14" t="s">
        <v>1873</v>
      </c>
      <c r="D14" t="s">
        <v>1892</v>
      </c>
      <c r="E14" t="s">
        <v>1893</v>
      </c>
      <c r="F14" t="s">
        <v>744</v>
      </c>
      <c r="G14" t="s">
        <v>5140</v>
      </c>
      <c r="H14" t="s">
        <v>5141</v>
      </c>
      <c r="I14" t="s">
        <v>5114</v>
      </c>
      <c r="J14" s="50">
        <v>46238</v>
      </c>
    </row>
    <row r="15" spans="1:10" x14ac:dyDescent="0.55000000000000004">
      <c r="A15" t="s">
        <v>21</v>
      </c>
      <c r="B15" t="s">
        <v>71</v>
      </c>
      <c r="C15" t="s">
        <v>2146</v>
      </c>
      <c r="D15" t="s">
        <v>2151</v>
      </c>
      <c r="E15" t="s">
        <v>2152</v>
      </c>
      <c r="F15" t="s">
        <v>744</v>
      </c>
      <c r="G15" t="s">
        <v>5142</v>
      </c>
      <c r="H15" t="s">
        <v>5143</v>
      </c>
      <c r="I15" t="s">
        <v>5117</v>
      </c>
      <c r="J15" s="50">
        <v>46238</v>
      </c>
    </row>
    <row r="16" spans="1:10" x14ac:dyDescent="0.55000000000000004">
      <c r="A16" t="s">
        <v>21</v>
      </c>
      <c r="B16" t="s">
        <v>54</v>
      </c>
      <c r="C16" t="s">
        <v>2180</v>
      </c>
      <c r="D16" t="s">
        <v>2181</v>
      </c>
      <c r="E16" t="s">
        <v>2182</v>
      </c>
      <c r="F16" t="s">
        <v>747</v>
      </c>
      <c r="G16" t="s">
        <v>5144</v>
      </c>
      <c r="H16" t="s">
        <v>5145</v>
      </c>
      <c r="I16" t="s">
        <v>5121</v>
      </c>
      <c r="J16" s="50">
        <v>46238</v>
      </c>
    </row>
    <row r="17" spans="1:10" x14ac:dyDescent="0.55000000000000004">
      <c r="A17" t="s">
        <v>22</v>
      </c>
      <c r="B17" t="s">
        <v>89</v>
      </c>
      <c r="C17" t="s">
        <v>3072</v>
      </c>
      <c r="D17" t="s">
        <v>3081</v>
      </c>
      <c r="E17" t="s">
        <v>3082</v>
      </c>
      <c r="F17" t="s">
        <v>747</v>
      </c>
      <c r="G17" t="s">
        <v>5146</v>
      </c>
      <c r="H17" t="s">
        <v>5147</v>
      </c>
      <c r="I17" t="s">
        <v>5114</v>
      </c>
      <c r="J17" s="50">
        <v>46238</v>
      </c>
    </row>
    <row r="18" spans="1:10" x14ac:dyDescent="0.55000000000000004">
      <c r="A18" t="s">
        <v>22</v>
      </c>
      <c r="B18" t="s">
        <v>77</v>
      </c>
      <c r="C18" t="s">
        <v>3258</v>
      </c>
      <c r="D18" t="s">
        <v>3277</v>
      </c>
      <c r="E18" t="s">
        <v>3278</v>
      </c>
      <c r="F18" t="s">
        <v>747</v>
      </c>
      <c r="G18" t="s">
        <v>5148</v>
      </c>
      <c r="H18" t="s">
        <v>5149</v>
      </c>
      <c r="I18" t="s">
        <v>5114</v>
      </c>
      <c r="J18" s="50">
        <v>46238</v>
      </c>
    </row>
    <row r="19" spans="1:10" x14ac:dyDescent="0.55000000000000004">
      <c r="A19" t="s">
        <v>23</v>
      </c>
      <c r="B19" t="s">
        <v>87</v>
      </c>
      <c r="C19" t="s">
        <v>4303</v>
      </c>
      <c r="D19" t="s">
        <v>4312</v>
      </c>
      <c r="E19" t="s">
        <v>4313</v>
      </c>
      <c r="F19" t="s">
        <v>747</v>
      </c>
      <c r="G19" t="s">
        <v>5150</v>
      </c>
      <c r="H19" t="s">
        <v>5151</v>
      </c>
      <c r="I19" t="s">
        <v>5117</v>
      </c>
      <c r="J19" s="50">
        <v>46238</v>
      </c>
    </row>
    <row r="20" spans="1:10" x14ac:dyDescent="0.55000000000000004">
      <c r="A20" t="s">
        <v>21</v>
      </c>
      <c r="B20" t="s">
        <v>71</v>
      </c>
      <c r="C20" t="s">
        <v>1997</v>
      </c>
      <c r="D20" t="s">
        <v>2000</v>
      </c>
      <c r="E20" t="s">
        <v>2001</v>
      </c>
      <c r="F20" t="s">
        <v>744</v>
      </c>
      <c r="G20" t="s">
        <v>5152</v>
      </c>
      <c r="H20" t="s">
        <v>5153</v>
      </c>
      <c r="I20" t="s">
        <v>5117</v>
      </c>
      <c r="J20" s="50">
        <v>46239</v>
      </c>
    </row>
    <row r="21" spans="1:10" x14ac:dyDescent="0.55000000000000004">
      <c r="A21" t="s">
        <v>23</v>
      </c>
      <c r="B21" t="s">
        <v>72</v>
      </c>
      <c r="C21" t="s">
        <v>3819</v>
      </c>
      <c r="D21" t="s">
        <v>3828</v>
      </c>
      <c r="E21" t="s">
        <v>3829</v>
      </c>
      <c r="F21" t="s">
        <v>747</v>
      </c>
      <c r="G21" t="s">
        <v>5154</v>
      </c>
      <c r="H21" t="s">
        <v>5155</v>
      </c>
      <c r="I21" t="s">
        <v>5114</v>
      </c>
      <c r="J21" s="50">
        <v>46239</v>
      </c>
    </row>
    <row r="22" spans="1:10" x14ac:dyDescent="0.55000000000000004">
      <c r="A22" t="s">
        <v>23</v>
      </c>
      <c r="B22" t="s">
        <v>81</v>
      </c>
      <c r="C22" t="s">
        <v>4156</v>
      </c>
      <c r="D22" t="s">
        <v>4165</v>
      </c>
      <c r="E22" t="s">
        <v>4166</v>
      </c>
      <c r="F22" t="s">
        <v>730</v>
      </c>
      <c r="G22" t="s">
        <v>5156</v>
      </c>
      <c r="H22" t="s">
        <v>5157</v>
      </c>
      <c r="I22" t="s">
        <v>5121</v>
      </c>
      <c r="J22" s="50">
        <v>46239</v>
      </c>
    </row>
    <row r="23" spans="1:10" x14ac:dyDescent="0.55000000000000004">
      <c r="A23" t="s">
        <v>23</v>
      </c>
      <c r="B23" t="s">
        <v>83</v>
      </c>
      <c r="C23" t="s">
        <v>4874</v>
      </c>
      <c r="D23" t="s">
        <v>4875</v>
      </c>
      <c r="E23" t="s">
        <v>4876</v>
      </c>
      <c r="F23" t="s">
        <v>744</v>
      </c>
      <c r="G23" t="s">
        <v>5158</v>
      </c>
      <c r="H23" t="s">
        <v>5159</v>
      </c>
      <c r="I23" t="s">
        <v>5121</v>
      </c>
      <c r="J23" s="50">
        <v>46239</v>
      </c>
    </row>
  </sheetData>
  <phoneticPr fontId="4"/>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BE0C2-357B-4B0B-A93C-1C89C4636E5D}">
  <sheetPr codeName="Sheet26"/>
  <dimension ref="A1:J121"/>
  <sheetViews>
    <sheetView workbookViewId="0">
      <selection sqref="A1:J98"/>
    </sheetView>
  </sheetViews>
  <sheetFormatPr defaultRowHeight="18" x14ac:dyDescent="0.55000000000000004"/>
  <cols>
    <col min="1" max="1" width="18.58203125" bestFit="1" customWidth="1"/>
    <col min="2" max="2" width="19.58203125" bestFit="1" customWidth="1"/>
    <col min="3" max="3" width="18.33203125" bestFit="1" customWidth="1"/>
    <col min="4" max="4" width="22.83203125" bestFit="1" customWidth="1"/>
    <col min="5" max="5" width="30.08203125" bestFit="1" customWidth="1"/>
    <col min="6" max="6" width="24.58203125" bestFit="1" customWidth="1"/>
    <col min="7" max="7" width="18.58203125" bestFit="1" customWidth="1"/>
    <col min="8" max="8" width="12.58203125" bestFit="1" customWidth="1"/>
    <col min="9" max="9" width="23.08203125" bestFit="1" customWidth="1"/>
    <col min="10" max="10" width="36.08203125" bestFit="1" customWidth="1"/>
  </cols>
  <sheetData>
    <row r="1" spans="1:10" x14ac:dyDescent="0.55000000000000004">
      <c r="A1" t="s">
        <v>5079</v>
      </c>
      <c r="B1" t="s">
        <v>5080</v>
      </c>
      <c r="C1" t="s">
        <v>5104</v>
      </c>
      <c r="D1" t="s">
        <v>5105</v>
      </c>
      <c r="E1" t="s">
        <v>5106</v>
      </c>
      <c r="F1" t="s">
        <v>5107</v>
      </c>
      <c r="G1" t="s">
        <v>5108</v>
      </c>
      <c r="H1" t="s">
        <v>5109</v>
      </c>
      <c r="I1" t="s">
        <v>5110</v>
      </c>
      <c r="J1" t="s">
        <v>5111</v>
      </c>
    </row>
    <row r="2" spans="1:10" x14ac:dyDescent="0.55000000000000004">
      <c r="A2" t="s">
        <v>21</v>
      </c>
      <c r="B2" t="s">
        <v>64</v>
      </c>
      <c r="C2" t="s">
        <v>1027</v>
      </c>
      <c r="D2" t="s">
        <v>1032</v>
      </c>
      <c r="E2" t="s">
        <v>1033</v>
      </c>
      <c r="F2" t="s">
        <v>744</v>
      </c>
      <c r="G2" t="s">
        <v>5160</v>
      </c>
      <c r="H2" t="s">
        <v>5161</v>
      </c>
      <c r="I2" t="s">
        <v>5117</v>
      </c>
      <c r="J2" s="50">
        <v>46204</v>
      </c>
    </row>
    <row r="3" spans="1:10" x14ac:dyDescent="0.55000000000000004">
      <c r="A3" t="s">
        <v>21</v>
      </c>
      <c r="B3" t="s">
        <v>71</v>
      </c>
      <c r="C3" t="s">
        <v>1975</v>
      </c>
      <c r="D3" t="s">
        <v>1976</v>
      </c>
      <c r="E3" t="s">
        <v>1977</v>
      </c>
      <c r="F3" t="s">
        <v>747</v>
      </c>
      <c r="G3" t="s">
        <v>5162</v>
      </c>
      <c r="H3" t="s">
        <v>5163</v>
      </c>
      <c r="I3" t="s">
        <v>5117</v>
      </c>
      <c r="J3" s="50">
        <v>46204</v>
      </c>
    </row>
    <row r="4" spans="1:10" x14ac:dyDescent="0.55000000000000004">
      <c r="A4" t="s">
        <v>22</v>
      </c>
      <c r="B4" t="s">
        <v>89</v>
      </c>
      <c r="C4" t="s">
        <v>3028</v>
      </c>
      <c r="D4" t="s">
        <v>3031</v>
      </c>
      <c r="E4" t="s">
        <v>3032</v>
      </c>
      <c r="F4" t="s">
        <v>730</v>
      </c>
      <c r="G4" t="s">
        <v>5164</v>
      </c>
      <c r="H4" t="s">
        <v>5165</v>
      </c>
      <c r="I4" t="s">
        <v>5121</v>
      </c>
      <c r="J4" s="50">
        <v>46204</v>
      </c>
    </row>
    <row r="5" spans="1:10" x14ac:dyDescent="0.55000000000000004">
      <c r="A5" t="s">
        <v>23</v>
      </c>
      <c r="B5" t="s">
        <v>88</v>
      </c>
      <c r="C5" t="s">
        <v>3574</v>
      </c>
      <c r="D5" t="s">
        <v>3592</v>
      </c>
      <c r="E5" t="s">
        <v>3593</v>
      </c>
      <c r="F5" t="s">
        <v>747</v>
      </c>
      <c r="G5" t="s">
        <v>5166</v>
      </c>
      <c r="H5" t="s">
        <v>5167</v>
      </c>
      <c r="I5" t="s">
        <v>5121</v>
      </c>
      <c r="J5" s="50">
        <v>46204</v>
      </c>
    </row>
    <row r="6" spans="1:10" x14ac:dyDescent="0.55000000000000004">
      <c r="A6" t="s">
        <v>23</v>
      </c>
      <c r="B6" t="s">
        <v>81</v>
      </c>
      <c r="C6" t="s">
        <v>4252</v>
      </c>
      <c r="D6" t="s">
        <v>4262</v>
      </c>
      <c r="E6" t="s">
        <v>4263</v>
      </c>
      <c r="F6" t="s">
        <v>744</v>
      </c>
      <c r="G6" t="s">
        <v>5168</v>
      </c>
      <c r="H6" t="s">
        <v>5169</v>
      </c>
      <c r="I6" t="s">
        <v>5117</v>
      </c>
      <c r="J6" s="50">
        <v>46204</v>
      </c>
    </row>
    <row r="7" spans="1:10" x14ac:dyDescent="0.55000000000000004">
      <c r="A7" t="s">
        <v>23</v>
      </c>
      <c r="B7" t="s">
        <v>73</v>
      </c>
      <c r="C7" t="s">
        <v>4706</v>
      </c>
      <c r="D7" t="s">
        <v>4725</v>
      </c>
      <c r="E7" t="s">
        <v>4726</v>
      </c>
      <c r="F7" t="s">
        <v>730</v>
      </c>
      <c r="G7" t="s">
        <v>5170</v>
      </c>
      <c r="H7" t="s">
        <v>5171</v>
      </c>
      <c r="I7" t="s">
        <v>5121</v>
      </c>
      <c r="J7" s="50">
        <v>46204</v>
      </c>
    </row>
    <row r="8" spans="1:10" x14ac:dyDescent="0.55000000000000004">
      <c r="A8" t="s">
        <v>21</v>
      </c>
      <c r="B8" t="s">
        <v>68</v>
      </c>
      <c r="C8" t="s">
        <v>1333</v>
      </c>
      <c r="D8" t="s">
        <v>1340</v>
      </c>
      <c r="E8" t="s">
        <v>1341</v>
      </c>
      <c r="F8" t="s">
        <v>747</v>
      </c>
      <c r="G8" t="s">
        <v>5172</v>
      </c>
      <c r="H8" t="s">
        <v>5173</v>
      </c>
      <c r="I8" t="s">
        <v>5117</v>
      </c>
      <c r="J8" s="50">
        <v>46205</v>
      </c>
    </row>
    <row r="9" spans="1:10" x14ac:dyDescent="0.55000000000000004">
      <c r="A9" t="s">
        <v>21</v>
      </c>
      <c r="B9" t="s">
        <v>68</v>
      </c>
      <c r="C9" t="s">
        <v>1279</v>
      </c>
      <c r="D9" t="s">
        <v>1286</v>
      </c>
      <c r="E9" t="s">
        <v>1287</v>
      </c>
      <c r="F9" t="s">
        <v>744</v>
      </c>
      <c r="G9" t="s">
        <v>5174</v>
      </c>
      <c r="H9" t="s">
        <v>5175</v>
      </c>
      <c r="I9" t="s">
        <v>5117</v>
      </c>
      <c r="J9" s="50">
        <v>46205</v>
      </c>
    </row>
    <row r="10" spans="1:10" x14ac:dyDescent="0.55000000000000004">
      <c r="A10" t="s">
        <v>21</v>
      </c>
      <c r="B10" t="s">
        <v>67</v>
      </c>
      <c r="C10" t="s">
        <v>1929</v>
      </c>
      <c r="D10" t="s">
        <v>1934</v>
      </c>
      <c r="E10" t="s">
        <v>1935</v>
      </c>
      <c r="F10" t="s">
        <v>730</v>
      </c>
      <c r="G10" t="s">
        <v>5176</v>
      </c>
      <c r="H10" t="s">
        <v>5177</v>
      </c>
      <c r="I10" t="s">
        <v>5121</v>
      </c>
      <c r="J10" s="50">
        <v>46205</v>
      </c>
    </row>
    <row r="11" spans="1:10" x14ac:dyDescent="0.55000000000000004">
      <c r="A11" t="s">
        <v>22</v>
      </c>
      <c r="B11" t="s">
        <v>89</v>
      </c>
      <c r="C11" t="s">
        <v>3092</v>
      </c>
      <c r="D11" t="s">
        <v>3095</v>
      </c>
      <c r="E11" t="s">
        <v>3096</v>
      </c>
      <c r="F11" t="s">
        <v>747</v>
      </c>
      <c r="G11" t="s">
        <v>5178</v>
      </c>
      <c r="H11" t="s">
        <v>5179</v>
      </c>
      <c r="I11" t="s">
        <v>5121</v>
      </c>
      <c r="J11" s="50">
        <v>46205</v>
      </c>
    </row>
    <row r="12" spans="1:10" x14ac:dyDescent="0.55000000000000004">
      <c r="A12" t="s">
        <v>22</v>
      </c>
      <c r="B12" t="s">
        <v>77</v>
      </c>
      <c r="C12" t="s">
        <v>3152</v>
      </c>
      <c r="D12" t="s">
        <v>3153</v>
      </c>
      <c r="E12" t="s">
        <v>3154</v>
      </c>
      <c r="F12" t="s">
        <v>730</v>
      </c>
      <c r="G12" t="s">
        <v>5180</v>
      </c>
      <c r="H12" t="s">
        <v>5181</v>
      </c>
      <c r="I12" t="s">
        <v>5121</v>
      </c>
      <c r="J12" s="50">
        <v>46205</v>
      </c>
    </row>
    <row r="13" spans="1:10" x14ac:dyDescent="0.55000000000000004">
      <c r="A13" t="s">
        <v>23</v>
      </c>
      <c r="B13" t="s">
        <v>81</v>
      </c>
      <c r="C13" t="s">
        <v>4156</v>
      </c>
      <c r="D13" t="s">
        <v>4171</v>
      </c>
      <c r="E13" t="s">
        <v>4172</v>
      </c>
      <c r="F13" t="s">
        <v>730</v>
      </c>
      <c r="G13" t="s">
        <v>5182</v>
      </c>
      <c r="H13" t="s">
        <v>5183</v>
      </c>
      <c r="I13" t="s">
        <v>5117</v>
      </c>
      <c r="J13" s="50">
        <v>46205</v>
      </c>
    </row>
    <row r="14" spans="1:10" x14ac:dyDescent="0.55000000000000004">
      <c r="A14" t="s">
        <v>21</v>
      </c>
      <c r="B14" t="s">
        <v>71</v>
      </c>
      <c r="C14" t="s">
        <v>2054</v>
      </c>
      <c r="D14" t="s">
        <v>2099</v>
      </c>
      <c r="E14" t="s">
        <v>2100</v>
      </c>
      <c r="F14" t="s">
        <v>730</v>
      </c>
      <c r="G14" t="s">
        <v>5184</v>
      </c>
      <c r="H14" t="s">
        <v>5185</v>
      </c>
      <c r="I14" t="s">
        <v>5121</v>
      </c>
      <c r="J14" s="50">
        <v>46206</v>
      </c>
    </row>
    <row r="15" spans="1:10" x14ac:dyDescent="0.55000000000000004">
      <c r="A15" t="s">
        <v>21</v>
      </c>
      <c r="B15" t="s">
        <v>54</v>
      </c>
      <c r="C15" t="s">
        <v>2180</v>
      </c>
      <c r="D15" t="s">
        <v>2183</v>
      </c>
      <c r="E15" t="s">
        <v>2184</v>
      </c>
      <c r="F15" t="s">
        <v>747</v>
      </c>
      <c r="G15" t="s">
        <v>5186</v>
      </c>
      <c r="H15" t="s">
        <v>5187</v>
      </c>
      <c r="I15" t="s">
        <v>5114</v>
      </c>
      <c r="J15" s="50">
        <v>46206</v>
      </c>
    </row>
    <row r="16" spans="1:10" x14ac:dyDescent="0.55000000000000004">
      <c r="A16" t="s">
        <v>21</v>
      </c>
      <c r="B16" t="s">
        <v>54</v>
      </c>
      <c r="C16" t="s">
        <v>2380</v>
      </c>
      <c r="D16" t="s">
        <v>2381</v>
      </c>
      <c r="E16" t="s">
        <v>2382</v>
      </c>
      <c r="F16" t="s">
        <v>744</v>
      </c>
      <c r="G16" t="s">
        <v>5188</v>
      </c>
      <c r="H16" t="s">
        <v>5189</v>
      </c>
      <c r="I16" t="s">
        <v>5121</v>
      </c>
      <c r="J16" s="50">
        <v>46206</v>
      </c>
    </row>
    <row r="17" spans="1:10" x14ac:dyDescent="0.55000000000000004">
      <c r="A17" t="s">
        <v>23</v>
      </c>
      <c r="B17" t="s">
        <v>88</v>
      </c>
      <c r="C17" t="s">
        <v>3703</v>
      </c>
      <c r="D17" t="s">
        <v>3704</v>
      </c>
      <c r="E17" t="s">
        <v>3705</v>
      </c>
      <c r="F17" t="s">
        <v>747</v>
      </c>
      <c r="G17" t="s">
        <v>5190</v>
      </c>
      <c r="H17" t="s">
        <v>5191</v>
      </c>
      <c r="I17" t="s">
        <v>5121</v>
      </c>
      <c r="J17" s="50">
        <v>46206</v>
      </c>
    </row>
    <row r="18" spans="1:10" x14ac:dyDescent="0.55000000000000004">
      <c r="A18" t="s">
        <v>21</v>
      </c>
      <c r="B18" t="s">
        <v>64</v>
      </c>
      <c r="C18" t="s">
        <v>1027</v>
      </c>
      <c r="D18" t="s">
        <v>1036</v>
      </c>
      <c r="E18" t="s">
        <v>1037</v>
      </c>
      <c r="F18" t="s">
        <v>730</v>
      </c>
      <c r="G18" t="s">
        <v>5192</v>
      </c>
      <c r="H18" t="s">
        <v>5193</v>
      </c>
      <c r="I18" t="s">
        <v>5117</v>
      </c>
      <c r="J18" s="50">
        <v>46209</v>
      </c>
    </row>
    <row r="19" spans="1:10" x14ac:dyDescent="0.55000000000000004">
      <c r="A19" t="s">
        <v>21</v>
      </c>
      <c r="B19" t="s">
        <v>64</v>
      </c>
      <c r="C19" t="s">
        <v>1183</v>
      </c>
      <c r="D19" t="s">
        <v>1200</v>
      </c>
      <c r="E19" t="s">
        <v>1201</v>
      </c>
      <c r="F19" t="s">
        <v>744</v>
      </c>
      <c r="G19" t="s">
        <v>5194</v>
      </c>
      <c r="H19" t="s">
        <v>5195</v>
      </c>
      <c r="I19" t="s">
        <v>5117</v>
      </c>
      <c r="J19" s="50">
        <v>46209</v>
      </c>
    </row>
    <row r="20" spans="1:10" x14ac:dyDescent="0.55000000000000004">
      <c r="A20" t="s">
        <v>21</v>
      </c>
      <c r="B20" t="s">
        <v>59</v>
      </c>
      <c r="C20" t="s">
        <v>1679</v>
      </c>
      <c r="D20" t="s">
        <v>1682</v>
      </c>
      <c r="E20" t="s">
        <v>1683</v>
      </c>
      <c r="F20" t="s">
        <v>744</v>
      </c>
      <c r="G20" t="s">
        <v>5196</v>
      </c>
      <c r="H20" t="s">
        <v>5197</v>
      </c>
      <c r="I20" t="s">
        <v>5117</v>
      </c>
      <c r="J20" s="50">
        <v>46209</v>
      </c>
    </row>
    <row r="21" spans="1:10" x14ac:dyDescent="0.55000000000000004">
      <c r="A21" t="s">
        <v>22</v>
      </c>
      <c r="B21" t="s">
        <v>53</v>
      </c>
      <c r="C21" t="s">
        <v>3004</v>
      </c>
      <c r="D21" t="s">
        <v>3017</v>
      </c>
      <c r="E21" t="s">
        <v>3018</v>
      </c>
      <c r="F21" t="s">
        <v>730</v>
      </c>
      <c r="G21" t="s">
        <v>5198</v>
      </c>
      <c r="H21" t="s">
        <v>5199</v>
      </c>
      <c r="I21" t="s">
        <v>5121</v>
      </c>
      <c r="J21" s="50">
        <v>46209</v>
      </c>
    </row>
    <row r="22" spans="1:10" x14ac:dyDescent="0.55000000000000004">
      <c r="A22" t="s">
        <v>22</v>
      </c>
      <c r="B22" t="s">
        <v>89</v>
      </c>
      <c r="C22" t="s">
        <v>3028</v>
      </c>
      <c r="D22" t="s">
        <v>3029</v>
      </c>
      <c r="E22" t="s">
        <v>3030</v>
      </c>
      <c r="F22" t="s">
        <v>730</v>
      </c>
      <c r="G22" t="s">
        <v>5200</v>
      </c>
      <c r="H22" t="s">
        <v>5201</v>
      </c>
      <c r="I22" t="s">
        <v>5117</v>
      </c>
      <c r="J22" s="50">
        <v>46209</v>
      </c>
    </row>
    <row r="23" spans="1:10" x14ac:dyDescent="0.55000000000000004">
      <c r="A23" t="s">
        <v>23</v>
      </c>
      <c r="B23" t="s">
        <v>81</v>
      </c>
      <c r="C23" t="s">
        <v>4156</v>
      </c>
      <c r="D23" t="s">
        <v>4157</v>
      </c>
      <c r="E23" t="s">
        <v>4158</v>
      </c>
      <c r="F23" t="s">
        <v>730</v>
      </c>
      <c r="G23" t="s">
        <v>5202</v>
      </c>
      <c r="H23" t="s">
        <v>5203</v>
      </c>
      <c r="I23" t="s">
        <v>5117</v>
      </c>
      <c r="J23" s="50">
        <v>46209</v>
      </c>
    </row>
    <row r="24" spans="1:10" x14ac:dyDescent="0.55000000000000004">
      <c r="A24" t="s">
        <v>21</v>
      </c>
      <c r="B24" t="s">
        <v>71</v>
      </c>
      <c r="C24" t="s">
        <v>1969</v>
      </c>
      <c r="D24" t="s">
        <v>1970</v>
      </c>
      <c r="E24" t="s">
        <v>1971</v>
      </c>
      <c r="F24" t="s">
        <v>747</v>
      </c>
      <c r="G24" t="s">
        <v>5204</v>
      </c>
      <c r="H24" t="s">
        <v>5205</v>
      </c>
      <c r="I24" t="s">
        <v>5121</v>
      </c>
      <c r="J24" s="50">
        <v>46210</v>
      </c>
    </row>
    <row r="25" spans="1:10" x14ac:dyDescent="0.55000000000000004">
      <c r="A25" t="s">
        <v>21</v>
      </c>
      <c r="B25" t="s">
        <v>54</v>
      </c>
      <c r="C25" t="s">
        <v>2350</v>
      </c>
      <c r="D25" t="s">
        <v>2361</v>
      </c>
      <c r="E25" t="s">
        <v>2362</v>
      </c>
      <c r="F25" t="s">
        <v>747</v>
      </c>
      <c r="G25" t="s">
        <v>5206</v>
      </c>
      <c r="H25" t="s">
        <v>5207</v>
      </c>
      <c r="I25" t="s">
        <v>5121</v>
      </c>
      <c r="J25" s="50">
        <v>46210</v>
      </c>
    </row>
    <row r="26" spans="1:10" x14ac:dyDescent="0.55000000000000004">
      <c r="A26" t="s">
        <v>22</v>
      </c>
      <c r="B26" t="s">
        <v>89</v>
      </c>
      <c r="C26" t="s">
        <v>3118</v>
      </c>
      <c r="D26" t="s">
        <v>3123</v>
      </c>
      <c r="E26" t="s">
        <v>3124</v>
      </c>
      <c r="F26" t="s">
        <v>730</v>
      </c>
      <c r="G26" t="s">
        <v>5208</v>
      </c>
      <c r="H26" t="s">
        <v>5209</v>
      </c>
      <c r="I26" t="s">
        <v>5117</v>
      </c>
      <c r="J26" s="50">
        <v>46210</v>
      </c>
    </row>
    <row r="27" spans="1:10" x14ac:dyDescent="0.55000000000000004">
      <c r="A27" t="s">
        <v>22</v>
      </c>
      <c r="B27" t="s">
        <v>77</v>
      </c>
      <c r="C27" t="s">
        <v>3172</v>
      </c>
      <c r="D27" t="s">
        <v>3189</v>
      </c>
      <c r="E27" t="s">
        <v>3190</v>
      </c>
      <c r="F27" t="s">
        <v>747</v>
      </c>
      <c r="G27" t="s">
        <v>5210</v>
      </c>
      <c r="H27" t="s">
        <v>5211</v>
      </c>
      <c r="I27" t="s">
        <v>5121</v>
      </c>
      <c r="J27" s="50">
        <v>46210</v>
      </c>
    </row>
    <row r="28" spans="1:10" x14ac:dyDescent="0.55000000000000004">
      <c r="A28" t="s">
        <v>21</v>
      </c>
      <c r="B28" t="s">
        <v>60</v>
      </c>
      <c r="C28" t="s">
        <v>913</v>
      </c>
      <c r="D28" t="s">
        <v>914</v>
      </c>
      <c r="E28" t="s">
        <v>915</v>
      </c>
      <c r="F28" t="s">
        <v>730</v>
      </c>
      <c r="G28" t="s">
        <v>5212</v>
      </c>
      <c r="H28" t="s">
        <v>5213</v>
      </c>
      <c r="I28" t="s">
        <v>5117</v>
      </c>
      <c r="J28" s="50">
        <v>46211</v>
      </c>
    </row>
    <row r="29" spans="1:10" x14ac:dyDescent="0.55000000000000004">
      <c r="A29" t="s">
        <v>21</v>
      </c>
      <c r="B29" t="s">
        <v>68</v>
      </c>
      <c r="C29" t="s">
        <v>1293</v>
      </c>
      <c r="D29" t="s">
        <v>1300</v>
      </c>
      <c r="E29" t="s">
        <v>1301</v>
      </c>
      <c r="F29" t="s">
        <v>730</v>
      </c>
      <c r="G29" t="s">
        <v>5214</v>
      </c>
      <c r="H29" t="s">
        <v>5215</v>
      </c>
      <c r="I29" t="s">
        <v>5121</v>
      </c>
      <c r="J29" s="50">
        <v>46211</v>
      </c>
    </row>
    <row r="30" spans="1:10" x14ac:dyDescent="0.55000000000000004">
      <c r="A30" t="s">
        <v>22</v>
      </c>
      <c r="B30" t="s">
        <v>85</v>
      </c>
      <c r="C30" t="s">
        <v>5100</v>
      </c>
      <c r="D30" t="s">
        <v>2801</v>
      </c>
      <c r="E30" t="s">
        <v>2802</v>
      </c>
      <c r="F30" t="s">
        <v>747</v>
      </c>
      <c r="G30" t="s">
        <v>5216</v>
      </c>
      <c r="H30" t="s">
        <v>5217</v>
      </c>
      <c r="I30" t="s">
        <v>5114</v>
      </c>
      <c r="J30" s="50">
        <v>46211</v>
      </c>
    </row>
    <row r="31" spans="1:10" x14ac:dyDescent="0.55000000000000004">
      <c r="A31" t="s">
        <v>22</v>
      </c>
      <c r="B31" t="s">
        <v>53</v>
      </c>
      <c r="C31" t="s">
        <v>2984</v>
      </c>
      <c r="D31" t="s">
        <v>2991</v>
      </c>
      <c r="E31" t="s">
        <v>2992</v>
      </c>
      <c r="F31" t="s">
        <v>747</v>
      </c>
      <c r="G31" t="s">
        <v>5218</v>
      </c>
      <c r="H31" t="s">
        <v>5219</v>
      </c>
      <c r="I31" t="s">
        <v>5117</v>
      </c>
      <c r="J31" s="50">
        <v>46211</v>
      </c>
    </row>
    <row r="32" spans="1:10" x14ac:dyDescent="0.55000000000000004">
      <c r="A32" t="s">
        <v>22</v>
      </c>
      <c r="B32" t="s">
        <v>53</v>
      </c>
      <c r="C32" t="s">
        <v>2984</v>
      </c>
      <c r="D32" t="s">
        <v>3001</v>
      </c>
      <c r="E32" t="s">
        <v>3002</v>
      </c>
      <c r="F32" t="s">
        <v>744</v>
      </c>
      <c r="G32" t="s">
        <v>5220</v>
      </c>
      <c r="H32" t="s">
        <v>5221</v>
      </c>
      <c r="I32" t="s">
        <v>5117</v>
      </c>
      <c r="J32" s="50">
        <v>46211</v>
      </c>
    </row>
    <row r="33" spans="1:10" x14ac:dyDescent="0.55000000000000004">
      <c r="A33" t="s">
        <v>22</v>
      </c>
      <c r="B33" t="s">
        <v>89</v>
      </c>
      <c r="C33" t="s">
        <v>3128</v>
      </c>
      <c r="D33" t="s">
        <v>3135</v>
      </c>
      <c r="E33" t="s">
        <v>3136</v>
      </c>
      <c r="F33" t="s">
        <v>744</v>
      </c>
      <c r="G33" t="s">
        <v>5222</v>
      </c>
      <c r="H33" t="s">
        <v>5223</v>
      </c>
      <c r="I33" t="s">
        <v>5121</v>
      </c>
      <c r="J33" s="50">
        <v>46211</v>
      </c>
    </row>
    <row r="34" spans="1:10" x14ac:dyDescent="0.55000000000000004">
      <c r="A34" t="s">
        <v>23</v>
      </c>
      <c r="B34" t="s">
        <v>72</v>
      </c>
      <c r="C34" t="s">
        <v>3819</v>
      </c>
      <c r="D34" t="s">
        <v>3820</v>
      </c>
      <c r="E34" t="s">
        <v>3821</v>
      </c>
      <c r="F34" t="s">
        <v>730</v>
      </c>
      <c r="G34" t="s">
        <v>5224</v>
      </c>
      <c r="H34" t="s">
        <v>5225</v>
      </c>
      <c r="I34" t="s">
        <v>5117</v>
      </c>
      <c r="J34" s="50">
        <v>46211</v>
      </c>
    </row>
    <row r="35" spans="1:10" x14ac:dyDescent="0.55000000000000004">
      <c r="A35" t="s">
        <v>23</v>
      </c>
      <c r="B35" t="s">
        <v>87</v>
      </c>
      <c r="C35" t="s">
        <v>4303</v>
      </c>
      <c r="D35" t="s">
        <v>4310</v>
      </c>
      <c r="E35" t="s">
        <v>4311</v>
      </c>
      <c r="F35" t="s">
        <v>744</v>
      </c>
      <c r="G35" t="s">
        <v>5226</v>
      </c>
      <c r="H35" t="s">
        <v>5227</v>
      </c>
      <c r="I35" t="s">
        <v>5121</v>
      </c>
      <c r="J35" s="50">
        <v>46211</v>
      </c>
    </row>
    <row r="36" spans="1:10" x14ac:dyDescent="0.55000000000000004">
      <c r="A36" t="s">
        <v>23</v>
      </c>
      <c r="B36" t="s">
        <v>87</v>
      </c>
      <c r="C36" t="s">
        <v>4303</v>
      </c>
      <c r="D36" t="s">
        <v>4318</v>
      </c>
      <c r="E36" t="s">
        <v>4319</v>
      </c>
      <c r="F36" t="s">
        <v>730</v>
      </c>
      <c r="G36" t="s">
        <v>5228</v>
      </c>
      <c r="H36" t="s">
        <v>5229</v>
      </c>
      <c r="I36" t="s">
        <v>5117</v>
      </c>
      <c r="J36" s="50">
        <v>46211</v>
      </c>
    </row>
    <row r="37" spans="1:10" x14ac:dyDescent="0.55000000000000004">
      <c r="A37" t="s">
        <v>21</v>
      </c>
      <c r="B37" t="s">
        <v>67</v>
      </c>
      <c r="C37" t="s">
        <v>1749</v>
      </c>
      <c r="D37" t="s">
        <v>1752</v>
      </c>
      <c r="E37" t="s">
        <v>1753</v>
      </c>
      <c r="F37" t="s">
        <v>747</v>
      </c>
      <c r="G37" t="s">
        <v>5230</v>
      </c>
      <c r="H37" t="s">
        <v>5231</v>
      </c>
      <c r="I37" t="s">
        <v>5117</v>
      </c>
      <c r="J37" s="50">
        <v>46212</v>
      </c>
    </row>
    <row r="38" spans="1:10" x14ac:dyDescent="0.55000000000000004">
      <c r="A38" t="s">
        <v>21</v>
      </c>
      <c r="B38" t="s">
        <v>54</v>
      </c>
      <c r="C38" t="s">
        <v>2250</v>
      </c>
      <c r="D38" t="s">
        <v>2251</v>
      </c>
      <c r="E38" t="s">
        <v>2252</v>
      </c>
      <c r="F38" t="s">
        <v>747</v>
      </c>
      <c r="G38" t="s">
        <v>5232</v>
      </c>
      <c r="H38" t="s">
        <v>5233</v>
      </c>
      <c r="I38" t="s">
        <v>5121</v>
      </c>
      <c r="J38" s="50">
        <v>46212</v>
      </c>
    </row>
    <row r="39" spans="1:10" x14ac:dyDescent="0.55000000000000004">
      <c r="A39" t="s">
        <v>22</v>
      </c>
      <c r="B39" t="s">
        <v>53</v>
      </c>
      <c r="C39" t="s">
        <v>2952</v>
      </c>
      <c r="D39" t="s">
        <v>2955</v>
      </c>
      <c r="E39" t="s">
        <v>2956</v>
      </c>
      <c r="F39" t="s">
        <v>747</v>
      </c>
      <c r="G39" t="s">
        <v>5234</v>
      </c>
      <c r="H39" t="s">
        <v>5235</v>
      </c>
      <c r="I39" t="s">
        <v>5121</v>
      </c>
      <c r="J39" s="50">
        <v>46212</v>
      </c>
    </row>
    <row r="40" spans="1:10" x14ac:dyDescent="0.55000000000000004">
      <c r="A40" t="s">
        <v>23</v>
      </c>
      <c r="B40" t="s">
        <v>63</v>
      </c>
      <c r="C40" t="s">
        <v>4004</v>
      </c>
      <c r="D40" t="s">
        <v>4017</v>
      </c>
      <c r="E40" t="s">
        <v>4018</v>
      </c>
      <c r="F40" t="s">
        <v>730</v>
      </c>
      <c r="G40" t="s">
        <v>5236</v>
      </c>
      <c r="H40" t="s">
        <v>5237</v>
      </c>
      <c r="I40" t="s">
        <v>5121</v>
      </c>
      <c r="J40" s="50">
        <v>46212</v>
      </c>
    </row>
    <row r="41" spans="1:10" x14ac:dyDescent="0.55000000000000004">
      <c r="A41" t="s">
        <v>21</v>
      </c>
      <c r="B41" t="s">
        <v>64</v>
      </c>
      <c r="C41" t="s">
        <v>1209</v>
      </c>
      <c r="D41" t="s">
        <v>1216</v>
      </c>
      <c r="E41" t="s">
        <v>1217</v>
      </c>
      <c r="F41" t="s">
        <v>744</v>
      </c>
      <c r="G41" t="s">
        <v>5238</v>
      </c>
      <c r="H41" t="s">
        <v>5239</v>
      </c>
      <c r="I41" t="s">
        <v>5114</v>
      </c>
      <c r="J41" s="50">
        <v>46213</v>
      </c>
    </row>
    <row r="42" spans="1:10" x14ac:dyDescent="0.55000000000000004">
      <c r="A42" t="s">
        <v>21</v>
      </c>
      <c r="B42" t="s">
        <v>64</v>
      </c>
      <c r="C42" t="s">
        <v>981</v>
      </c>
      <c r="D42" t="s">
        <v>986</v>
      </c>
      <c r="E42" t="s">
        <v>987</v>
      </c>
      <c r="F42" t="s">
        <v>744</v>
      </c>
      <c r="G42" t="s">
        <v>5240</v>
      </c>
      <c r="H42" t="s">
        <v>5241</v>
      </c>
      <c r="I42" t="s">
        <v>5117</v>
      </c>
      <c r="J42" s="50">
        <v>46213</v>
      </c>
    </row>
    <row r="43" spans="1:10" x14ac:dyDescent="0.55000000000000004">
      <c r="A43" t="s">
        <v>21</v>
      </c>
      <c r="B43" t="s">
        <v>71</v>
      </c>
      <c r="C43" t="s">
        <v>1959</v>
      </c>
      <c r="D43" t="s">
        <v>1966</v>
      </c>
      <c r="E43" t="s">
        <v>1967</v>
      </c>
      <c r="F43" t="s">
        <v>744</v>
      </c>
      <c r="G43" t="s">
        <v>5242</v>
      </c>
      <c r="H43" t="s">
        <v>5243</v>
      </c>
      <c r="I43" t="s">
        <v>5121</v>
      </c>
      <c r="J43" s="50">
        <v>46213</v>
      </c>
    </row>
    <row r="44" spans="1:10" x14ac:dyDescent="0.55000000000000004">
      <c r="A44" t="s">
        <v>22</v>
      </c>
      <c r="B44" t="s">
        <v>53</v>
      </c>
      <c r="C44" t="s">
        <v>3004</v>
      </c>
      <c r="D44" t="s">
        <v>3019</v>
      </c>
      <c r="E44" t="s">
        <v>3020</v>
      </c>
      <c r="F44" t="s">
        <v>747</v>
      </c>
      <c r="G44" t="s">
        <v>5244</v>
      </c>
      <c r="H44" t="s">
        <v>5245</v>
      </c>
      <c r="I44" t="s">
        <v>5121</v>
      </c>
      <c r="J44" s="50">
        <v>46213</v>
      </c>
    </row>
    <row r="45" spans="1:10" x14ac:dyDescent="0.55000000000000004">
      <c r="A45" t="s">
        <v>23</v>
      </c>
      <c r="B45" t="s">
        <v>73</v>
      </c>
      <c r="C45" t="s">
        <v>4732</v>
      </c>
      <c r="D45" t="s">
        <v>4737</v>
      </c>
      <c r="E45" t="s">
        <v>4738</v>
      </c>
      <c r="F45" t="s">
        <v>747</v>
      </c>
      <c r="G45" t="s">
        <v>5246</v>
      </c>
      <c r="H45" t="s">
        <v>5247</v>
      </c>
      <c r="I45" t="s">
        <v>5121</v>
      </c>
      <c r="J45" s="50">
        <v>46213</v>
      </c>
    </row>
    <row r="46" spans="1:10" x14ac:dyDescent="0.55000000000000004">
      <c r="A46" t="s">
        <v>23</v>
      </c>
      <c r="B46" t="s">
        <v>83</v>
      </c>
      <c r="C46" t="s">
        <v>4874</v>
      </c>
      <c r="D46" t="s">
        <v>4889</v>
      </c>
      <c r="E46" t="s">
        <v>4890</v>
      </c>
      <c r="F46" t="s">
        <v>747</v>
      </c>
      <c r="G46" t="s">
        <v>5248</v>
      </c>
      <c r="H46" t="s">
        <v>5249</v>
      </c>
      <c r="I46" t="s">
        <v>5121</v>
      </c>
      <c r="J46" s="50">
        <v>46213</v>
      </c>
    </row>
    <row r="47" spans="1:10" x14ac:dyDescent="0.55000000000000004">
      <c r="A47" t="s">
        <v>21</v>
      </c>
      <c r="B47" t="s">
        <v>68</v>
      </c>
      <c r="C47" t="s">
        <v>1333</v>
      </c>
      <c r="D47" t="s">
        <v>1360</v>
      </c>
      <c r="E47" t="s">
        <v>1361</v>
      </c>
      <c r="F47" t="s">
        <v>730</v>
      </c>
      <c r="G47" t="s">
        <v>5250</v>
      </c>
      <c r="H47" t="s">
        <v>5251</v>
      </c>
      <c r="I47" t="s">
        <v>5117</v>
      </c>
      <c r="J47" s="50">
        <v>46214</v>
      </c>
    </row>
    <row r="48" spans="1:10" x14ac:dyDescent="0.55000000000000004">
      <c r="A48" t="s">
        <v>22</v>
      </c>
      <c r="B48" t="s">
        <v>85</v>
      </c>
      <c r="C48" t="s">
        <v>2700</v>
      </c>
      <c r="D48" t="s">
        <v>2705</v>
      </c>
      <c r="E48" t="s">
        <v>2706</v>
      </c>
      <c r="F48" t="s">
        <v>744</v>
      </c>
      <c r="G48" t="s">
        <v>5252</v>
      </c>
      <c r="H48" t="s">
        <v>5253</v>
      </c>
      <c r="I48" t="s">
        <v>5114</v>
      </c>
      <c r="J48" s="50">
        <v>46216</v>
      </c>
    </row>
    <row r="49" spans="1:10" x14ac:dyDescent="0.55000000000000004">
      <c r="A49" t="s">
        <v>22</v>
      </c>
      <c r="B49" t="s">
        <v>77</v>
      </c>
      <c r="C49" t="s">
        <v>3196</v>
      </c>
      <c r="D49" t="s">
        <v>3211</v>
      </c>
      <c r="E49" t="s">
        <v>3212</v>
      </c>
      <c r="F49" t="s">
        <v>730</v>
      </c>
      <c r="G49" t="s">
        <v>5254</v>
      </c>
      <c r="H49" t="s">
        <v>5255</v>
      </c>
      <c r="I49" t="s">
        <v>5117</v>
      </c>
      <c r="J49" s="50">
        <v>46216</v>
      </c>
    </row>
    <row r="50" spans="1:10" x14ac:dyDescent="0.55000000000000004">
      <c r="A50" t="s">
        <v>21</v>
      </c>
      <c r="B50" t="s">
        <v>59</v>
      </c>
      <c r="C50" t="s">
        <v>1609</v>
      </c>
      <c r="D50" t="s">
        <v>1610</v>
      </c>
      <c r="E50" t="s">
        <v>1611</v>
      </c>
      <c r="F50" t="s">
        <v>747</v>
      </c>
      <c r="G50" t="s">
        <v>5256</v>
      </c>
      <c r="H50" t="s">
        <v>5257</v>
      </c>
      <c r="I50" t="s">
        <v>5114</v>
      </c>
      <c r="J50" s="50">
        <v>46217</v>
      </c>
    </row>
    <row r="51" spans="1:10" x14ac:dyDescent="0.55000000000000004">
      <c r="A51" t="s">
        <v>22</v>
      </c>
      <c r="B51" t="s">
        <v>89</v>
      </c>
      <c r="C51" t="s">
        <v>3072</v>
      </c>
      <c r="D51" t="s">
        <v>3077</v>
      </c>
      <c r="E51" t="s">
        <v>3078</v>
      </c>
      <c r="F51" t="s">
        <v>744</v>
      </c>
      <c r="G51" t="s">
        <v>5258</v>
      </c>
      <c r="H51" t="s">
        <v>5259</v>
      </c>
      <c r="I51" t="s">
        <v>5114</v>
      </c>
      <c r="J51" s="50">
        <v>46217</v>
      </c>
    </row>
    <row r="52" spans="1:10" x14ac:dyDescent="0.55000000000000004">
      <c r="A52" t="s">
        <v>23</v>
      </c>
      <c r="B52" t="s">
        <v>72</v>
      </c>
      <c r="C52" t="s">
        <v>3869</v>
      </c>
      <c r="D52" t="s">
        <v>3886</v>
      </c>
      <c r="E52" t="s">
        <v>3887</v>
      </c>
      <c r="F52" t="s">
        <v>730</v>
      </c>
      <c r="G52" t="s">
        <v>5260</v>
      </c>
      <c r="H52" t="s">
        <v>5261</v>
      </c>
      <c r="I52" t="s">
        <v>5117</v>
      </c>
      <c r="J52" s="50">
        <v>46217</v>
      </c>
    </row>
    <row r="53" spans="1:10" x14ac:dyDescent="0.55000000000000004">
      <c r="A53" t="s">
        <v>21</v>
      </c>
      <c r="B53" t="s">
        <v>64</v>
      </c>
      <c r="C53" t="s">
        <v>981</v>
      </c>
      <c r="D53" t="s">
        <v>982</v>
      </c>
      <c r="E53" t="s">
        <v>983</v>
      </c>
      <c r="F53" t="s">
        <v>747</v>
      </c>
      <c r="G53" t="s">
        <v>5262</v>
      </c>
      <c r="H53" t="s">
        <v>5263</v>
      </c>
      <c r="I53" t="s">
        <v>5121</v>
      </c>
      <c r="J53" s="50">
        <v>46218</v>
      </c>
    </row>
    <row r="54" spans="1:10" x14ac:dyDescent="0.55000000000000004">
      <c r="A54" t="s">
        <v>22</v>
      </c>
      <c r="B54" t="s">
        <v>53</v>
      </c>
      <c r="C54" t="s">
        <v>3004</v>
      </c>
      <c r="D54" t="s">
        <v>3013</v>
      </c>
      <c r="E54" t="s">
        <v>3014</v>
      </c>
      <c r="F54" t="s">
        <v>730</v>
      </c>
      <c r="G54" t="s">
        <v>5264</v>
      </c>
      <c r="H54" t="s">
        <v>5265</v>
      </c>
      <c r="I54" t="s">
        <v>5117</v>
      </c>
      <c r="J54" s="50">
        <v>46218</v>
      </c>
    </row>
    <row r="55" spans="1:10" x14ac:dyDescent="0.55000000000000004">
      <c r="A55" t="s">
        <v>21</v>
      </c>
      <c r="B55" t="s">
        <v>64</v>
      </c>
      <c r="C55" t="s">
        <v>1247</v>
      </c>
      <c r="D55" t="s">
        <v>1250</v>
      </c>
      <c r="E55" t="s">
        <v>1251</v>
      </c>
      <c r="F55" t="s">
        <v>730</v>
      </c>
      <c r="G55" t="s">
        <v>5266</v>
      </c>
      <c r="H55" t="s">
        <v>5267</v>
      </c>
      <c r="I55" t="s">
        <v>5117</v>
      </c>
      <c r="J55" s="50">
        <v>46219</v>
      </c>
    </row>
    <row r="56" spans="1:10" x14ac:dyDescent="0.55000000000000004">
      <c r="A56" t="s">
        <v>21</v>
      </c>
      <c r="B56" t="s">
        <v>71</v>
      </c>
      <c r="C56" t="s">
        <v>2027</v>
      </c>
      <c r="D56" t="s">
        <v>2043</v>
      </c>
      <c r="E56" t="s">
        <v>2044</v>
      </c>
      <c r="F56" t="s">
        <v>747</v>
      </c>
      <c r="G56" t="s">
        <v>5268</v>
      </c>
      <c r="H56" t="s">
        <v>5269</v>
      </c>
      <c r="I56" t="s">
        <v>5117</v>
      </c>
      <c r="J56" s="50">
        <v>46219</v>
      </c>
    </row>
    <row r="57" spans="1:10" x14ac:dyDescent="0.55000000000000004">
      <c r="A57" t="s">
        <v>22</v>
      </c>
      <c r="B57" t="s">
        <v>85</v>
      </c>
      <c r="C57" t="s">
        <v>2670</v>
      </c>
      <c r="D57" t="s">
        <v>2679</v>
      </c>
      <c r="E57" t="s">
        <v>2680</v>
      </c>
      <c r="F57" t="s">
        <v>730</v>
      </c>
      <c r="G57" t="s">
        <v>5270</v>
      </c>
      <c r="H57" t="s">
        <v>5271</v>
      </c>
      <c r="I57" t="s">
        <v>5117</v>
      </c>
      <c r="J57" s="50">
        <v>46219</v>
      </c>
    </row>
    <row r="58" spans="1:10" x14ac:dyDescent="0.55000000000000004">
      <c r="A58" t="s">
        <v>22</v>
      </c>
      <c r="B58" t="s">
        <v>85</v>
      </c>
      <c r="C58" t="s">
        <v>2732</v>
      </c>
      <c r="D58" t="s">
        <v>2759</v>
      </c>
      <c r="E58" t="s">
        <v>2760</v>
      </c>
      <c r="F58" t="s">
        <v>744</v>
      </c>
      <c r="G58" t="s">
        <v>5272</v>
      </c>
      <c r="H58" t="s">
        <v>5273</v>
      </c>
      <c r="I58" t="s">
        <v>5121</v>
      </c>
      <c r="J58" s="50">
        <v>46219</v>
      </c>
    </row>
    <row r="59" spans="1:10" x14ac:dyDescent="0.55000000000000004">
      <c r="A59" t="s">
        <v>22</v>
      </c>
      <c r="B59" t="s">
        <v>85</v>
      </c>
      <c r="C59" t="s">
        <v>2732</v>
      </c>
      <c r="D59" t="s">
        <v>2771</v>
      </c>
      <c r="E59" t="s">
        <v>2772</v>
      </c>
      <c r="F59" t="s">
        <v>730</v>
      </c>
      <c r="G59" t="s">
        <v>5274</v>
      </c>
      <c r="H59" t="s">
        <v>5275</v>
      </c>
      <c r="I59" t="s">
        <v>5121</v>
      </c>
      <c r="J59" s="50">
        <v>46219</v>
      </c>
    </row>
    <row r="60" spans="1:10" x14ac:dyDescent="0.55000000000000004">
      <c r="A60" t="s">
        <v>22</v>
      </c>
      <c r="B60" t="s">
        <v>85</v>
      </c>
      <c r="C60" t="s">
        <v>2700</v>
      </c>
      <c r="D60" t="s">
        <v>2715</v>
      </c>
      <c r="E60" t="s">
        <v>2716</v>
      </c>
      <c r="F60" t="s">
        <v>744</v>
      </c>
      <c r="G60" t="s">
        <v>5276</v>
      </c>
      <c r="H60" t="s">
        <v>5277</v>
      </c>
      <c r="I60" t="s">
        <v>5117</v>
      </c>
      <c r="J60" s="50">
        <v>46219</v>
      </c>
    </row>
    <row r="61" spans="1:10" x14ac:dyDescent="0.55000000000000004">
      <c r="A61" t="s">
        <v>22</v>
      </c>
      <c r="B61" t="s">
        <v>53</v>
      </c>
      <c r="C61" t="s">
        <v>2884</v>
      </c>
      <c r="D61" t="s">
        <v>2885</v>
      </c>
      <c r="E61" t="s">
        <v>2886</v>
      </c>
      <c r="F61" t="s">
        <v>744</v>
      </c>
      <c r="G61" t="s">
        <v>5278</v>
      </c>
      <c r="H61" t="s">
        <v>5279</v>
      </c>
      <c r="I61" t="s">
        <v>5117</v>
      </c>
      <c r="J61" s="50">
        <v>46219</v>
      </c>
    </row>
    <row r="62" spans="1:10" x14ac:dyDescent="0.55000000000000004">
      <c r="A62" t="s">
        <v>22</v>
      </c>
      <c r="B62" t="s">
        <v>77</v>
      </c>
      <c r="C62" t="s">
        <v>3172</v>
      </c>
      <c r="D62" t="s">
        <v>3175</v>
      </c>
      <c r="E62" t="s">
        <v>3176</v>
      </c>
      <c r="F62" t="s">
        <v>747</v>
      </c>
      <c r="G62" t="s">
        <v>5280</v>
      </c>
      <c r="H62" t="s">
        <v>5281</v>
      </c>
      <c r="I62" t="s">
        <v>5121</v>
      </c>
      <c r="J62" s="50">
        <v>46219</v>
      </c>
    </row>
    <row r="63" spans="1:10" x14ac:dyDescent="0.55000000000000004">
      <c r="A63" t="s">
        <v>21</v>
      </c>
      <c r="B63" t="s">
        <v>60</v>
      </c>
      <c r="C63" t="s">
        <v>913</v>
      </c>
      <c r="D63" t="s">
        <v>914</v>
      </c>
      <c r="E63" t="s">
        <v>915</v>
      </c>
      <c r="F63" t="s">
        <v>730</v>
      </c>
      <c r="G63" t="s">
        <v>5282</v>
      </c>
      <c r="H63" t="s">
        <v>5283</v>
      </c>
      <c r="I63" t="s">
        <v>5121</v>
      </c>
      <c r="J63" s="50">
        <v>46220</v>
      </c>
    </row>
    <row r="64" spans="1:10" x14ac:dyDescent="0.55000000000000004">
      <c r="A64" t="s">
        <v>21</v>
      </c>
      <c r="B64" t="s">
        <v>64</v>
      </c>
      <c r="C64" t="s">
        <v>1247</v>
      </c>
      <c r="D64" t="s">
        <v>1250</v>
      </c>
      <c r="E64" t="s">
        <v>1251</v>
      </c>
      <c r="F64" t="s">
        <v>730</v>
      </c>
      <c r="G64" t="s">
        <v>5284</v>
      </c>
      <c r="H64" t="s">
        <v>5285</v>
      </c>
      <c r="I64" t="s">
        <v>5117</v>
      </c>
      <c r="J64" s="50">
        <v>46220</v>
      </c>
    </row>
    <row r="65" spans="1:10" x14ac:dyDescent="0.55000000000000004">
      <c r="A65" t="s">
        <v>22</v>
      </c>
      <c r="B65" t="s">
        <v>89</v>
      </c>
      <c r="C65" t="s">
        <v>3052</v>
      </c>
      <c r="D65" t="s">
        <v>3055</v>
      </c>
      <c r="E65" t="s">
        <v>3056</v>
      </c>
      <c r="F65" t="s">
        <v>730</v>
      </c>
      <c r="G65" t="s">
        <v>5286</v>
      </c>
      <c r="H65" t="s">
        <v>5287</v>
      </c>
      <c r="I65" t="s">
        <v>5117</v>
      </c>
      <c r="J65" s="50">
        <v>46220</v>
      </c>
    </row>
    <row r="66" spans="1:10" x14ac:dyDescent="0.55000000000000004">
      <c r="A66" t="s">
        <v>22</v>
      </c>
      <c r="B66" t="s">
        <v>77</v>
      </c>
      <c r="C66" t="s">
        <v>3196</v>
      </c>
      <c r="D66" t="s">
        <v>3209</v>
      </c>
      <c r="E66" t="s">
        <v>3210</v>
      </c>
      <c r="F66" t="s">
        <v>747</v>
      </c>
      <c r="G66" t="s">
        <v>5288</v>
      </c>
      <c r="H66" t="s">
        <v>5289</v>
      </c>
      <c r="I66" t="s">
        <v>5121</v>
      </c>
      <c r="J66" s="50">
        <v>46220</v>
      </c>
    </row>
    <row r="67" spans="1:10" x14ac:dyDescent="0.55000000000000004">
      <c r="A67" t="s">
        <v>22</v>
      </c>
      <c r="B67" t="s">
        <v>80</v>
      </c>
      <c r="C67" t="s">
        <v>3424</v>
      </c>
      <c r="D67" t="s">
        <v>3441</v>
      </c>
      <c r="E67" t="s">
        <v>3442</v>
      </c>
      <c r="F67" t="s">
        <v>747</v>
      </c>
      <c r="G67" t="s">
        <v>5290</v>
      </c>
      <c r="H67" t="s">
        <v>5291</v>
      </c>
      <c r="I67" t="s">
        <v>5121</v>
      </c>
      <c r="J67" s="50">
        <v>46220</v>
      </c>
    </row>
    <row r="68" spans="1:10" x14ac:dyDescent="0.55000000000000004">
      <c r="A68" t="s">
        <v>23</v>
      </c>
      <c r="B68" t="s">
        <v>87</v>
      </c>
      <c r="C68" t="s">
        <v>4303</v>
      </c>
      <c r="D68" t="s">
        <v>4312</v>
      </c>
      <c r="E68" t="s">
        <v>4313</v>
      </c>
      <c r="F68" t="s">
        <v>747</v>
      </c>
      <c r="G68" t="s">
        <v>5292</v>
      </c>
      <c r="H68" t="s">
        <v>5293</v>
      </c>
      <c r="I68" t="s">
        <v>5121</v>
      </c>
      <c r="J68" s="50">
        <v>46220</v>
      </c>
    </row>
    <row r="69" spans="1:10" x14ac:dyDescent="0.55000000000000004">
      <c r="A69" t="s">
        <v>23</v>
      </c>
      <c r="B69" t="s">
        <v>83</v>
      </c>
      <c r="C69" t="s">
        <v>5037</v>
      </c>
      <c r="D69" t="s">
        <v>5065</v>
      </c>
      <c r="E69" t="s">
        <v>5066</v>
      </c>
      <c r="F69" t="s">
        <v>730</v>
      </c>
      <c r="G69" t="s">
        <v>5294</v>
      </c>
      <c r="H69" t="s">
        <v>5295</v>
      </c>
      <c r="I69" t="s">
        <v>5121</v>
      </c>
      <c r="J69" s="50">
        <v>46220</v>
      </c>
    </row>
    <row r="70" spans="1:10" x14ac:dyDescent="0.55000000000000004">
      <c r="A70" t="s">
        <v>21</v>
      </c>
      <c r="B70" t="s">
        <v>68</v>
      </c>
      <c r="C70" t="s">
        <v>1333</v>
      </c>
      <c r="D70" t="s">
        <v>1334</v>
      </c>
      <c r="E70" t="s">
        <v>1335</v>
      </c>
      <c r="F70" t="s">
        <v>730</v>
      </c>
      <c r="G70" t="s">
        <v>5296</v>
      </c>
      <c r="H70" t="s">
        <v>5297</v>
      </c>
      <c r="I70" t="s">
        <v>5121</v>
      </c>
      <c r="J70" s="50">
        <v>46221</v>
      </c>
    </row>
    <row r="71" spans="1:10" x14ac:dyDescent="0.55000000000000004">
      <c r="A71" t="s">
        <v>21</v>
      </c>
      <c r="B71" t="s">
        <v>71</v>
      </c>
      <c r="C71" t="s">
        <v>2054</v>
      </c>
      <c r="D71" t="s">
        <v>2065</v>
      </c>
      <c r="E71" t="s">
        <v>2066</v>
      </c>
      <c r="F71" t="s">
        <v>730</v>
      </c>
      <c r="G71" t="s">
        <v>5298</v>
      </c>
      <c r="H71" t="s">
        <v>5299</v>
      </c>
      <c r="I71" t="s">
        <v>5121</v>
      </c>
      <c r="J71" s="50">
        <v>46221</v>
      </c>
    </row>
    <row r="72" spans="1:10" x14ac:dyDescent="0.55000000000000004">
      <c r="A72" t="s">
        <v>21</v>
      </c>
      <c r="B72" t="s">
        <v>71</v>
      </c>
      <c r="C72" t="s">
        <v>2027</v>
      </c>
      <c r="D72" t="s">
        <v>2032</v>
      </c>
      <c r="E72" t="s">
        <v>1591</v>
      </c>
      <c r="F72" t="s">
        <v>747</v>
      </c>
      <c r="G72" t="s">
        <v>5300</v>
      </c>
      <c r="H72" t="s">
        <v>5301</v>
      </c>
      <c r="I72" t="s">
        <v>5117</v>
      </c>
      <c r="J72" s="50">
        <v>46221</v>
      </c>
    </row>
    <row r="73" spans="1:10" x14ac:dyDescent="0.55000000000000004">
      <c r="A73" t="s">
        <v>21</v>
      </c>
      <c r="B73" t="s">
        <v>59</v>
      </c>
      <c r="C73" t="s">
        <v>1695</v>
      </c>
      <c r="D73" t="s">
        <v>1706</v>
      </c>
      <c r="E73" t="s">
        <v>1707</v>
      </c>
      <c r="F73" t="s">
        <v>747</v>
      </c>
      <c r="G73" t="s">
        <v>5302</v>
      </c>
      <c r="H73" t="s">
        <v>5303</v>
      </c>
      <c r="I73" t="s">
        <v>5117</v>
      </c>
      <c r="J73" s="50">
        <v>46222</v>
      </c>
    </row>
    <row r="74" spans="1:10" x14ac:dyDescent="0.55000000000000004">
      <c r="A74" t="s">
        <v>21</v>
      </c>
      <c r="B74" t="s">
        <v>68</v>
      </c>
      <c r="C74" t="s">
        <v>1279</v>
      </c>
      <c r="D74" t="s">
        <v>1284</v>
      </c>
      <c r="E74" t="s">
        <v>1285</v>
      </c>
      <c r="F74" t="s">
        <v>730</v>
      </c>
      <c r="G74" t="s">
        <v>5304</v>
      </c>
      <c r="H74" t="s">
        <v>5305</v>
      </c>
      <c r="I74" t="s">
        <v>5121</v>
      </c>
      <c r="J74" s="50">
        <v>46224</v>
      </c>
    </row>
    <row r="75" spans="1:10" x14ac:dyDescent="0.55000000000000004">
      <c r="A75" t="s">
        <v>21</v>
      </c>
      <c r="B75" t="s">
        <v>71</v>
      </c>
      <c r="C75" t="s">
        <v>2140</v>
      </c>
      <c r="D75" t="s">
        <v>2143</v>
      </c>
      <c r="E75" t="s">
        <v>2144</v>
      </c>
      <c r="F75" t="s">
        <v>744</v>
      </c>
      <c r="G75" t="s">
        <v>5306</v>
      </c>
      <c r="H75" t="s">
        <v>5307</v>
      </c>
      <c r="I75" t="s">
        <v>5117</v>
      </c>
      <c r="J75" s="50">
        <v>46224</v>
      </c>
    </row>
    <row r="76" spans="1:10" x14ac:dyDescent="0.55000000000000004">
      <c r="A76" t="s">
        <v>22</v>
      </c>
      <c r="B76" t="s">
        <v>77</v>
      </c>
      <c r="C76" t="s">
        <v>3302</v>
      </c>
      <c r="D76" t="s">
        <v>3319</v>
      </c>
      <c r="E76" t="s">
        <v>3320</v>
      </c>
      <c r="G76" t="s">
        <v>5308</v>
      </c>
      <c r="H76" t="s">
        <v>5309</v>
      </c>
      <c r="I76" t="s">
        <v>5121</v>
      </c>
      <c r="J76" s="50">
        <v>46224</v>
      </c>
    </row>
    <row r="77" spans="1:10" x14ac:dyDescent="0.55000000000000004">
      <c r="A77" t="s">
        <v>22</v>
      </c>
      <c r="B77" t="s">
        <v>80</v>
      </c>
      <c r="C77" t="s">
        <v>3424</v>
      </c>
      <c r="D77" t="s">
        <v>3427</v>
      </c>
      <c r="E77" t="s">
        <v>3428</v>
      </c>
      <c r="F77" t="s">
        <v>730</v>
      </c>
      <c r="G77" t="s">
        <v>5310</v>
      </c>
      <c r="H77" t="s">
        <v>5311</v>
      </c>
      <c r="I77" t="s">
        <v>5121</v>
      </c>
      <c r="J77" s="50">
        <v>46224</v>
      </c>
    </row>
    <row r="78" spans="1:10" x14ac:dyDescent="0.55000000000000004">
      <c r="A78" t="s">
        <v>23</v>
      </c>
      <c r="B78" t="s">
        <v>72</v>
      </c>
      <c r="C78" t="s">
        <v>3795</v>
      </c>
      <c r="D78" t="s">
        <v>3814</v>
      </c>
      <c r="E78" t="s">
        <v>3815</v>
      </c>
      <c r="F78" t="s">
        <v>730</v>
      </c>
      <c r="G78" t="s">
        <v>5312</v>
      </c>
      <c r="H78" t="s">
        <v>5313</v>
      </c>
      <c r="I78" t="s">
        <v>5121</v>
      </c>
      <c r="J78" s="50">
        <v>46224</v>
      </c>
    </row>
    <row r="79" spans="1:10" x14ac:dyDescent="0.55000000000000004">
      <c r="A79" t="s">
        <v>23</v>
      </c>
      <c r="B79" t="s">
        <v>63</v>
      </c>
      <c r="C79" t="s">
        <v>4030</v>
      </c>
      <c r="D79" t="s">
        <v>4031</v>
      </c>
      <c r="E79" t="s">
        <v>4032</v>
      </c>
      <c r="F79" t="s">
        <v>747</v>
      </c>
      <c r="G79" t="s">
        <v>5314</v>
      </c>
      <c r="H79" t="s">
        <v>5315</v>
      </c>
      <c r="I79" t="s">
        <v>5114</v>
      </c>
      <c r="J79" s="50">
        <v>46224</v>
      </c>
    </row>
    <row r="80" spans="1:10" x14ac:dyDescent="0.55000000000000004">
      <c r="A80" t="s">
        <v>23</v>
      </c>
      <c r="B80" t="s">
        <v>81</v>
      </c>
      <c r="C80" t="s">
        <v>4184</v>
      </c>
      <c r="D80" t="s">
        <v>4201</v>
      </c>
      <c r="E80" t="s">
        <v>4202</v>
      </c>
      <c r="F80" t="s">
        <v>747</v>
      </c>
      <c r="G80" t="s">
        <v>5316</v>
      </c>
      <c r="H80" t="s">
        <v>5317</v>
      </c>
      <c r="I80" t="s">
        <v>5121</v>
      </c>
      <c r="J80" s="50">
        <v>46224</v>
      </c>
    </row>
    <row r="81" spans="1:10" x14ac:dyDescent="0.55000000000000004">
      <c r="A81" t="s">
        <v>21</v>
      </c>
      <c r="B81" t="s">
        <v>68</v>
      </c>
      <c r="C81" t="s">
        <v>1451</v>
      </c>
      <c r="D81" t="s">
        <v>1452</v>
      </c>
      <c r="E81" t="s">
        <v>1453</v>
      </c>
      <c r="F81" t="s">
        <v>747</v>
      </c>
      <c r="G81" t="s">
        <v>5318</v>
      </c>
      <c r="H81" t="s">
        <v>5319</v>
      </c>
      <c r="I81" t="s">
        <v>5117</v>
      </c>
      <c r="J81" s="50">
        <v>46225</v>
      </c>
    </row>
    <row r="82" spans="1:10" x14ac:dyDescent="0.55000000000000004">
      <c r="A82" t="s">
        <v>21</v>
      </c>
      <c r="B82" t="s">
        <v>71</v>
      </c>
      <c r="C82" t="s">
        <v>2146</v>
      </c>
      <c r="D82" t="s">
        <v>2161</v>
      </c>
      <c r="E82" t="s">
        <v>2162</v>
      </c>
      <c r="F82" t="s">
        <v>747</v>
      </c>
      <c r="G82" t="s">
        <v>5320</v>
      </c>
      <c r="H82" t="s">
        <v>5321</v>
      </c>
      <c r="I82" t="s">
        <v>5121</v>
      </c>
      <c r="J82" s="50">
        <v>46225</v>
      </c>
    </row>
    <row r="83" spans="1:10" x14ac:dyDescent="0.55000000000000004">
      <c r="A83" t="s">
        <v>22</v>
      </c>
      <c r="B83" t="s">
        <v>77</v>
      </c>
      <c r="C83" t="s">
        <v>3240</v>
      </c>
      <c r="D83" t="s">
        <v>3249</v>
      </c>
      <c r="E83" t="s">
        <v>3250</v>
      </c>
      <c r="F83" t="s">
        <v>747</v>
      </c>
      <c r="G83" t="s">
        <v>5322</v>
      </c>
      <c r="H83" t="s">
        <v>5323</v>
      </c>
      <c r="I83" t="s">
        <v>5121</v>
      </c>
      <c r="J83" s="50">
        <v>46225</v>
      </c>
    </row>
    <row r="84" spans="1:10" x14ac:dyDescent="0.55000000000000004">
      <c r="A84" t="s">
        <v>23</v>
      </c>
      <c r="B84" t="s">
        <v>88</v>
      </c>
      <c r="C84" t="s">
        <v>3574</v>
      </c>
      <c r="D84" t="s">
        <v>3590</v>
      </c>
      <c r="E84" t="s">
        <v>3591</v>
      </c>
      <c r="F84" t="s">
        <v>730</v>
      </c>
      <c r="G84" t="s">
        <v>5324</v>
      </c>
      <c r="H84" t="s">
        <v>5325</v>
      </c>
      <c r="I84" t="s">
        <v>5121</v>
      </c>
      <c r="J84" s="50">
        <v>46225</v>
      </c>
    </row>
    <row r="85" spans="1:10" x14ac:dyDescent="0.55000000000000004">
      <c r="A85" t="s">
        <v>23</v>
      </c>
      <c r="B85" t="s">
        <v>63</v>
      </c>
      <c r="C85" t="s">
        <v>3982</v>
      </c>
      <c r="D85" t="s">
        <v>3989</v>
      </c>
      <c r="E85" t="s">
        <v>3990</v>
      </c>
      <c r="F85" t="s">
        <v>744</v>
      </c>
      <c r="G85" t="s">
        <v>5326</v>
      </c>
      <c r="H85" t="s">
        <v>5327</v>
      </c>
      <c r="I85" t="s">
        <v>5121</v>
      </c>
      <c r="J85" s="50">
        <v>46225</v>
      </c>
    </row>
    <row r="86" spans="1:10" x14ac:dyDescent="0.55000000000000004">
      <c r="A86" t="s">
        <v>23</v>
      </c>
      <c r="B86" t="s">
        <v>73</v>
      </c>
      <c r="C86" t="s">
        <v>4632</v>
      </c>
      <c r="D86" t="s">
        <v>4649</v>
      </c>
      <c r="E86" t="s">
        <v>4650</v>
      </c>
      <c r="F86" t="s">
        <v>747</v>
      </c>
      <c r="G86" t="s">
        <v>5328</v>
      </c>
      <c r="H86" t="s">
        <v>5329</v>
      </c>
      <c r="I86" t="s">
        <v>5117</v>
      </c>
      <c r="J86" s="50">
        <v>46225</v>
      </c>
    </row>
    <row r="87" spans="1:10" x14ac:dyDescent="0.55000000000000004">
      <c r="A87" t="s">
        <v>23</v>
      </c>
      <c r="B87" t="s">
        <v>83</v>
      </c>
      <c r="C87" t="s">
        <v>4874</v>
      </c>
      <c r="D87" t="s">
        <v>4883</v>
      </c>
      <c r="E87" t="s">
        <v>4884</v>
      </c>
      <c r="F87" t="s">
        <v>730</v>
      </c>
      <c r="G87" t="s">
        <v>5330</v>
      </c>
      <c r="H87" t="s">
        <v>5331</v>
      </c>
      <c r="I87" t="s">
        <v>5121</v>
      </c>
      <c r="J87" s="50">
        <v>46225</v>
      </c>
    </row>
    <row r="88" spans="1:10" x14ac:dyDescent="0.55000000000000004">
      <c r="A88" t="s">
        <v>21</v>
      </c>
      <c r="B88" t="s">
        <v>60</v>
      </c>
      <c r="C88" t="s">
        <v>779</v>
      </c>
      <c r="D88" t="s">
        <v>780</v>
      </c>
      <c r="E88" t="s">
        <v>781</v>
      </c>
      <c r="F88" t="s">
        <v>730</v>
      </c>
      <c r="G88" t="s">
        <v>5332</v>
      </c>
      <c r="H88" t="s">
        <v>5333</v>
      </c>
      <c r="I88" t="s">
        <v>5121</v>
      </c>
      <c r="J88" s="50">
        <v>46226</v>
      </c>
    </row>
    <row r="89" spans="1:10" x14ac:dyDescent="0.55000000000000004">
      <c r="A89" t="s">
        <v>21</v>
      </c>
      <c r="B89" t="s">
        <v>67</v>
      </c>
      <c r="C89" t="s">
        <v>1749</v>
      </c>
      <c r="D89" t="s">
        <v>1752</v>
      </c>
      <c r="E89" t="s">
        <v>1753</v>
      </c>
      <c r="F89" t="s">
        <v>747</v>
      </c>
      <c r="G89" t="s">
        <v>5334</v>
      </c>
      <c r="H89" t="s">
        <v>5335</v>
      </c>
      <c r="I89" t="s">
        <v>5121</v>
      </c>
      <c r="J89" s="50">
        <v>46226</v>
      </c>
    </row>
    <row r="90" spans="1:10" x14ac:dyDescent="0.55000000000000004">
      <c r="A90" t="s">
        <v>21</v>
      </c>
      <c r="B90" t="s">
        <v>67</v>
      </c>
      <c r="C90" t="s">
        <v>1929</v>
      </c>
      <c r="D90" t="s">
        <v>1946</v>
      </c>
      <c r="E90" t="s">
        <v>1947</v>
      </c>
      <c r="F90" t="s">
        <v>730</v>
      </c>
      <c r="G90" t="s">
        <v>5336</v>
      </c>
      <c r="H90" t="s">
        <v>5337</v>
      </c>
      <c r="I90" t="s">
        <v>5117</v>
      </c>
      <c r="J90" s="50">
        <v>46226</v>
      </c>
    </row>
    <row r="91" spans="1:10" x14ac:dyDescent="0.55000000000000004">
      <c r="A91" t="s">
        <v>21</v>
      </c>
      <c r="B91" t="s">
        <v>71</v>
      </c>
      <c r="C91" t="s">
        <v>2007</v>
      </c>
      <c r="D91" t="s">
        <v>2020</v>
      </c>
      <c r="E91" t="s">
        <v>2021</v>
      </c>
      <c r="F91" t="s">
        <v>730</v>
      </c>
      <c r="G91" t="s">
        <v>5338</v>
      </c>
      <c r="H91" t="s">
        <v>5339</v>
      </c>
      <c r="I91" t="s">
        <v>5121</v>
      </c>
      <c r="J91" s="50">
        <v>46226</v>
      </c>
    </row>
    <row r="92" spans="1:10" x14ac:dyDescent="0.55000000000000004">
      <c r="A92" t="s">
        <v>21</v>
      </c>
      <c r="B92" t="s">
        <v>71</v>
      </c>
      <c r="C92" t="s">
        <v>1997</v>
      </c>
      <c r="D92" t="s">
        <v>2002</v>
      </c>
      <c r="E92" t="s">
        <v>2003</v>
      </c>
      <c r="F92" t="s">
        <v>747</v>
      </c>
      <c r="G92" t="s">
        <v>5340</v>
      </c>
      <c r="H92" t="s">
        <v>5341</v>
      </c>
      <c r="I92" t="s">
        <v>5117</v>
      </c>
      <c r="J92" s="50">
        <v>46226</v>
      </c>
    </row>
    <row r="93" spans="1:10" x14ac:dyDescent="0.55000000000000004">
      <c r="A93" t="s">
        <v>23</v>
      </c>
      <c r="B93" t="s">
        <v>88</v>
      </c>
      <c r="C93" t="s">
        <v>3703</v>
      </c>
      <c r="D93" t="s">
        <v>3712</v>
      </c>
      <c r="E93" t="s">
        <v>3713</v>
      </c>
      <c r="F93" t="s">
        <v>747</v>
      </c>
      <c r="G93" t="s">
        <v>5342</v>
      </c>
      <c r="H93" t="s">
        <v>5343</v>
      </c>
      <c r="I93" t="s">
        <v>5114</v>
      </c>
      <c r="J93" s="50">
        <v>46226</v>
      </c>
    </row>
    <row r="94" spans="1:10" x14ac:dyDescent="0.55000000000000004">
      <c r="A94" t="s">
        <v>21</v>
      </c>
      <c r="B94" t="s">
        <v>60</v>
      </c>
      <c r="C94" t="s">
        <v>871</v>
      </c>
      <c r="D94" t="s">
        <v>882</v>
      </c>
      <c r="E94" t="s">
        <v>883</v>
      </c>
      <c r="F94" t="s">
        <v>730</v>
      </c>
      <c r="G94" t="s">
        <v>5344</v>
      </c>
      <c r="H94" t="s">
        <v>5345</v>
      </c>
      <c r="I94" t="s">
        <v>5121</v>
      </c>
      <c r="J94" s="50">
        <v>46227</v>
      </c>
    </row>
    <row r="95" spans="1:10" x14ac:dyDescent="0.55000000000000004">
      <c r="A95" t="s">
        <v>21</v>
      </c>
      <c r="B95" t="s">
        <v>68</v>
      </c>
      <c r="C95" t="s">
        <v>1279</v>
      </c>
      <c r="D95" t="s">
        <v>1286</v>
      </c>
      <c r="E95" t="s">
        <v>1287</v>
      </c>
      <c r="F95" t="s">
        <v>744</v>
      </c>
      <c r="G95" t="s">
        <v>5346</v>
      </c>
      <c r="H95" t="s">
        <v>5347</v>
      </c>
      <c r="I95" t="s">
        <v>5117</v>
      </c>
      <c r="J95" s="50">
        <v>46227</v>
      </c>
    </row>
    <row r="96" spans="1:10" x14ac:dyDescent="0.55000000000000004">
      <c r="A96" t="s">
        <v>21</v>
      </c>
      <c r="B96" t="s">
        <v>67</v>
      </c>
      <c r="C96" t="s">
        <v>1929</v>
      </c>
      <c r="D96" t="s">
        <v>1930</v>
      </c>
      <c r="E96" t="s">
        <v>1931</v>
      </c>
      <c r="F96" t="s">
        <v>747</v>
      </c>
      <c r="G96" t="s">
        <v>5348</v>
      </c>
      <c r="H96" t="s">
        <v>5349</v>
      </c>
      <c r="I96" t="s">
        <v>5117</v>
      </c>
      <c r="J96" s="50">
        <v>46227</v>
      </c>
    </row>
    <row r="97" spans="1:10" x14ac:dyDescent="0.55000000000000004">
      <c r="A97" t="s">
        <v>22</v>
      </c>
      <c r="B97" t="s">
        <v>79</v>
      </c>
      <c r="C97" t="s">
        <v>2574</v>
      </c>
      <c r="D97" t="s">
        <v>2577</v>
      </c>
      <c r="E97" t="s">
        <v>2578</v>
      </c>
      <c r="F97" t="s">
        <v>730</v>
      </c>
      <c r="G97" t="s">
        <v>5350</v>
      </c>
      <c r="H97" t="s">
        <v>5351</v>
      </c>
      <c r="I97" t="s">
        <v>5121</v>
      </c>
      <c r="J97" s="50">
        <v>46227</v>
      </c>
    </row>
    <row r="98" spans="1:10" x14ac:dyDescent="0.55000000000000004">
      <c r="A98" t="s">
        <v>22</v>
      </c>
      <c r="B98" t="s">
        <v>79</v>
      </c>
      <c r="C98" t="s">
        <v>2510</v>
      </c>
      <c r="D98" t="s">
        <v>2529</v>
      </c>
      <c r="E98" t="s">
        <v>2530</v>
      </c>
      <c r="F98" t="s">
        <v>730</v>
      </c>
      <c r="G98" t="s">
        <v>5352</v>
      </c>
      <c r="H98" t="s">
        <v>5353</v>
      </c>
      <c r="I98" t="s">
        <v>5121</v>
      </c>
      <c r="J98" s="50">
        <v>46227</v>
      </c>
    </row>
    <row r="99" spans="1:10" x14ac:dyDescent="0.55000000000000004">
      <c r="A99" t="s">
        <v>22</v>
      </c>
      <c r="B99" t="s">
        <v>77</v>
      </c>
      <c r="C99" t="s">
        <v>3258</v>
      </c>
      <c r="D99" t="s">
        <v>3269</v>
      </c>
      <c r="E99" t="s">
        <v>3270</v>
      </c>
      <c r="F99" t="s">
        <v>744</v>
      </c>
      <c r="G99" t="s">
        <v>5354</v>
      </c>
      <c r="H99" t="s">
        <v>5355</v>
      </c>
      <c r="I99" t="s">
        <v>5117</v>
      </c>
      <c r="J99" s="50">
        <v>46227</v>
      </c>
    </row>
    <row r="100" spans="1:10" x14ac:dyDescent="0.55000000000000004">
      <c r="A100" t="s">
        <v>21</v>
      </c>
      <c r="B100" t="s">
        <v>71</v>
      </c>
      <c r="C100" t="s">
        <v>2054</v>
      </c>
      <c r="D100" t="s">
        <v>2069</v>
      </c>
      <c r="E100" t="s">
        <v>2070</v>
      </c>
      <c r="F100" t="s">
        <v>747</v>
      </c>
      <c r="G100" t="s">
        <v>5356</v>
      </c>
      <c r="H100" t="s">
        <v>5357</v>
      </c>
      <c r="I100" t="s">
        <v>5121</v>
      </c>
      <c r="J100" s="50">
        <v>46228</v>
      </c>
    </row>
    <row r="101" spans="1:10" x14ac:dyDescent="0.55000000000000004">
      <c r="A101" t="s">
        <v>23</v>
      </c>
      <c r="B101" t="s">
        <v>63</v>
      </c>
      <c r="C101" t="s">
        <v>3928</v>
      </c>
      <c r="D101" t="s">
        <v>3957</v>
      </c>
      <c r="E101" t="s">
        <v>3958</v>
      </c>
      <c r="G101" t="s">
        <v>5358</v>
      </c>
      <c r="H101" t="s">
        <v>5359</v>
      </c>
      <c r="I101" t="s">
        <v>5121</v>
      </c>
      <c r="J101" s="50">
        <v>46229</v>
      </c>
    </row>
    <row r="102" spans="1:10" x14ac:dyDescent="0.55000000000000004">
      <c r="A102" t="s">
        <v>21</v>
      </c>
      <c r="B102" t="s">
        <v>60</v>
      </c>
      <c r="C102" t="s">
        <v>726</v>
      </c>
      <c r="D102" t="s">
        <v>727</v>
      </c>
      <c r="E102" t="s">
        <v>728</v>
      </c>
      <c r="F102" t="s">
        <v>730</v>
      </c>
      <c r="G102" t="s">
        <v>5360</v>
      </c>
      <c r="H102" t="s">
        <v>5361</v>
      </c>
      <c r="I102" t="s">
        <v>5117</v>
      </c>
      <c r="J102" s="50">
        <v>46230</v>
      </c>
    </row>
    <row r="103" spans="1:10" x14ac:dyDescent="0.55000000000000004">
      <c r="A103" t="s">
        <v>21</v>
      </c>
      <c r="B103" t="s">
        <v>68</v>
      </c>
      <c r="C103" t="s">
        <v>1413</v>
      </c>
      <c r="D103" t="s">
        <v>1440</v>
      </c>
      <c r="E103" t="s">
        <v>1441</v>
      </c>
      <c r="G103" t="s">
        <v>5362</v>
      </c>
      <c r="H103" t="s">
        <v>5363</v>
      </c>
      <c r="I103" t="s">
        <v>5121</v>
      </c>
      <c r="J103" s="50">
        <v>46230</v>
      </c>
    </row>
    <row r="104" spans="1:10" x14ac:dyDescent="0.55000000000000004">
      <c r="A104" t="s">
        <v>21</v>
      </c>
      <c r="B104" t="s">
        <v>67</v>
      </c>
      <c r="C104" t="s">
        <v>1779</v>
      </c>
      <c r="D104" t="s">
        <v>1794</v>
      </c>
      <c r="E104" t="s">
        <v>1795</v>
      </c>
      <c r="F104" t="s">
        <v>747</v>
      </c>
      <c r="G104" t="s">
        <v>5364</v>
      </c>
      <c r="H104" t="s">
        <v>5365</v>
      </c>
      <c r="I104" t="s">
        <v>5114</v>
      </c>
      <c r="J104" s="50">
        <v>46230</v>
      </c>
    </row>
    <row r="105" spans="1:10" x14ac:dyDescent="0.55000000000000004">
      <c r="A105" t="s">
        <v>22</v>
      </c>
      <c r="B105" t="s">
        <v>85</v>
      </c>
      <c r="C105" t="s">
        <v>2670</v>
      </c>
      <c r="D105" t="s">
        <v>2671</v>
      </c>
      <c r="E105" t="s">
        <v>2672</v>
      </c>
      <c r="F105" t="s">
        <v>747</v>
      </c>
      <c r="G105" t="s">
        <v>5366</v>
      </c>
      <c r="H105" t="s">
        <v>5367</v>
      </c>
      <c r="I105" t="s">
        <v>5114</v>
      </c>
      <c r="J105" s="50">
        <v>46230</v>
      </c>
    </row>
    <row r="106" spans="1:10" x14ac:dyDescent="0.55000000000000004">
      <c r="A106" t="s">
        <v>23</v>
      </c>
      <c r="B106" t="s">
        <v>87</v>
      </c>
      <c r="C106" t="s">
        <v>4303</v>
      </c>
      <c r="D106" t="s">
        <v>4304</v>
      </c>
      <c r="E106" t="s">
        <v>4305</v>
      </c>
      <c r="F106" t="s">
        <v>747</v>
      </c>
      <c r="G106" t="s">
        <v>5368</v>
      </c>
      <c r="H106" t="s">
        <v>5369</v>
      </c>
      <c r="I106" t="s">
        <v>5121</v>
      </c>
      <c r="J106" s="50">
        <v>46230</v>
      </c>
    </row>
    <row r="107" spans="1:10" x14ac:dyDescent="0.55000000000000004">
      <c r="A107" t="s">
        <v>23</v>
      </c>
      <c r="B107" t="s">
        <v>87</v>
      </c>
      <c r="C107" t="s">
        <v>4451</v>
      </c>
      <c r="D107" t="s">
        <v>4460</v>
      </c>
      <c r="E107" t="s">
        <v>4461</v>
      </c>
      <c r="F107" t="s">
        <v>747</v>
      </c>
      <c r="G107" t="s">
        <v>5370</v>
      </c>
      <c r="H107" t="s">
        <v>5371</v>
      </c>
      <c r="I107" t="s">
        <v>5117</v>
      </c>
      <c r="J107" s="50">
        <v>46230</v>
      </c>
    </row>
    <row r="108" spans="1:10" x14ac:dyDescent="0.55000000000000004">
      <c r="A108" t="s">
        <v>23</v>
      </c>
      <c r="B108" t="s">
        <v>87</v>
      </c>
      <c r="C108" t="s">
        <v>4491</v>
      </c>
      <c r="D108" t="s">
        <v>4502</v>
      </c>
      <c r="E108" t="s">
        <v>4503</v>
      </c>
      <c r="F108" t="s">
        <v>747</v>
      </c>
      <c r="G108" t="s">
        <v>5372</v>
      </c>
      <c r="H108" t="s">
        <v>5373</v>
      </c>
      <c r="I108" t="s">
        <v>5121</v>
      </c>
      <c r="J108" s="50">
        <v>46230</v>
      </c>
    </row>
    <row r="109" spans="1:10" x14ac:dyDescent="0.55000000000000004">
      <c r="A109" t="s">
        <v>21</v>
      </c>
      <c r="B109" t="s">
        <v>67</v>
      </c>
      <c r="C109" t="s">
        <v>1851</v>
      </c>
      <c r="D109" t="s">
        <v>1856</v>
      </c>
      <c r="E109" t="s">
        <v>1857</v>
      </c>
      <c r="F109" t="s">
        <v>744</v>
      </c>
      <c r="G109" t="s">
        <v>5374</v>
      </c>
      <c r="H109" t="s">
        <v>5375</v>
      </c>
      <c r="I109" t="s">
        <v>5121</v>
      </c>
      <c r="J109" s="50">
        <v>46231</v>
      </c>
    </row>
    <row r="110" spans="1:10" x14ac:dyDescent="0.55000000000000004">
      <c r="A110" t="s">
        <v>21</v>
      </c>
      <c r="B110" t="s">
        <v>71</v>
      </c>
      <c r="C110" t="s">
        <v>1975</v>
      </c>
      <c r="D110" t="s">
        <v>1992</v>
      </c>
      <c r="E110" t="s">
        <v>1993</v>
      </c>
      <c r="F110" t="s">
        <v>747</v>
      </c>
      <c r="G110" t="s">
        <v>5376</v>
      </c>
      <c r="H110" t="s">
        <v>5377</v>
      </c>
      <c r="I110" t="s">
        <v>5117</v>
      </c>
      <c r="J110" s="50">
        <v>46231</v>
      </c>
    </row>
    <row r="111" spans="1:10" x14ac:dyDescent="0.55000000000000004">
      <c r="A111" t="s">
        <v>21</v>
      </c>
      <c r="B111" t="s">
        <v>54</v>
      </c>
      <c r="C111" t="s">
        <v>2180</v>
      </c>
      <c r="D111" t="s">
        <v>2183</v>
      </c>
      <c r="E111" t="s">
        <v>2184</v>
      </c>
      <c r="F111" t="s">
        <v>747</v>
      </c>
      <c r="G111" t="s">
        <v>5378</v>
      </c>
      <c r="H111" t="s">
        <v>5379</v>
      </c>
      <c r="I111" t="s">
        <v>5121</v>
      </c>
      <c r="J111" s="50">
        <v>46231</v>
      </c>
    </row>
    <row r="112" spans="1:10" x14ac:dyDescent="0.55000000000000004">
      <c r="A112" t="s">
        <v>22</v>
      </c>
      <c r="B112" t="s">
        <v>89</v>
      </c>
      <c r="C112" t="s">
        <v>3052</v>
      </c>
      <c r="D112" t="s">
        <v>3059</v>
      </c>
      <c r="E112" t="s">
        <v>3060</v>
      </c>
      <c r="F112" t="s">
        <v>730</v>
      </c>
      <c r="G112" t="s">
        <v>5380</v>
      </c>
      <c r="H112" t="s">
        <v>5381</v>
      </c>
      <c r="I112" t="s">
        <v>5121</v>
      </c>
      <c r="J112" s="50">
        <v>46231</v>
      </c>
    </row>
    <row r="113" spans="1:10" x14ac:dyDescent="0.55000000000000004">
      <c r="A113" t="s">
        <v>23</v>
      </c>
      <c r="B113" t="s">
        <v>88</v>
      </c>
      <c r="C113" t="s">
        <v>3643</v>
      </c>
      <c r="D113" t="s">
        <v>3662</v>
      </c>
      <c r="E113" t="s">
        <v>3663</v>
      </c>
      <c r="F113" t="s">
        <v>747</v>
      </c>
      <c r="G113" t="s">
        <v>5382</v>
      </c>
      <c r="H113" t="s">
        <v>5383</v>
      </c>
      <c r="I113" t="s">
        <v>5121</v>
      </c>
      <c r="J113" s="50">
        <v>46231</v>
      </c>
    </row>
    <row r="114" spans="1:10" x14ac:dyDescent="0.55000000000000004">
      <c r="A114" t="s">
        <v>23</v>
      </c>
      <c r="B114" t="s">
        <v>88</v>
      </c>
      <c r="C114" t="s">
        <v>3667</v>
      </c>
      <c r="D114" t="s">
        <v>3682</v>
      </c>
      <c r="E114" t="s">
        <v>3683</v>
      </c>
      <c r="F114" t="s">
        <v>747</v>
      </c>
      <c r="G114" t="s">
        <v>5384</v>
      </c>
      <c r="H114" t="s">
        <v>5385</v>
      </c>
      <c r="I114" t="s">
        <v>5121</v>
      </c>
      <c r="J114" s="50">
        <v>46231</v>
      </c>
    </row>
    <row r="115" spans="1:10" x14ac:dyDescent="0.55000000000000004">
      <c r="A115" t="s">
        <v>23</v>
      </c>
      <c r="B115" t="s">
        <v>73</v>
      </c>
      <c r="C115" t="s">
        <v>4792</v>
      </c>
      <c r="D115" t="s">
        <v>4805</v>
      </c>
      <c r="E115" t="s">
        <v>4806</v>
      </c>
      <c r="F115" t="s">
        <v>747</v>
      </c>
      <c r="G115" t="s">
        <v>5386</v>
      </c>
      <c r="H115" t="s">
        <v>5387</v>
      </c>
      <c r="I115" t="s">
        <v>5117</v>
      </c>
      <c r="J115" s="50">
        <v>46231</v>
      </c>
    </row>
    <row r="116" spans="1:10" x14ac:dyDescent="0.55000000000000004">
      <c r="A116" t="s">
        <v>21</v>
      </c>
      <c r="B116" t="s">
        <v>60</v>
      </c>
      <c r="C116" t="s">
        <v>726</v>
      </c>
      <c r="D116" t="s">
        <v>745</v>
      </c>
      <c r="E116" t="s">
        <v>746</v>
      </c>
      <c r="F116" t="s">
        <v>747</v>
      </c>
      <c r="G116" t="s">
        <v>5388</v>
      </c>
      <c r="H116" t="s">
        <v>5389</v>
      </c>
      <c r="I116" t="s">
        <v>5117</v>
      </c>
      <c r="J116" s="50">
        <v>46232</v>
      </c>
    </row>
    <row r="117" spans="1:10" x14ac:dyDescent="0.55000000000000004">
      <c r="A117" t="s">
        <v>21</v>
      </c>
      <c r="B117" t="s">
        <v>54</v>
      </c>
      <c r="C117" t="s">
        <v>2206</v>
      </c>
      <c r="D117" t="s">
        <v>2209</v>
      </c>
      <c r="E117" t="s">
        <v>2210</v>
      </c>
      <c r="F117" t="s">
        <v>730</v>
      </c>
      <c r="G117" t="s">
        <v>5390</v>
      </c>
      <c r="H117" t="s">
        <v>5391</v>
      </c>
      <c r="I117" t="s">
        <v>5121</v>
      </c>
      <c r="J117" s="50">
        <v>46232</v>
      </c>
    </row>
    <row r="118" spans="1:10" x14ac:dyDescent="0.55000000000000004">
      <c r="A118" t="s">
        <v>23</v>
      </c>
      <c r="B118" t="s">
        <v>72</v>
      </c>
      <c r="C118" t="s">
        <v>3847</v>
      </c>
      <c r="D118" t="s">
        <v>3864</v>
      </c>
      <c r="E118" t="s">
        <v>3865</v>
      </c>
      <c r="F118" t="s">
        <v>730</v>
      </c>
      <c r="G118" t="s">
        <v>5392</v>
      </c>
      <c r="H118" t="s">
        <v>5393</v>
      </c>
      <c r="I118" t="s">
        <v>5117</v>
      </c>
      <c r="J118" s="50">
        <v>46232</v>
      </c>
    </row>
    <row r="119" spans="1:10" x14ac:dyDescent="0.55000000000000004">
      <c r="A119" t="s">
        <v>23</v>
      </c>
      <c r="B119" t="s">
        <v>87</v>
      </c>
      <c r="C119" t="s">
        <v>4551</v>
      </c>
      <c r="D119" t="s">
        <v>4568</v>
      </c>
      <c r="E119" t="s">
        <v>4569</v>
      </c>
      <c r="F119" t="s">
        <v>747</v>
      </c>
      <c r="G119" t="s">
        <v>5394</v>
      </c>
      <c r="H119" t="s">
        <v>5395</v>
      </c>
      <c r="I119" t="s">
        <v>5121</v>
      </c>
      <c r="J119" s="50">
        <v>46232</v>
      </c>
    </row>
    <row r="120" spans="1:10" x14ac:dyDescent="0.55000000000000004">
      <c r="A120" t="s">
        <v>21</v>
      </c>
      <c r="B120" t="s">
        <v>64</v>
      </c>
      <c r="C120" t="s">
        <v>1183</v>
      </c>
      <c r="D120" t="s">
        <v>1190</v>
      </c>
      <c r="E120" t="s">
        <v>1191</v>
      </c>
      <c r="F120" t="s">
        <v>747</v>
      </c>
      <c r="G120" t="s">
        <v>5396</v>
      </c>
      <c r="H120" t="s">
        <v>5397</v>
      </c>
      <c r="I120" t="s">
        <v>5117</v>
      </c>
      <c r="J120" s="50">
        <v>46234</v>
      </c>
    </row>
    <row r="121" spans="1:10" x14ac:dyDescent="0.55000000000000004">
      <c r="A121" t="s">
        <v>21</v>
      </c>
      <c r="B121" t="s">
        <v>68</v>
      </c>
      <c r="C121" t="s">
        <v>1451</v>
      </c>
      <c r="D121" t="s">
        <v>1456</v>
      </c>
      <c r="E121" t="s">
        <v>1457</v>
      </c>
      <c r="F121" t="s">
        <v>747</v>
      </c>
      <c r="G121" t="s">
        <v>5398</v>
      </c>
      <c r="H121" t="s">
        <v>5399</v>
      </c>
      <c r="I121" t="s">
        <v>5117</v>
      </c>
      <c r="J121" s="50">
        <v>46234</v>
      </c>
    </row>
  </sheetData>
  <phoneticPr fontId="4"/>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DB922-1591-4E18-BBCA-D5F69B6184A8}">
  <sheetPr codeName="Sheet27"/>
  <dimension ref="A1:J10"/>
  <sheetViews>
    <sheetView workbookViewId="0">
      <selection sqref="A1:J10"/>
    </sheetView>
  </sheetViews>
  <sheetFormatPr defaultRowHeight="18" x14ac:dyDescent="0.55000000000000004"/>
  <cols>
    <col min="1" max="2" width="18.58203125" bestFit="1" customWidth="1"/>
    <col min="3" max="3" width="18.33203125" bestFit="1" customWidth="1"/>
    <col min="4" max="4" width="22.83203125" bestFit="1" customWidth="1"/>
    <col min="5" max="5" width="26.08203125" bestFit="1" customWidth="1"/>
    <col min="6" max="6" width="24.58203125" bestFit="1" customWidth="1"/>
    <col min="7" max="7" width="18.58203125" bestFit="1" customWidth="1"/>
    <col min="8" max="8" width="12.58203125" bestFit="1" customWidth="1"/>
    <col min="9" max="9" width="23.08203125" bestFit="1" customWidth="1"/>
    <col min="10" max="10" width="36.08203125" bestFit="1" customWidth="1"/>
  </cols>
  <sheetData>
    <row r="1" spans="1:10" x14ac:dyDescent="0.55000000000000004">
      <c r="A1" t="s">
        <v>5079</v>
      </c>
      <c r="B1" t="s">
        <v>5080</v>
      </c>
      <c r="C1" t="s">
        <v>5104</v>
      </c>
      <c r="D1" t="s">
        <v>5105</v>
      </c>
      <c r="E1" t="s">
        <v>5106</v>
      </c>
      <c r="F1" t="s">
        <v>5107</v>
      </c>
      <c r="G1" t="s">
        <v>5108</v>
      </c>
      <c r="H1" t="s">
        <v>5109</v>
      </c>
      <c r="I1" t="s">
        <v>5110</v>
      </c>
      <c r="J1" t="s">
        <v>5111</v>
      </c>
    </row>
    <row r="2" spans="1:10" x14ac:dyDescent="0.55000000000000004">
      <c r="A2" t="s">
        <v>21</v>
      </c>
      <c r="B2" t="s">
        <v>59</v>
      </c>
      <c r="C2" t="s">
        <v>1715</v>
      </c>
      <c r="D2" t="s">
        <v>1728</v>
      </c>
      <c r="E2" t="s">
        <v>1729</v>
      </c>
      <c r="F2" t="s">
        <v>744</v>
      </c>
      <c r="G2" t="s">
        <v>5400</v>
      </c>
      <c r="H2" t="s">
        <v>5401</v>
      </c>
      <c r="I2" t="s">
        <v>5117</v>
      </c>
      <c r="J2" s="50">
        <v>46237</v>
      </c>
    </row>
    <row r="3" spans="1:10" x14ac:dyDescent="0.55000000000000004">
      <c r="A3" t="s">
        <v>23</v>
      </c>
      <c r="B3" t="s">
        <v>73</v>
      </c>
      <c r="C3" t="s">
        <v>4632</v>
      </c>
      <c r="D3" t="s">
        <v>4641</v>
      </c>
      <c r="E3" t="s">
        <v>4642</v>
      </c>
      <c r="F3" t="s">
        <v>747</v>
      </c>
      <c r="G3" t="s">
        <v>5402</v>
      </c>
      <c r="H3" t="s">
        <v>5403</v>
      </c>
      <c r="I3" t="s">
        <v>5117</v>
      </c>
      <c r="J3" s="50">
        <v>46237</v>
      </c>
    </row>
    <row r="4" spans="1:10" x14ac:dyDescent="0.55000000000000004">
      <c r="A4" t="s">
        <v>23</v>
      </c>
      <c r="B4" t="s">
        <v>88</v>
      </c>
      <c r="C4" t="s">
        <v>3703</v>
      </c>
      <c r="D4" t="s">
        <v>3712</v>
      </c>
      <c r="E4" t="s">
        <v>3713</v>
      </c>
      <c r="F4" t="s">
        <v>747</v>
      </c>
      <c r="G4" t="s">
        <v>5404</v>
      </c>
      <c r="H4" t="s">
        <v>5405</v>
      </c>
      <c r="I4" t="s">
        <v>5406</v>
      </c>
      <c r="J4" s="50">
        <v>46238</v>
      </c>
    </row>
    <row r="5" spans="1:10" x14ac:dyDescent="0.55000000000000004">
      <c r="A5" t="s">
        <v>23</v>
      </c>
      <c r="B5" t="s">
        <v>88</v>
      </c>
      <c r="C5" t="s">
        <v>3526</v>
      </c>
      <c r="D5" t="s">
        <v>3547</v>
      </c>
      <c r="E5" t="s">
        <v>3548</v>
      </c>
      <c r="F5" t="s">
        <v>730</v>
      </c>
      <c r="G5" t="s">
        <v>5407</v>
      </c>
      <c r="H5" t="s">
        <v>5408</v>
      </c>
      <c r="I5" t="s">
        <v>5121</v>
      </c>
      <c r="J5" s="50">
        <v>46238</v>
      </c>
    </row>
    <row r="6" spans="1:10" x14ac:dyDescent="0.55000000000000004">
      <c r="A6" t="s">
        <v>23</v>
      </c>
      <c r="B6" t="s">
        <v>73</v>
      </c>
      <c r="C6" t="s">
        <v>4732</v>
      </c>
      <c r="D6" t="s">
        <v>4739</v>
      </c>
      <c r="E6" t="s">
        <v>4740</v>
      </c>
      <c r="F6" t="s">
        <v>744</v>
      </c>
      <c r="G6" t="s">
        <v>5409</v>
      </c>
      <c r="H6" t="s">
        <v>5410</v>
      </c>
      <c r="I6" t="s">
        <v>5117</v>
      </c>
      <c r="J6" s="50">
        <v>46238</v>
      </c>
    </row>
    <row r="7" spans="1:10" x14ac:dyDescent="0.55000000000000004">
      <c r="A7" t="s">
        <v>23</v>
      </c>
      <c r="B7" t="s">
        <v>83</v>
      </c>
      <c r="C7" t="s">
        <v>4950</v>
      </c>
      <c r="D7" t="s">
        <v>4978</v>
      </c>
      <c r="E7" t="s">
        <v>4979</v>
      </c>
      <c r="F7" t="s">
        <v>730</v>
      </c>
      <c r="G7" t="s">
        <v>5411</v>
      </c>
      <c r="H7" t="s">
        <v>5412</v>
      </c>
      <c r="I7" t="s">
        <v>5117</v>
      </c>
      <c r="J7" s="50">
        <v>46238</v>
      </c>
    </row>
    <row r="8" spans="1:10" x14ac:dyDescent="0.55000000000000004">
      <c r="A8" t="s">
        <v>21</v>
      </c>
      <c r="B8" t="s">
        <v>67</v>
      </c>
      <c r="C8" t="s">
        <v>1929</v>
      </c>
      <c r="D8" t="s">
        <v>1942</v>
      </c>
      <c r="E8" t="s">
        <v>1943</v>
      </c>
      <c r="F8" t="s">
        <v>730</v>
      </c>
      <c r="G8" t="s">
        <v>5413</v>
      </c>
      <c r="H8" t="s">
        <v>5414</v>
      </c>
      <c r="I8" t="s">
        <v>5121</v>
      </c>
      <c r="J8" s="50">
        <v>46239</v>
      </c>
    </row>
    <row r="9" spans="1:10" x14ac:dyDescent="0.55000000000000004">
      <c r="A9" t="s">
        <v>22</v>
      </c>
      <c r="B9" t="s">
        <v>80</v>
      </c>
      <c r="C9" t="s">
        <v>3424</v>
      </c>
      <c r="D9" t="s">
        <v>3441</v>
      </c>
      <c r="E9" t="s">
        <v>3442</v>
      </c>
      <c r="F9" t="s">
        <v>747</v>
      </c>
      <c r="G9" t="s">
        <v>5415</v>
      </c>
      <c r="H9" t="s">
        <v>5416</v>
      </c>
      <c r="I9" t="s">
        <v>5121</v>
      </c>
      <c r="J9" s="50">
        <v>46239</v>
      </c>
    </row>
    <row r="10" spans="1:10" x14ac:dyDescent="0.55000000000000004">
      <c r="A10" t="s">
        <v>23</v>
      </c>
      <c r="B10" t="s">
        <v>73</v>
      </c>
      <c r="C10" t="s">
        <v>4612</v>
      </c>
      <c r="D10" t="s">
        <v>4617</v>
      </c>
      <c r="E10" t="s">
        <v>4618</v>
      </c>
      <c r="F10" t="s">
        <v>744</v>
      </c>
      <c r="G10" t="s">
        <v>5417</v>
      </c>
      <c r="H10" t="s">
        <v>5418</v>
      </c>
      <c r="I10" t="s">
        <v>5117</v>
      </c>
      <c r="J10" s="50">
        <v>46239</v>
      </c>
    </row>
  </sheetData>
  <phoneticPr fontId="4"/>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B30CA-73DA-4F3F-80E2-6A08E295F345}">
  <sheetPr codeName="Sheet28"/>
  <dimension ref="A1:J76"/>
  <sheetViews>
    <sheetView workbookViewId="0">
      <selection sqref="A1:J70"/>
    </sheetView>
  </sheetViews>
  <sheetFormatPr defaultRowHeight="18" x14ac:dyDescent="0.55000000000000004"/>
  <cols>
    <col min="1" max="1" width="18.58203125" bestFit="1" customWidth="1"/>
    <col min="2" max="2" width="19.58203125" bestFit="1" customWidth="1"/>
    <col min="3" max="3" width="18.33203125" bestFit="1" customWidth="1"/>
    <col min="4" max="4" width="22.83203125" bestFit="1" customWidth="1"/>
    <col min="5" max="5" width="30.08203125" bestFit="1" customWidth="1"/>
    <col min="6" max="6" width="24.58203125" bestFit="1" customWidth="1"/>
    <col min="7" max="7" width="18.58203125" bestFit="1" customWidth="1"/>
    <col min="8" max="8" width="12.58203125" bestFit="1" customWidth="1"/>
    <col min="9" max="9" width="23.08203125" bestFit="1" customWidth="1"/>
    <col min="10" max="10" width="36.08203125" bestFit="1" customWidth="1"/>
  </cols>
  <sheetData>
    <row r="1" spans="1:10" x14ac:dyDescent="0.55000000000000004">
      <c r="A1" t="s">
        <v>5079</v>
      </c>
      <c r="B1" t="s">
        <v>5080</v>
      </c>
      <c r="C1" t="s">
        <v>5104</v>
      </c>
      <c r="D1" t="s">
        <v>5105</v>
      </c>
      <c r="E1" t="s">
        <v>5106</v>
      </c>
      <c r="F1" t="s">
        <v>5107</v>
      </c>
      <c r="G1" t="s">
        <v>5108</v>
      </c>
      <c r="H1" t="s">
        <v>5109</v>
      </c>
      <c r="I1" t="s">
        <v>5110</v>
      </c>
      <c r="J1" t="s">
        <v>5111</v>
      </c>
    </row>
    <row r="2" spans="1:10" x14ac:dyDescent="0.55000000000000004">
      <c r="A2" t="s">
        <v>21</v>
      </c>
      <c r="B2" t="s">
        <v>68</v>
      </c>
      <c r="C2" t="s">
        <v>1413</v>
      </c>
      <c r="D2" t="s">
        <v>1430</v>
      </c>
      <c r="E2" t="s">
        <v>1431</v>
      </c>
      <c r="F2" t="s">
        <v>747</v>
      </c>
      <c r="G2" t="s">
        <v>5419</v>
      </c>
      <c r="H2" t="s">
        <v>5420</v>
      </c>
      <c r="I2" t="s">
        <v>5117</v>
      </c>
      <c r="J2" s="50">
        <v>46204</v>
      </c>
    </row>
    <row r="3" spans="1:10" x14ac:dyDescent="0.55000000000000004">
      <c r="A3" t="s">
        <v>21</v>
      </c>
      <c r="B3" t="s">
        <v>67</v>
      </c>
      <c r="C3" t="s">
        <v>1873</v>
      </c>
      <c r="D3" t="s">
        <v>1890</v>
      </c>
      <c r="E3" t="s">
        <v>1891</v>
      </c>
      <c r="F3" t="s">
        <v>744</v>
      </c>
      <c r="G3" t="s">
        <v>5421</v>
      </c>
      <c r="H3" t="s">
        <v>5422</v>
      </c>
      <c r="I3" t="s">
        <v>5121</v>
      </c>
      <c r="J3" s="50">
        <v>46204</v>
      </c>
    </row>
    <row r="4" spans="1:10" x14ac:dyDescent="0.55000000000000004">
      <c r="A4" t="s">
        <v>22</v>
      </c>
      <c r="B4" t="s">
        <v>80</v>
      </c>
      <c r="C4" t="s">
        <v>3472</v>
      </c>
      <c r="D4" t="s">
        <v>3485</v>
      </c>
      <c r="E4" t="s">
        <v>3486</v>
      </c>
      <c r="F4" t="s">
        <v>747</v>
      </c>
      <c r="G4" t="s">
        <v>5423</v>
      </c>
      <c r="H4" t="s">
        <v>5424</v>
      </c>
      <c r="I4" t="s">
        <v>5121</v>
      </c>
      <c r="J4" s="50">
        <v>46204</v>
      </c>
    </row>
    <row r="5" spans="1:10" x14ac:dyDescent="0.55000000000000004">
      <c r="A5" t="s">
        <v>23</v>
      </c>
      <c r="B5" t="s">
        <v>73</v>
      </c>
      <c r="C5" t="s">
        <v>4612</v>
      </c>
      <c r="D5" t="s">
        <v>4617</v>
      </c>
      <c r="E5" t="s">
        <v>4618</v>
      </c>
      <c r="F5" t="s">
        <v>744</v>
      </c>
      <c r="G5" t="s">
        <v>5425</v>
      </c>
      <c r="H5" t="s">
        <v>5426</v>
      </c>
      <c r="I5" t="s">
        <v>5117</v>
      </c>
      <c r="J5" s="50">
        <v>46204</v>
      </c>
    </row>
    <row r="6" spans="1:10" x14ac:dyDescent="0.55000000000000004">
      <c r="A6" t="s">
        <v>21</v>
      </c>
      <c r="B6" t="s">
        <v>59</v>
      </c>
      <c r="C6" t="s">
        <v>1587</v>
      </c>
      <c r="D6" t="s">
        <v>1596</v>
      </c>
      <c r="E6" t="s">
        <v>1597</v>
      </c>
      <c r="F6" t="s">
        <v>744</v>
      </c>
      <c r="G6" t="s">
        <v>5427</v>
      </c>
      <c r="H6" t="s">
        <v>5428</v>
      </c>
      <c r="I6" t="s">
        <v>5114</v>
      </c>
      <c r="J6" s="50">
        <v>46205</v>
      </c>
    </row>
    <row r="7" spans="1:10" x14ac:dyDescent="0.55000000000000004">
      <c r="A7" t="s">
        <v>21</v>
      </c>
      <c r="B7" t="s">
        <v>59</v>
      </c>
      <c r="C7" t="s">
        <v>1499</v>
      </c>
      <c r="D7" t="s">
        <v>1506</v>
      </c>
      <c r="E7" t="s">
        <v>1507</v>
      </c>
      <c r="F7" t="s">
        <v>747</v>
      </c>
      <c r="G7" t="s">
        <v>5429</v>
      </c>
      <c r="H7" t="s">
        <v>5430</v>
      </c>
      <c r="I7" t="s">
        <v>5121</v>
      </c>
      <c r="J7" s="50">
        <v>46205</v>
      </c>
    </row>
    <row r="8" spans="1:10" x14ac:dyDescent="0.55000000000000004">
      <c r="A8" t="s">
        <v>21</v>
      </c>
      <c r="B8" t="s">
        <v>54</v>
      </c>
      <c r="C8" t="s">
        <v>2380</v>
      </c>
      <c r="D8" t="s">
        <v>2381</v>
      </c>
      <c r="E8" t="s">
        <v>2382</v>
      </c>
      <c r="F8" t="s">
        <v>744</v>
      </c>
      <c r="G8" t="s">
        <v>5431</v>
      </c>
      <c r="H8" t="s">
        <v>5432</v>
      </c>
      <c r="I8" t="s">
        <v>5114</v>
      </c>
      <c r="J8" s="50">
        <v>46205</v>
      </c>
    </row>
    <row r="9" spans="1:10" x14ac:dyDescent="0.55000000000000004">
      <c r="A9" t="s">
        <v>22</v>
      </c>
      <c r="B9" t="s">
        <v>79</v>
      </c>
      <c r="C9" t="s">
        <v>2538</v>
      </c>
      <c r="D9" t="s">
        <v>2539</v>
      </c>
      <c r="E9" t="s">
        <v>2540</v>
      </c>
      <c r="F9" t="s">
        <v>744</v>
      </c>
      <c r="G9" t="s">
        <v>5433</v>
      </c>
      <c r="H9" t="s">
        <v>5434</v>
      </c>
      <c r="I9" t="s">
        <v>5121</v>
      </c>
      <c r="J9" s="50">
        <v>46205</v>
      </c>
    </row>
    <row r="10" spans="1:10" x14ac:dyDescent="0.55000000000000004">
      <c r="A10" t="s">
        <v>22</v>
      </c>
      <c r="B10" t="s">
        <v>53</v>
      </c>
      <c r="C10" t="s">
        <v>2920</v>
      </c>
      <c r="D10" t="s">
        <v>2921</v>
      </c>
      <c r="E10" t="s">
        <v>2922</v>
      </c>
      <c r="F10" t="s">
        <v>730</v>
      </c>
      <c r="G10" t="s">
        <v>5435</v>
      </c>
      <c r="H10" t="s">
        <v>5436</v>
      </c>
      <c r="I10" t="s">
        <v>5114</v>
      </c>
      <c r="J10" s="50">
        <v>46205</v>
      </c>
    </row>
    <row r="11" spans="1:10" x14ac:dyDescent="0.55000000000000004">
      <c r="A11" t="s">
        <v>23</v>
      </c>
      <c r="B11" t="s">
        <v>88</v>
      </c>
      <c r="C11" t="s">
        <v>3703</v>
      </c>
      <c r="D11" t="s">
        <v>3710</v>
      </c>
      <c r="E11" t="s">
        <v>3711</v>
      </c>
      <c r="F11" t="s">
        <v>730</v>
      </c>
      <c r="G11" t="s">
        <v>5437</v>
      </c>
      <c r="H11" t="s">
        <v>5438</v>
      </c>
      <c r="I11" t="s">
        <v>5121</v>
      </c>
      <c r="J11" s="50">
        <v>46205</v>
      </c>
    </row>
    <row r="12" spans="1:10" x14ac:dyDescent="0.55000000000000004">
      <c r="A12" t="s">
        <v>23</v>
      </c>
      <c r="B12" t="s">
        <v>81</v>
      </c>
      <c r="C12" t="s">
        <v>4156</v>
      </c>
      <c r="D12" t="s">
        <v>4157</v>
      </c>
      <c r="E12" t="s">
        <v>4158</v>
      </c>
      <c r="F12" t="s">
        <v>730</v>
      </c>
      <c r="G12" t="s">
        <v>5202</v>
      </c>
      <c r="H12" t="s">
        <v>5203</v>
      </c>
      <c r="I12" t="s">
        <v>5117</v>
      </c>
      <c r="J12" s="50">
        <v>46205</v>
      </c>
    </row>
    <row r="13" spans="1:10" x14ac:dyDescent="0.55000000000000004">
      <c r="A13" t="s">
        <v>21</v>
      </c>
      <c r="B13" t="s">
        <v>60</v>
      </c>
      <c r="C13" t="s">
        <v>913</v>
      </c>
      <c r="D13" t="s">
        <v>918</v>
      </c>
      <c r="E13" t="s">
        <v>919</v>
      </c>
      <c r="F13" t="s">
        <v>747</v>
      </c>
      <c r="G13" t="s">
        <v>5439</v>
      </c>
      <c r="H13" t="s">
        <v>5440</v>
      </c>
      <c r="I13" t="s">
        <v>5114</v>
      </c>
      <c r="J13" s="50">
        <v>46206</v>
      </c>
    </row>
    <row r="14" spans="1:10" x14ac:dyDescent="0.55000000000000004">
      <c r="A14" t="s">
        <v>22</v>
      </c>
      <c r="B14" t="s">
        <v>77</v>
      </c>
      <c r="C14" t="s">
        <v>3302</v>
      </c>
      <c r="D14" t="s">
        <v>3311</v>
      </c>
      <c r="E14" t="s">
        <v>3312</v>
      </c>
      <c r="F14" t="s">
        <v>730</v>
      </c>
      <c r="G14" t="s">
        <v>5441</v>
      </c>
      <c r="H14" t="s">
        <v>5442</v>
      </c>
      <c r="I14" t="s">
        <v>5121</v>
      </c>
      <c r="J14" s="50">
        <v>46206</v>
      </c>
    </row>
    <row r="15" spans="1:10" x14ac:dyDescent="0.55000000000000004">
      <c r="A15" t="s">
        <v>23</v>
      </c>
      <c r="B15" t="s">
        <v>63</v>
      </c>
      <c r="C15" t="s">
        <v>3960</v>
      </c>
      <c r="D15" t="s">
        <v>3977</v>
      </c>
      <c r="E15" t="s">
        <v>3978</v>
      </c>
      <c r="F15" t="s">
        <v>744</v>
      </c>
      <c r="G15" t="s">
        <v>5443</v>
      </c>
      <c r="H15" t="s">
        <v>5444</v>
      </c>
      <c r="I15" t="s">
        <v>5114</v>
      </c>
      <c r="J15" s="50">
        <v>46206</v>
      </c>
    </row>
    <row r="16" spans="1:10" x14ac:dyDescent="0.55000000000000004">
      <c r="A16" t="s">
        <v>23</v>
      </c>
      <c r="B16" t="s">
        <v>83</v>
      </c>
      <c r="C16" t="s">
        <v>5011</v>
      </c>
      <c r="D16" t="s">
        <v>5024</v>
      </c>
      <c r="E16" t="s">
        <v>5025</v>
      </c>
      <c r="F16" t="s">
        <v>744</v>
      </c>
      <c r="G16" t="s">
        <v>5445</v>
      </c>
      <c r="H16" t="s">
        <v>5446</v>
      </c>
      <c r="I16" t="s">
        <v>5117</v>
      </c>
      <c r="J16" s="50">
        <v>46206</v>
      </c>
    </row>
    <row r="17" spans="1:10" x14ac:dyDescent="0.55000000000000004">
      <c r="A17" t="s">
        <v>23</v>
      </c>
      <c r="B17" t="s">
        <v>83</v>
      </c>
      <c r="C17" t="s">
        <v>4826</v>
      </c>
      <c r="D17" t="s">
        <v>4827</v>
      </c>
      <c r="E17" t="s">
        <v>4828</v>
      </c>
      <c r="F17" t="s">
        <v>744</v>
      </c>
      <c r="G17" t="s">
        <v>5447</v>
      </c>
      <c r="H17" t="s">
        <v>5448</v>
      </c>
      <c r="I17" t="s">
        <v>5117</v>
      </c>
      <c r="J17" s="50">
        <v>46206</v>
      </c>
    </row>
    <row r="18" spans="1:10" x14ac:dyDescent="0.55000000000000004">
      <c r="A18" t="s">
        <v>21</v>
      </c>
      <c r="B18" t="s">
        <v>59</v>
      </c>
      <c r="C18" t="s">
        <v>1679</v>
      </c>
      <c r="D18" t="s">
        <v>1682</v>
      </c>
      <c r="E18" t="s">
        <v>1683</v>
      </c>
      <c r="F18" t="s">
        <v>744</v>
      </c>
      <c r="G18" t="s">
        <v>5449</v>
      </c>
      <c r="H18" t="s">
        <v>5450</v>
      </c>
      <c r="I18" t="s">
        <v>5117</v>
      </c>
      <c r="J18" s="50">
        <v>46207</v>
      </c>
    </row>
    <row r="19" spans="1:10" x14ac:dyDescent="0.55000000000000004">
      <c r="A19" t="s">
        <v>21</v>
      </c>
      <c r="B19" t="s">
        <v>54</v>
      </c>
      <c r="C19" t="s">
        <v>2322</v>
      </c>
      <c r="D19" t="s">
        <v>2329</v>
      </c>
      <c r="E19" t="s">
        <v>2330</v>
      </c>
      <c r="F19" t="s">
        <v>744</v>
      </c>
      <c r="G19" t="s">
        <v>5451</v>
      </c>
      <c r="H19" t="s">
        <v>5452</v>
      </c>
      <c r="I19" t="s">
        <v>5121</v>
      </c>
      <c r="J19" s="50">
        <v>46207</v>
      </c>
    </row>
    <row r="20" spans="1:10" x14ac:dyDescent="0.55000000000000004">
      <c r="A20" t="s">
        <v>22</v>
      </c>
      <c r="B20" t="s">
        <v>79</v>
      </c>
      <c r="C20" t="s">
        <v>2464</v>
      </c>
      <c r="D20" t="s">
        <v>2471</v>
      </c>
      <c r="E20" t="s">
        <v>2472</v>
      </c>
      <c r="F20" t="s">
        <v>744</v>
      </c>
      <c r="G20" t="s">
        <v>5453</v>
      </c>
      <c r="H20" t="s">
        <v>5454</v>
      </c>
      <c r="I20" t="s">
        <v>5114</v>
      </c>
      <c r="J20" s="50">
        <v>46207</v>
      </c>
    </row>
    <row r="21" spans="1:10" x14ac:dyDescent="0.55000000000000004">
      <c r="A21" t="s">
        <v>21</v>
      </c>
      <c r="B21" t="s">
        <v>71</v>
      </c>
      <c r="C21" t="s">
        <v>1997</v>
      </c>
      <c r="D21" t="s">
        <v>2000</v>
      </c>
      <c r="E21" t="s">
        <v>2001</v>
      </c>
      <c r="F21" t="s">
        <v>744</v>
      </c>
      <c r="G21" t="s">
        <v>5455</v>
      </c>
      <c r="H21" t="s">
        <v>5456</v>
      </c>
      <c r="I21" t="s">
        <v>5121</v>
      </c>
      <c r="J21" s="50">
        <v>46209</v>
      </c>
    </row>
    <row r="22" spans="1:10" x14ac:dyDescent="0.55000000000000004">
      <c r="A22" t="s">
        <v>23</v>
      </c>
      <c r="B22" t="s">
        <v>73</v>
      </c>
      <c r="C22" t="s">
        <v>4732</v>
      </c>
      <c r="D22" t="s">
        <v>4739</v>
      </c>
      <c r="E22" t="s">
        <v>4740</v>
      </c>
      <c r="F22" t="s">
        <v>744</v>
      </c>
      <c r="G22" t="s">
        <v>5457</v>
      </c>
      <c r="H22" t="s">
        <v>5458</v>
      </c>
      <c r="I22" t="s">
        <v>5114</v>
      </c>
      <c r="J22" s="50">
        <v>46209</v>
      </c>
    </row>
    <row r="23" spans="1:10" x14ac:dyDescent="0.55000000000000004">
      <c r="A23" t="s">
        <v>21</v>
      </c>
      <c r="B23" t="s">
        <v>59</v>
      </c>
      <c r="C23" t="s">
        <v>1695</v>
      </c>
      <c r="D23" t="s">
        <v>1700</v>
      </c>
      <c r="E23" t="s">
        <v>1701</v>
      </c>
      <c r="F23" t="s">
        <v>747</v>
      </c>
      <c r="G23" t="s">
        <v>5459</v>
      </c>
      <c r="H23" t="s">
        <v>5460</v>
      </c>
      <c r="I23" t="s">
        <v>5406</v>
      </c>
      <c r="J23" s="50">
        <v>46210</v>
      </c>
    </row>
    <row r="24" spans="1:10" x14ac:dyDescent="0.55000000000000004">
      <c r="A24" t="s">
        <v>21</v>
      </c>
      <c r="B24" t="s">
        <v>59</v>
      </c>
      <c r="C24" t="s">
        <v>1519</v>
      </c>
      <c r="D24" t="s">
        <v>1542</v>
      </c>
      <c r="E24" t="s">
        <v>1543</v>
      </c>
      <c r="F24" t="s">
        <v>730</v>
      </c>
      <c r="G24" t="s">
        <v>5461</v>
      </c>
      <c r="H24" t="s">
        <v>5462</v>
      </c>
      <c r="I24" t="s">
        <v>5117</v>
      </c>
      <c r="J24" s="50">
        <v>46210</v>
      </c>
    </row>
    <row r="25" spans="1:10" x14ac:dyDescent="0.55000000000000004">
      <c r="A25" t="s">
        <v>21</v>
      </c>
      <c r="B25" t="s">
        <v>71</v>
      </c>
      <c r="C25" t="s">
        <v>1975</v>
      </c>
      <c r="D25" t="s">
        <v>1976</v>
      </c>
      <c r="E25" t="s">
        <v>1977</v>
      </c>
      <c r="F25" t="s">
        <v>747</v>
      </c>
      <c r="G25" t="s">
        <v>5463</v>
      </c>
      <c r="H25" t="s">
        <v>5464</v>
      </c>
      <c r="I25" t="s">
        <v>5406</v>
      </c>
      <c r="J25" s="50">
        <v>46210</v>
      </c>
    </row>
    <row r="26" spans="1:10" x14ac:dyDescent="0.55000000000000004">
      <c r="A26" t="s">
        <v>22</v>
      </c>
      <c r="B26" t="s">
        <v>85</v>
      </c>
      <c r="C26" t="s">
        <v>2774</v>
      </c>
      <c r="D26" t="s">
        <v>2777</v>
      </c>
      <c r="E26" t="s">
        <v>2778</v>
      </c>
      <c r="F26" t="s">
        <v>744</v>
      </c>
      <c r="G26" t="s">
        <v>5465</v>
      </c>
      <c r="H26" t="s">
        <v>5466</v>
      </c>
      <c r="I26" t="s">
        <v>5114</v>
      </c>
      <c r="J26" s="50">
        <v>46210</v>
      </c>
    </row>
    <row r="27" spans="1:10" x14ac:dyDescent="0.55000000000000004">
      <c r="A27" t="s">
        <v>22</v>
      </c>
      <c r="B27" t="s">
        <v>53</v>
      </c>
      <c r="C27" t="s">
        <v>2952</v>
      </c>
      <c r="D27" t="s">
        <v>2953</v>
      </c>
      <c r="E27" t="s">
        <v>2954</v>
      </c>
      <c r="F27" t="s">
        <v>744</v>
      </c>
      <c r="G27" t="s">
        <v>5467</v>
      </c>
      <c r="H27" t="s">
        <v>5468</v>
      </c>
      <c r="I27" t="s">
        <v>5121</v>
      </c>
      <c r="J27" s="50">
        <v>46210</v>
      </c>
    </row>
    <row r="28" spans="1:10" x14ac:dyDescent="0.55000000000000004">
      <c r="A28" t="s">
        <v>22</v>
      </c>
      <c r="B28" t="s">
        <v>77</v>
      </c>
      <c r="C28" t="s">
        <v>3222</v>
      </c>
      <c r="D28" t="s">
        <v>3231</v>
      </c>
      <c r="E28" t="s">
        <v>3232</v>
      </c>
      <c r="F28" t="s">
        <v>730</v>
      </c>
      <c r="G28" t="s">
        <v>5469</v>
      </c>
      <c r="H28" t="s">
        <v>5470</v>
      </c>
      <c r="I28" t="s">
        <v>5121</v>
      </c>
      <c r="J28" s="50">
        <v>46210</v>
      </c>
    </row>
    <row r="29" spans="1:10" x14ac:dyDescent="0.55000000000000004">
      <c r="A29" t="s">
        <v>22</v>
      </c>
      <c r="B29" t="s">
        <v>77</v>
      </c>
      <c r="C29" t="s">
        <v>3334</v>
      </c>
      <c r="D29" t="s">
        <v>3347</v>
      </c>
      <c r="E29" t="s">
        <v>3348</v>
      </c>
      <c r="F29" t="s">
        <v>730</v>
      </c>
      <c r="G29" t="s">
        <v>5471</v>
      </c>
      <c r="H29" t="s">
        <v>5472</v>
      </c>
      <c r="I29" t="s">
        <v>5121</v>
      </c>
      <c r="J29" s="50">
        <v>46210</v>
      </c>
    </row>
    <row r="30" spans="1:10" x14ac:dyDescent="0.55000000000000004">
      <c r="A30" t="s">
        <v>23</v>
      </c>
      <c r="B30" t="s">
        <v>72</v>
      </c>
      <c r="C30" t="s">
        <v>3847</v>
      </c>
      <c r="D30" t="s">
        <v>3848</v>
      </c>
      <c r="E30" t="s">
        <v>3849</v>
      </c>
      <c r="F30" t="s">
        <v>744</v>
      </c>
      <c r="G30" t="s">
        <v>5473</v>
      </c>
      <c r="H30" t="s">
        <v>5474</v>
      </c>
      <c r="I30" t="s">
        <v>5406</v>
      </c>
      <c r="J30" s="50">
        <v>46210</v>
      </c>
    </row>
    <row r="31" spans="1:10" x14ac:dyDescent="0.55000000000000004">
      <c r="A31" t="s">
        <v>23</v>
      </c>
      <c r="B31" t="s">
        <v>83</v>
      </c>
      <c r="C31" t="s">
        <v>5011</v>
      </c>
      <c r="D31" t="s">
        <v>5024</v>
      </c>
      <c r="E31" t="s">
        <v>5025</v>
      </c>
      <c r="F31" t="s">
        <v>744</v>
      </c>
      <c r="G31" t="s">
        <v>5475</v>
      </c>
      <c r="H31" t="s">
        <v>5476</v>
      </c>
      <c r="I31" t="s">
        <v>5121</v>
      </c>
      <c r="J31" s="50">
        <v>46210</v>
      </c>
    </row>
    <row r="32" spans="1:10" x14ac:dyDescent="0.55000000000000004">
      <c r="A32" t="s">
        <v>22</v>
      </c>
      <c r="B32" t="s">
        <v>80</v>
      </c>
      <c r="C32" t="s">
        <v>3370</v>
      </c>
      <c r="D32" t="s">
        <v>3375</v>
      </c>
      <c r="E32" t="s">
        <v>3376</v>
      </c>
      <c r="F32" t="s">
        <v>730</v>
      </c>
      <c r="G32" t="s">
        <v>5477</v>
      </c>
      <c r="H32" t="s">
        <v>5478</v>
      </c>
      <c r="I32" t="s">
        <v>5121</v>
      </c>
      <c r="J32" s="50">
        <v>46211</v>
      </c>
    </row>
    <row r="33" spans="1:10" x14ac:dyDescent="0.55000000000000004">
      <c r="A33" t="s">
        <v>22</v>
      </c>
      <c r="B33" t="s">
        <v>89</v>
      </c>
      <c r="C33" t="s">
        <v>3118</v>
      </c>
      <c r="D33" t="s">
        <v>3119</v>
      </c>
      <c r="E33" t="s">
        <v>3120</v>
      </c>
      <c r="F33" t="s">
        <v>744</v>
      </c>
      <c r="G33" t="s">
        <v>5479</v>
      </c>
      <c r="H33" t="s">
        <v>5480</v>
      </c>
      <c r="I33" t="s">
        <v>5114</v>
      </c>
      <c r="J33" s="50">
        <v>46212</v>
      </c>
    </row>
    <row r="34" spans="1:10" x14ac:dyDescent="0.55000000000000004">
      <c r="A34" t="s">
        <v>23</v>
      </c>
      <c r="B34" t="s">
        <v>83</v>
      </c>
      <c r="C34" t="s">
        <v>4916</v>
      </c>
      <c r="D34" t="s">
        <v>4947</v>
      </c>
      <c r="E34" t="s">
        <v>4948</v>
      </c>
      <c r="F34" t="s">
        <v>730</v>
      </c>
      <c r="G34" t="s">
        <v>5481</v>
      </c>
      <c r="H34" t="s">
        <v>5482</v>
      </c>
      <c r="I34" t="s">
        <v>5121</v>
      </c>
      <c r="J34" s="50">
        <v>46212</v>
      </c>
    </row>
    <row r="35" spans="1:10" x14ac:dyDescent="0.55000000000000004">
      <c r="A35" t="s">
        <v>21</v>
      </c>
      <c r="B35" t="s">
        <v>71</v>
      </c>
      <c r="C35" t="s">
        <v>5098</v>
      </c>
      <c r="D35" t="s">
        <v>1998</v>
      </c>
      <c r="E35" t="s">
        <v>1999</v>
      </c>
      <c r="F35" t="s">
        <v>744</v>
      </c>
      <c r="G35" t="s">
        <v>5483</v>
      </c>
      <c r="H35" t="s">
        <v>5484</v>
      </c>
      <c r="I35" t="s">
        <v>5406</v>
      </c>
      <c r="J35" s="50">
        <v>46213</v>
      </c>
    </row>
    <row r="36" spans="1:10" x14ac:dyDescent="0.55000000000000004">
      <c r="A36" t="s">
        <v>22</v>
      </c>
      <c r="B36" t="s">
        <v>85</v>
      </c>
      <c r="C36" t="s">
        <v>2732</v>
      </c>
      <c r="D36" t="s">
        <v>2735</v>
      </c>
      <c r="E36" t="s">
        <v>2736</v>
      </c>
      <c r="F36" t="s">
        <v>730</v>
      </c>
      <c r="G36" t="s">
        <v>5485</v>
      </c>
      <c r="H36" t="s">
        <v>5486</v>
      </c>
      <c r="I36" t="s">
        <v>5121</v>
      </c>
      <c r="J36" s="50">
        <v>46213</v>
      </c>
    </row>
    <row r="37" spans="1:10" x14ac:dyDescent="0.55000000000000004">
      <c r="A37" t="s">
        <v>22</v>
      </c>
      <c r="B37" t="s">
        <v>85</v>
      </c>
      <c r="C37" t="s">
        <v>2858</v>
      </c>
      <c r="D37" t="s">
        <v>2875</v>
      </c>
      <c r="E37" t="s">
        <v>2876</v>
      </c>
      <c r="F37" t="s">
        <v>747</v>
      </c>
      <c r="G37" t="s">
        <v>5487</v>
      </c>
      <c r="H37" t="s">
        <v>5488</v>
      </c>
      <c r="I37" t="s">
        <v>5121</v>
      </c>
      <c r="J37" s="50">
        <v>46213</v>
      </c>
    </row>
    <row r="38" spans="1:10" x14ac:dyDescent="0.55000000000000004">
      <c r="A38" t="s">
        <v>22</v>
      </c>
      <c r="B38" t="s">
        <v>85</v>
      </c>
      <c r="C38" t="s">
        <v>2826</v>
      </c>
      <c r="D38" t="s">
        <v>2845</v>
      </c>
      <c r="E38" t="s">
        <v>2846</v>
      </c>
      <c r="F38" t="s">
        <v>744</v>
      </c>
      <c r="G38" t="s">
        <v>5489</v>
      </c>
      <c r="H38" t="s">
        <v>5490</v>
      </c>
      <c r="I38" t="s">
        <v>5121</v>
      </c>
      <c r="J38" s="50">
        <v>46213</v>
      </c>
    </row>
    <row r="39" spans="1:10" x14ac:dyDescent="0.55000000000000004">
      <c r="A39" t="s">
        <v>22</v>
      </c>
      <c r="B39" t="s">
        <v>80</v>
      </c>
      <c r="C39" t="s">
        <v>3506</v>
      </c>
      <c r="D39" t="s">
        <v>3509</v>
      </c>
      <c r="E39" t="s">
        <v>3510</v>
      </c>
      <c r="F39" t="s">
        <v>747</v>
      </c>
      <c r="G39" t="s">
        <v>5491</v>
      </c>
      <c r="H39" t="s">
        <v>5492</v>
      </c>
      <c r="I39" t="s">
        <v>5121</v>
      </c>
      <c r="J39" s="50">
        <v>46213</v>
      </c>
    </row>
    <row r="40" spans="1:10" x14ac:dyDescent="0.55000000000000004">
      <c r="A40" t="s">
        <v>21</v>
      </c>
      <c r="B40" t="s">
        <v>54</v>
      </c>
      <c r="C40" t="s">
        <v>2180</v>
      </c>
      <c r="D40" t="s">
        <v>2195</v>
      </c>
      <c r="E40" t="s">
        <v>2196</v>
      </c>
      <c r="F40" t="s">
        <v>744</v>
      </c>
      <c r="G40" t="s">
        <v>5493</v>
      </c>
      <c r="H40" t="s">
        <v>5494</v>
      </c>
      <c r="I40" t="s">
        <v>5406</v>
      </c>
      <c r="J40" s="50">
        <v>46214</v>
      </c>
    </row>
    <row r="41" spans="1:10" x14ac:dyDescent="0.55000000000000004">
      <c r="A41" t="s">
        <v>21</v>
      </c>
      <c r="B41" t="s">
        <v>54</v>
      </c>
      <c r="C41" t="s">
        <v>2380</v>
      </c>
      <c r="D41" t="s">
        <v>2381</v>
      </c>
      <c r="E41" t="s">
        <v>2382</v>
      </c>
      <c r="F41" t="s">
        <v>744</v>
      </c>
      <c r="G41" t="s">
        <v>5495</v>
      </c>
      <c r="H41" t="s">
        <v>5496</v>
      </c>
      <c r="I41" t="s">
        <v>5114</v>
      </c>
      <c r="J41" s="50">
        <v>46214</v>
      </c>
    </row>
    <row r="42" spans="1:10" x14ac:dyDescent="0.55000000000000004">
      <c r="A42" t="s">
        <v>23</v>
      </c>
      <c r="B42" t="s">
        <v>83</v>
      </c>
      <c r="C42" t="s">
        <v>4916</v>
      </c>
      <c r="D42" t="s">
        <v>4939</v>
      </c>
      <c r="E42" t="s">
        <v>4940</v>
      </c>
      <c r="F42" t="s">
        <v>744</v>
      </c>
      <c r="G42" t="s">
        <v>5497</v>
      </c>
      <c r="H42" t="s">
        <v>5498</v>
      </c>
      <c r="I42" t="s">
        <v>5114</v>
      </c>
      <c r="J42" s="50">
        <v>46214</v>
      </c>
    </row>
    <row r="43" spans="1:10" x14ac:dyDescent="0.55000000000000004">
      <c r="A43" t="s">
        <v>21</v>
      </c>
      <c r="B43" t="s">
        <v>71</v>
      </c>
      <c r="C43" t="s">
        <v>1959</v>
      </c>
      <c r="D43" t="s">
        <v>1966</v>
      </c>
      <c r="E43" t="s">
        <v>1967</v>
      </c>
      <c r="F43" t="s">
        <v>744</v>
      </c>
      <c r="G43" t="s">
        <v>5499</v>
      </c>
      <c r="H43" t="s">
        <v>5500</v>
      </c>
      <c r="I43" t="s">
        <v>5117</v>
      </c>
      <c r="J43" s="50">
        <v>46216</v>
      </c>
    </row>
    <row r="44" spans="1:10" x14ac:dyDescent="0.55000000000000004">
      <c r="A44" t="s">
        <v>21</v>
      </c>
      <c r="B44" t="s">
        <v>67</v>
      </c>
      <c r="C44" t="s">
        <v>1797</v>
      </c>
      <c r="D44" t="s">
        <v>1826</v>
      </c>
      <c r="E44" t="s">
        <v>1827</v>
      </c>
      <c r="F44" t="s">
        <v>730</v>
      </c>
      <c r="G44" t="s">
        <v>5501</v>
      </c>
      <c r="H44" t="s">
        <v>5502</v>
      </c>
      <c r="I44" t="s">
        <v>5121</v>
      </c>
      <c r="J44" s="50">
        <v>46217</v>
      </c>
    </row>
    <row r="45" spans="1:10" x14ac:dyDescent="0.55000000000000004">
      <c r="A45" t="s">
        <v>21</v>
      </c>
      <c r="B45" t="s">
        <v>71</v>
      </c>
      <c r="C45" t="s">
        <v>5098</v>
      </c>
      <c r="D45" t="s">
        <v>2135</v>
      </c>
      <c r="E45" t="s">
        <v>2136</v>
      </c>
      <c r="F45" t="s">
        <v>744</v>
      </c>
      <c r="G45" t="s">
        <v>5503</v>
      </c>
      <c r="H45" t="s">
        <v>5504</v>
      </c>
      <c r="I45" t="s">
        <v>5114</v>
      </c>
      <c r="J45" s="50">
        <v>46217</v>
      </c>
    </row>
    <row r="46" spans="1:10" x14ac:dyDescent="0.55000000000000004">
      <c r="A46" t="s">
        <v>23</v>
      </c>
      <c r="B46" t="s">
        <v>73</v>
      </c>
      <c r="C46" t="s">
        <v>4654</v>
      </c>
      <c r="D46" t="s">
        <v>4661</v>
      </c>
      <c r="E46" t="s">
        <v>4662</v>
      </c>
      <c r="F46" t="s">
        <v>747</v>
      </c>
      <c r="G46" t="s">
        <v>5505</v>
      </c>
      <c r="H46" t="s">
        <v>5506</v>
      </c>
      <c r="I46" t="s">
        <v>5117</v>
      </c>
      <c r="J46" s="50">
        <v>46217</v>
      </c>
    </row>
    <row r="47" spans="1:10" x14ac:dyDescent="0.55000000000000004">
      <c r="A47" t="s">
        <v>23</v>
      </c>
      <c r="B47" t="s">
        <v>73</v>
      </c>
      <c r="C47" t="s">
        <v>4750</v>
      </c>
      <c r="D47" t="s">
        <v>4771</v>
      </c>
      <c r="E47" t="s">
        <v>4772</v>
      </c>
      <c r="F47" t="s">
        <v>747</v>
      </c>
      <c r="G47" t="s">
        <v>5507</v>
      </c>
      <c r="H47" t="s">
        <v>5508</v>
      </c>
      <c r="I47" t="s">
        <v>5117</v>
      </c>
      <c r="J47" s="50">
        <v>46217</v>
      </c>
    </row>
    <row r="48" spans="1:10" x14ac:dyDescent="0.55000000000000004">
      <c r="A48" t="s">
        <v>21</v>
      </c>
      <c r="B48" t="s">
        <v>64</v>
      </c>
      <c r="C48" t="s">
        <v>1063</v>
      </c>
      <c r="D48" t="s">
        <v>1092</v>
      </c>
      <c r="E48" t="s">
        <v>1093</v>
      </c>
      <c r="F48" t="s">
        <v>744</v>
      </c>
      <c r="G48" t="s">
        <v>5509</v>
      </c>
      <c r="H48" t="s">
        <v>5510</v>
      </c>
      <c r="I48" t="s">
        <v>5406</v>
      </c>
      <c r="J48" s="50">
        <v>46218</v>
      </c>
    </row>
    <row r="49" spans="1:10" x14ac:dyDescent="0.55000000000000004">
      <c r="A49" t="s">
        <v>23</v>
      </c>
      <c r="B49" t="s">
        <v>81</v>
      </c>
      <c r="C49" t="s">
        <v>4220</v>
      </c>
      <c r="D49" t="s">
        <v>4233</v>
      </c>
      <c r="E49" t="s">
        <v>4234</v>
      </c>
      <c r="F49" t="s">
        <v>747</v>
      </c>
      <c r="G49" t="s">
        <v>5511</v>
      </c>
      <c r="H49" t="s">
        <v>5512</v>
      </c>
      <c r="I49" t="s">
        <v>5121</v>
      </c>
      <c r="J49" s="50">
        <v>46218</v>
      </c>
    </row>
    <row r="50" spans="1:10" x14ac:dyDescent="0.55000000000000004">
      <c r="A50" t="s">
        <v>21</v>
      </c>
      <c r="B50" t="s">
        <v>60</v>
      </c>
      <c r="C50" t="s">
        <v>726</v>
      </c>
      <c r="D50" t="s">
        <v>742</v>
      </c>
      <c r="E50" t="s">
        <v>743</v>
      </c>
      <c r="F50" t="s">
        <v>744</v>
      </c>
      <c r="G50" t="s">
        <v>5513</v>
      </c>
      <c r="H50" t="s">
        <v>5514</v>
      </c>
      <c r="I50" t="s">
        <v>5114</v>
      </c>
      <c r="J50" s="50">
        <v>46219</v>
      </c>
    </row>
    <row r="51" spans="1:10" x14ac:dyDescent="0.55000000000000004">
      <c r="A51" t="s">
        <v>22</v>
      </c>
      <c r="B51" t="s">
        <v>85</v>
      </c>
      <c r="C51" t="s">
        <v>2826</v>
      </c>
      <c r="D51" t="s">
        <v>2845</v>
      </c>
      <c r="E51" t="s">
        <v>2846</v>
      </c>
      <c r="F51" t="s">
        <v>744</v>
      </c>
      <c r="G51" t="s">
        <v>5515</v>
      </c>
      <c r="H51" t="s">
        <v>5516</v>
      </c>
      <c r="I51" t="s">
        <v>5121</v>
      </c>
      <c r="J51" s="50">
        <v>46219</v>
      </c>
    </row>
    <row r="52" spans="1:10" x14ac:dyDescent="0.55000000000000004">
      <c r="A52" t="s">
        <v>23</v>
      </c>
      <c r="B52" t="s">
        <v>81</v>
      </c>
      <c r="C52" t="s">
        <v>4112</v>
      </c>
      <c r="D52" t="s">
        <v>4117</v>
      </c>
      <c r="E52" t="s">
        <v>4118</v>
      </c>
      <c r="F52" t="s">
        <v>747</v>
      </c>
      <c r="G52" t="s">
        <v>5517</v>
      </c>
      <c r="H52" t="s">
        <v>5518</v>
      </c>
      <c r="I52" t="s">
        <v>5406</v>
      </c>
      <c r="J52" s="50">
        <v>46219</v>
      </c>
    </row>
    <row r="53" spans="1:10" x14ac:dyDescent="0.55000000000000004">
      <c r="A53" t="s">
        <v>21</v>
      </c>
      <c r="B53" t="s">
        <v>64</v>
      </c>
      <c r="C53" t="s">
        <v>1149</v>
      </c>
      <c r="D53" t="s">
        <v>1160</v>
      </c>
      <c r="E53" t="s">
        <v>1161</v>
      </c>
      <c r="F53" t="s">
        <v>747</v>
      </c>
      <c r="G53" t="s">
        <v>5519</v>
      </c>
      <c r="H53" t="s">
        <v>5520</v>
      </c>
      <c r="I53" t="s">
        <v>5117</v>
      </c>
      <c r="J53" s="50">
        <v>46220</v>
      </c>
    </row>
    <row r="54" spans="1:10" x14ac:dyDescent="0.55000000000000004">
      <c r="A54" t="s">
        <v>21</v>
      </c>
      <c r="B54" t="s">
        <v>64</v>
      </c>
      <c r="C54" t="s">
        <v>1247</v>
      </c>
      <c r="D54" t="s">
        <v>1256</v>
      </c>
      <c r="E54" t="s">
        <v>1257</v>
      </c>
      <c r="F54" t="s">
        <v>744</v>
      </c>
      <c r="G54" t="s">
        <v>5521</v>
      </c>
      <c r="H54" t="s">
        <v>5522</v>
      </c>
      <c r="I54" t="s">
        <v>5117</v>
      </c>
      <c r="J54" s="50">
        <v>46220</v>
      </c>
    </row>
    <row r="55" spans="1:10" x14ac:dyDescent="0.55000000000000004">
      <c r="A55" t="s">
        <v>22</v>
      </c>
      <c r="B55" t="s">
        <v>85</v>
      </c>
      <c r="C55" t="s">
        <v>2670</v>
      </c>
      <c r="D55" t="s">
        <v>2695</v>
      </c>
      <c r="E55" t="s">
        <v>2696</v>
      </c>
      <c r="F55" t="s">
        <v>747</v>
      </c>
      <c r="G55" t="s">
        <v>5523</v>
      </c>
      <c r="H55" t="s">
        <v>5524</v>
      </c>
      <c r="I55" t="s">
        <v>5121</v>
      </c>
      <c r="J55" s="50">
        <v>46221</v>
      </c>
    </row>
    <row r="56" spans="1:10" x14ac:dyDescent="0.55000000000000004">
      <c r="A56" t="s">
        <v>22</v>
      </c>
      <c r="B56" t="s">
        <v>80</v>
      </c>
      <c r="C56" t="s">
        <v>3506</v>
      </c>
      <c r="D56" t="s">
        <v>3511</v>
      </c>
      <c r="E56" t="s">
        <v>3512</v>
      </c>
      <c r="F56" t="s">
        <v>747</v>
      </c>
      <c r="G56" t="s">
        <v>5525</v>
      </c>
      <c r="H56" t="s">
        <v>5526</v>
      </c>
      <c r="I56" t="s">
        <v>5121</v>
      </c>
      <c r="J56" s="50">
        <v>46224</v>
      </c>
    </row>
    <row r="57" spans="1:10" x14ac:dyDescent="0.55000000000000004">
      <c r="A57" t="s">
        <v>23</v>
      </c>
      <c r="B57" t="s">
        <v>83</v>
      </c>
      <c r="C57" t="s">
        <v>5037</v>
      </c>
      <c r="D57" t="s">
        <v>5042</v>
      </c>
      <c r="E57" t="s">
        <v>5043</v>
      </c>
      <c r="F57" t="s">
        <v>747</v>
      </c>
      <c r="G57" t="s">
        <v>5527</v>
      </c>
      <c r="H57" t="s">
        <v>5528</v>
      </c>
      <c r="I57" t="s">
        <v>5121</v>
      </c>
      <c r="J57" s="50">
        <v>46224</v>
      </c>
    </row>
    <row r="58" spans="1:10" x14ac:dyDescent="0.55000000000000004">
      <c r="A58" t="s">
        <v>21</v>
      </c>
      <c r="B58" t="s">
        <v>64</v>
      </c>
      <c r="C58" t="s">
        <v>1027</v>
      </c>
      <c r="D58" t="s">
        <v>1034</v>
      </c>
      <c r="E58" t="s">
        <v>1035</v>
      </c>
      <c r="F58" t="s">
        <v>747</v>
      </c>
      <c r="G58" t="s">
        <v>5529</v>
      </c>
      <c r="H58" t="s">
        <v>5530</v>
      </c>
      <c r="I58" t="s">
        <v>5117</v>
      </c>
      <c r="J58" s="50">
        <v>46225</v>
      </c>
    </row>
    <row r="59" spans="1:10" x14ac:dyDescent="0.55000000000000004">
      <c r="A59" t="s">
        <v>21</v>
      </c>
      <c r="B59" t="s">
        <v>68</v>
      </c>
      <c r="C59" t="s">
        <v>1279</v>
      </c>
      <c r="D59" t="s">
        <v>1286</v>
      </c>
      <c r="E59" t="s">
        <v>1287</v>
      </c>
      <c r="F59" t="s">
        <v>744</v>
      </c>
      <c r="G59" t="s">
        <v>5531</v>
      </c>
      <c r="H59" t="s">
        <v>5532</v>
      </c>
      <c r="I59" t="s">
        <v>5114</v>
      </c>
      <c r="J59" s="50">
        <v>46225</v>
      </c>
    </row>
    <row r="60" spans="1:10" x14ac:dyDescent="0.55000000000000004">
      <c r="A60" t="s">
        <v>21</v>
      </c>
      <c r="B60" t="s">
        <v>71</v>
      </c>
      <c r="C60" t="s">
        <v>2104</v>
      </c>
      <c r="D60" t="s">
        <v>2121</v>
      </c>
      <c r="E60" t="s">
        <v>2122</v>
      </c>
      <c r="F60" t="s">
        <v>747</v>
      </c>
      <c r="G60" t="s">
        <v>5533</v>
      </c>
      <c r="H60" t="s">
        <v>5534</v>
      </c>
      <c r="I60" t="s">
        <v>5117</v>
      </c>
      <c r="J60" s="50">
        <v>46225</v>
      </c>
    </row>
    <row r="61" spans="1:10" x14ac:dyDescent="0.55000000000000004">
      <c r="A61" t="s">
        <v>23</v>
      </c>
      <c r="B61" t="s">
        <v>87</v>
      </c>
      <c r="C61" t="s">
        <v>4491</v>
      </c>
      <c r="D61" t="s">
        <v>4498</v>
      </c>
      <c r="E61" t="s">
        <v>4499</v>
      </c>
      <c r="F61" t="s">
        <v>747</v>
      </c>
      <c r="G61" t="s">
        <v>5535</v>
      </c>
      <c r="H61" t="s">
        <v>5536</v>
      </c>
      <c r="I61" t="s">
        <v>5406</v>
      </c>
      <c r="J61" s="50">
        <v>46225</v>
      </c>
    </row>
    <row r="62" spans="1:10" x14ac:dyDescent="0.55000000000000004">
      <c r="A62" t="s">
        <v>23</v>
      </c>
      <c r="B62" t="s">
        <v>73</v>
      </c>
      <c r="C62" t="s">
        <v>4706</v>
      </c>
      <c r="D62" t="s">
        <v>4711</v>
      </c>
      <c r="E62" t="s">
        <v>4712</v>
      </c>
      <c r="F62" t="s">
        <v>747</v>
      </c>
      <c r="G62" t="s">
        <v>5537</v>
      </c>
      <c r="H62" t="s">
        <v>5538</v>
      </c>
      <c r="I62" t="s">
        <v>5121</v>
      </c>
      <c r="J62" s="50">
        <v>46225</v>
      </c>
    </row>
    <row r="63" spans="1:10" x14ac:dyDescent="0.55000000000000004">
      <c r="A63" t="s">
        <v>23</v>
      </c>
      <c r="B63" t="s">
        <v>73</v>
      </c>
      <c r="C63" t="s">
        <v>4706</v>
      </c>
      <c r="D63" t="s">
        <v>4715</v>
      </c>
      <c r="E63" t="s">
        <v>4716</v>
      </c>
      <c r="F63" t="s">
        <v>744</v>
      </c>
      <c r="G63" t="s">
        <v>5539</v>
      </c>
      <c r="H63" t="s">
        <v>5540</v>
      </c>
      <c r="I63" t="s">
        <v>5121</v>
      </c>
      <c r="J63" s="50">
        <v>46225</v>
      </c>
    </row>
    <row r="64" spans="1:10" x14ac:dyDescent="0.55000000000000004">
      <c r="A64" t="s">
        <v>21</v>
      </c>
      <c r="B64" t="s">
        <v>64</v>
      </c>
      <c r="C64" t="s">
        <v>1105</v>
      </c>
      <c r="D64" t="s">
        <v>1124</v>
      </c>
      <c r="E64" t="s">
        <v>1125</v>
      </c>
      <c r="F64" t="s">
        <v>747</v>
      </c>
      <c r="G64" t="s">
        <v>5541</v>
      </c>
      <c r="H64" t="s">
        <v>5542</v>
      </c>
      <c r="I64" t="s">
        <v>5117</v>
      </c>
      <c r="J64" s="50">
        <v>46226</v>
      </c>
    </row>
    <row r="65" spans="1:10" x14ac:dyDescent="0.55000000000000004">
      <c r="A65" t="s">
        <v>21</v>
      </c>
      <c r="B65" t="s">
        <v>64</v>
      </c>
      <c r="C65" t="s">
        <v>1149</v>
      </c>
      <c r="D65" t="s">
        <v>1150</v>
      </c>
      <c r="E65" t="s">
        <v>1151</v>
      </c>
      <c r="F65" t="s">
        <v>744</v>
      </c>
      <c r="G65" t="s">
        <v>5543</v>
      </c>
      <c r="H65" t="s">
        <v>5544</v>
      </c>
      <c r="I65" t="s">
        <v>5121</v>
      </c>
      <c r="J65" s="50">
        <v>46226</v>
      </c>
    </row>
    <row r="66" spans="1:10" x14ac:dyDescent="0.55000000000000004">
      <c r="A66" t="s">
        <v>22</v>
      </c>
      <c r="B66" t="s">
        <v>80</v>
      </c>
      <c r="C66" t="s">
        <v>3406</v>
      </c>
      <c r="D66" t="s">
        <v>3413</v>
      </c>
      <c r="E66" t="s">
        <v>3414</v>
      </c>
      <c r="F66" t="s">
        <v>730</v>
      </c>
      <c r="G66" t="s">
        <v>5545</v>
      </c>
      <c r="H66" t="s">
        <v>5546</v>
      </c>
      <c r="I66" t="s">
        <v>5121</v>
      </c>
      <c r="J66" s="50">
        <v>46226</v>
      </c>
    </row>
    <row r="67" spans="1:10" x14ac:dyDescent="0.55000000000000004">
      <c r="A67" t="s">
        <v>23</v>
      </c>
      <c r="B67" t="s">
        <v>72</v>
      </c>
      <c r="C67" t="s">
        <v>3731</v>
      </c>
      <c r="D67" t="s">
        <v>3738</v>
      </c>
      <c r="E67" t="s">
        <v>3739</v>
      </c>
      <c r="F67" t="s">
        <v>747</v>
      </c>
      <c r="G67" t="s">
        <v>5547</v>
      </c>
      <c r="H67" t="s">
        <v>5548</v>
      </c>
      <c r="I67" t="s">
        <v>5117</v>
      </c>
      <c r="J67" s="50">
        <v>46226</v>
      </c>
    </row>
    <row r="68" spans="1:10" x14ac:dyDescent="0.55000000000000004">
      <c r="A68" t="s">
        <v>23</v>
      </c>
      <c r="B68" t="s">
        <v>83</v>
      </c>
      <c r="C68" t="s">
        <v>4950</v>
      </c>
      <c r="D68" t="s">
        <v>4982</v>
      </c>
      <c r="E68" t="s">
        <v>5549</v>
      </c>
      <c r="F68" t="s">
        <v>730</v>
      </c>
      <c r="G68" t="s">
        <v>5550</v>
      </c>
      <c r="H68" t="s">
        <v>5551</v>
      </c>
      <c r="I68" t="s">
        <v>5117</v>
      </c>
      <c r="J68" s="50">
        <v>46226</v>
      </c>
    </row>
    <row r="69" spans="1:10" x14ac:dyDescent="0.55000000000000004">
      <c r="A69" t="s">
        <v>22</v>
      </c>
      <c r="B69" t="s">
        <v>79</v>
      </c>
      <c r="C69" t="s">
        <v>2510</v>
      </c>
      <c r="D69" t="s">
        <v>2525</v>
      </c>
      <c r="E69" t="s">
        <v>2526</v>
      </c>
      <c r="F69" t="s">
        <v>747</v>
      </c>
      <c r="G69" t="s">
        <v>5552</v>
      </c>
      <c r="H69" t="s">
        <v>5553</v>
      </c>
      <c r="I69" t="s">
        <v>5121</v>
      </c>
      <c r="J69" s="50">
        <v>46227</v>
      </c>
    </row>
    <row r="70" spans="1:10" x14ac:dyDescent="0.55000000000000004">
      <c r="A70" t="s">
        <v>23</v>
      </c>
      <c r="B70" t="s">
        <v>63</v>
      </c>
      <c r="C70" t="s">
        <v>3960</v>
      </c>
      <c r="D70" t="s">
        <v>3963</v>
      </c>
      <c r="E70" t="s">
        <v>3964</v>
      </c>
      <c r="F70" t="s">
        <v>744</v>
      </c>
      <c r="G70" t="s">
        <v>5554</v>
      </c>
      <c r="H70" t="s">
        <v>5555</v>
      </c>
      <c r="I70" t="s">
        <v>5117</v>
      </c>
      <c r="J70" s="50">
        <v>46227</v>
      </c>
    </row>
    <row r="71" spans="1:10" x14ac:dyDescent="0.55000000000000004">
      <c r="A71" t="s">
        <v>23</v>
      </c>
      <c r="B71" t="s">
        <v>81</v>
      </c>
      <c r="C71" t="s">
        <v>4220</v>
      </c>
      <c r="D71" t="s">
        <v>4223</v>
      </c>
      <c r="E71" t="s">
        <v>4224</v>
      </c>
      <c r="F71" t="s">
        <v>747</v>
      </c>
      <c r="G71" t="s">
        <v>5556</v>
      </c>
      <c r="H71" t="s">
        <v>5557</v>
      </c>
      <c r="I71" t="s">
        <v>5406</v>
      </c>
      <c r="J71" s="50">
        <v>46227</v>
      </c>
    </row>
    <row r="72" spans="1:10" x14ac:dyDescent="0.55000000000000004">
      <c r="A72" t="s">
        <v>23</v>
      </c>
      <c r="B72" t="s">
        <v>87</v>
      </c>
      <c r="C72" t="s">
        <v>4303</v>
      </c>
      <c r="D72" t="s">
        <v>4310</v>
      </c>
      <c r="E72" t="s">
        <v>4311</v>
      </c>
      <c r="F72" t="s">
        <v>744</v>
      </c>
      <c r="G72" t="s">
        <v>5558</v>
      </c>
      <c r="H72" t="s">
        <v>5559</v>
      </c>
      <c r="I72" t="s">
        <v>5114</v>
      </c>
      <c r="J72" s="50">
        <v>46227</v>
      </c>
    </row>
    <row r="73" spans="1:10" x14ac:dyDescent="0.55000000000000004">
      <c r="A73" t="s">
        <v>21</v>
      </c>
      <c r="B73" t="s">
        <v>64</v>
      </c>
      <c r="C73" t="s">
        <v>1183</v>
      </c>
      <c r="D73" t="s">
        <v>1200</v>
      </c>
      <c r="E73" t="s">
        <v>1201</v>
      </c>
      <c r="F73" t="s">
        <v>744</v>
      </c>
      <c r="G73" t="s">
        <v>5194</v>
      </c>
      <c r="H73" t="s">
        <v>5195</v>
      </c>
      <c r="I73" t="s">
        <v>5117</v>
      </c>
      <c r="J73" s="50">
        <v>46230</v>
      </c>
    </row>
    <row r="74" spans="1:10" x14ac:dyDescent="0.55000000000000004">
      <c r="A74" t="s">
        <v>22</v>
      </c>
      <c r="B74" t="s">
        <v>80</v>
      </c>
      <c r="C74" t="s">
        <v>3472</v>
      </c>
      <c r="D74" t="s">
        <v>3485</v>
      </c>
      <c r="E74" t="s">
        <v>3486</v>
      </c>
      <c r="F74" t="s">
        <v>747</v>
      </c>
      <c r="G74" t="s">
        <v>5560</v>
      </c>
      <c r="H74" t="s">
        <v>5561</v>
      </c>
      <c r="I74" t="s">
        <v>5121</v>
      </c>
      <c r="J74" s="50">
        <v>46231</v>
      </c>
    </row>
    <row r="75" spans="1:10" x14ac:dyDescent="0.55000000000000004">
      <c r="A75" t="s">
        <v>23</v>
      </c>
      <c r="B75" t="s">
        <v>88</v>
      </c>
      <c r="C75" t="s">
        <v>3643</v>
      </c>
      <c r="D75" t="s">
        <v>3662</v>
      </c>
      <c r="E75" t="s">
        <v>3663</v>
      </c>
      <c r="F75" t="s">
        <v>747</v>
      </c>
      <c r="G75" t="s">
        <v>5382</v>
      </c>
      <c r="H75" t="s">
        <v>5383</v>
      </c>
      <c r="I75" t="s">
        <v>5121</v>
      </c>
      <c r="J75" s="50">
        <v>46231</v>
      </c>
    </row>
    <row r="76" spans="1:10" x14ac:dyDescent="0.55000000000000004">
      <c r="A76" t="s">
        <v>21</v>
      </c>
      <c r="B76" t="s">
        <v>68</v>
      </c>
      <c r="C76" t="s">
        <v>1451</v>
      </c>
      <c r="D76" t="s">
        <v>1454</v>
      </c>
      <c r="E76" t="s">
        <v>1455</v>
      </c>
      <c r="F76" t="s">
        <v>747</v>
      </c>
      <c r="G76" t="s">
        <v>5562</v>
      </c>
      <c r="H76" t="s">
        <v>5563</v>
      </c>
      <c r="I76" t="s">
        <v>5121</v>
      </c>
      <c r="J76" s="50">
        <v>46232</v>
      </c>
    </row>
  </sheetData>
  <phoneticPr fontId="4"/>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C243-B126-49D0-B9C0-6D96C6B074D8}">
  <sheetPr codeName="Sheet14"/>
  <dimension ref="A1:F21"/>
  <sheetViews>
    <sheetView workbookViewId="0">
      <selection sqref="A1:F21"/>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21</v>
      </c>
      <c r="C2" t="s">
        <v>68</v>
      </c>
      <c r="D2">
        <v>66930.3</v>
      </c>
      <c r="E2">
        <v>35524</v>
      </c>
      <c r="F2">
        <v>0.53069999999999995</v>
      </c>
    </row>
    <row r="3" spans="1:6" x14ac:dyDescent="0.55000000000000004">
      <c r="A3">
        <v>2</v>
      </c>
      <c r="B3" t="s">
        <v>22</v>
      </c>
      <c r="C3" t="s">
        <v>85</v>
      </c>
      <c r="D3">
        <v>55576</v>
      </c>
      <c r="E3">
        <v>27117.200000000001</v>
      </c>
      <c r="F3">
        <v>0.4879</v>
      </c>
    </row>
    <row r="4" spans="1:6" x14ac:dyDescent="0.55000000000000004">
      <c r="A4">
        <v>3</v>
      </c>
      <c r="B4" t="s">
        <v>21</v>
      </c>
      <c r="C4" t="s">
        <v>54</v>
      </c>
      <c r="D4">
        <v>76514.899999999994</v>
      </c>
      <c r="E4">
        <v>35701.9</v>
      </c>
      <c r="F4">
        <v>0.46660000000000001</v>
      </c>
    </row>
    <row r="5" spans="1:6" x14ac:dyDescent="0.55000000000000004">
      <c r="A5">
        <v>4</v>
      </c>
      <c r="B5" t="s">
        <v>23</v>
      </c>
      <c r="C5" t="s">
        <v>88</v>
      </c>
      <c r="D5">
        <v>45317.3</v>
      </c>
      <c r="E5">
        <v>20858.099999999999</v>
      </c>
      <c r="F5">
        <v>0.4602</v>
      </c>
    </row>
    <row r="6" spans="1:6" x14ac:dyDescent="0.55000000000000004">
      <c r="A6">
        <v>5</v>
      </c>
      <c r="B6" t="s">
        <v>21</v>
      </c>
      <c r="C6" t="s">
        <v>64</v>
      </c>
      <c r="D6">
        <v>116352.7</v>
      </c>
      <c r="E6">
        <v>53503.1</v>
      </c>
      <c r="F6">
        <v>0.45979999999999999</v>
      </c>
    </row>
    <row r="7" spans="1:6" x14ac:dyDescent="0.55000000000000004">
      <c r="A7">
        <v>6</v>
      </c>
      <c r="B7" t="s">
        <v>23</v>
      </c>
      <c r="C7" t="s">
        <v>81</v>
      </c>
      <c r="D7">
        <v>45980.3</v>
      </c>
      <c r="E7">
        <v>21110</v>
      </c>
      <c r="F7">
        <v>0.45910000000000001</v>
      </c>
    </row>
    <row r="8" spans="1:6" x14ac:dyDescent="0.55000000000000004">
      <c r="A8">
        <v>7</v>
      </c>
      <c r="B8" t="s">
        <v>21</v>
      </c>
      <c r="C8" t="s">
        <v>67</v>
      </c>
      <c r="D8">
        <v>57702.8</v>
      </c>
      <c r="E8">
        <v>26379.3</v>
      </c>
      <c r="F8">
        <v>0.45710000000000001</v>
      </c>
    </row>
    <row r="9" spans="1:6" x14ac:dyDescent="0.55000000000000004">
      <c r="A9">
        <v>8</v>
      </c>
      <c r="B9" t="s">
        <v>21</v>
      </c>
      <c r="C9" t="s">
        <v>71</v>
      </c>
      <c r="D9">
        <v>118608.2</v>
      </c>
      <c r="E9">
        <v>54018.400000000001</v>
      </c>
      <c r="F9">
        <v>0.45540000000000003</v>
      </c>
    </row>
    <row r="10" spans="1:6" x14ac:dyDescent="0.55000000000000004">
      <c r="A10">
        <v>9</v>
      </c>
      <c r="B10" t="s">
        <v>23</v>
      </c>
      <c r="C10" t="s">
        <v>83</v>
      </c>
      <c r="D10">
        <v>68669.5</v>
      </c>
      <c r="E10">
        <v>29566.9</v>
      </c>
      <c r="F10">
        <v>0.43049999999999999</v>
      </c>
    </row>
    <row r="11" spans="1:6" x14ac:dyDescent="0.55000000000000004">
      <c r="A11">
        <v>10</v>
      </c>
      <c r="B11" t="s">
        <v>22</v>
      </c>
      <c r="C11" t="s">
        <v>77</v>
      </c>
      <c r="D11">
        <v>50300.3</v>
      </c>
      <c r="E11">
        <v>21110.9</v>
      </c>
      <c r="F11">
        <v>0.41959999999999997</v>
      </c>
    </row>
    <row r="12" spans="1:6" x14ac:dyDescent="0.55000000000000004">
      <c r="A12">
        <v>11</v>
      </c>
      <c r="B12" t="s">
        <v>23</v>
      </c>
      <c r="C12" t="s">
        <v>72</v>
      </c>
      <c r="D12">
        <v>48592.5</v>
      </c>
      <c r="E12">
        <v>19840.8</v>
      </c>
      <c r="F12">
        <v>0.4083</v>
      </c>
    </row>
    <row r="13" spans="1:6" x14ac:dyDescent="0.55000000000000004">
      <c r="A13">
        <v>12</v>
      </c>
      <c r="B13" t="s">
        <v>22</v>
      </c>
      <c r="C13" t="s">
        <v>79</v>
      </c>
      <c r="D13">
        <v>59223.7</v>
      </c>
      <c r="E13">
        <v>23976.6</v>
      </c>
      <c r="F13">
        <v>0.40479999999999999</v>
      </c>
    </row>
    <row r="14" spans="1:6" x14ac:dyDescent="0.55000000000000004">
      <c r="A14">
        <v>13</v>
      </c>
      <c r="B14" t="s">
        <v>23</v>
      </c>
      <c r="C14" t="s">
        <v>73</v>
      </c>
      <c r="D14">
        <v>66795.7</v>
      </c>
      <c r="E14">
        <v>24667.5</v>
      </c>
      <c r="F14">
        <v>0.36919999999999997</v>
      </c>
    </row>
    <row r="15" spans="1:6" x14ac:dyDescent="0.55000000000000004">
      <c r="A15">
        <v>14</v>
      </c>
      <c r="B15" t="s">
        <v>22</v>
      </c>
      <c r="C15" t="s">
        <v>53</v>
      </c>
      <c r="D15">
        <v>65618.8</v>
      </c>
      <c r="E15">
        <v>20183.599999999999</v>
      </c>
      <c r="F15">
        <v>0.3075</v>
      </c>
    </row>
    <row r="16" spans="1:6" x14ac:dyDescent="0.55000000000000004">
      <c r="A16">
        <v>15</v>
      </c>
      <c r="B16" t="s">
        <v>22</v>
      </c>
      <c r="C16" t="s">
        <v>80</v>
      </c>
      <c r="D16">
        <v>43068.7</v>
      </c>
      <c r="E16">
        <v>13057</v>
      </c>
      <c r="F16">
        <v>0.30309999999999998</v>
      </c>
    </row>
    <row r="17" spans="1:6" x14ac:dyDescent="0.55000000000000004">
      <c r="A17">
        <v>16</v>
      </c>
      <c r="B17" t="s">
        <v>23</v>
      </c>
      <c r="C17" t="s">
        <v>63</v>
      </c>
      <c r="D17">
        <v>69856.899999999994</v>
      </c>
      <c r="E17">
        <v>21034.6</v>
      </c>
      <c r="F17">
        <v>0.30109999999999998</v>
      </c>
    </row>
    <row r="18" spans="1:6" x14ac:dyDescent="0.55000000000000004">
      <c r="A18">
        <v>17</v>
      </c>
      <c r="B18" t="s">
        <v>21</v>
      </c>
      <c r="C18" t="s">
        <v>59</v>
      </c>
      <c r="D18">
        <v>96944.9</v>
      </c>
      <c r="E18">
        <v>27558</v>
      </c>
      <c r="F18">
        <v>0.28420000000000001</v>
      </c>
    </row>
    <row r="19" spans="1:6" x14ac:dyDescent="0.55000000000000004">
      <c r="A19">
        <v>18</v>
      </c>
      <c r="B19" t="s">
        <v>22</v>
      </c>
      <c r="C19" t="s">
        <v>89</v>
      </c>
      <c r="D19">
        <v>52487.199999999997</v>
      </c>
      <c r="E19">
        <v>14161.7</v>
      </c>
      <c r="F19">
        <v>0.26979999999999998</v>
      </c>
    </row>
    <row r="20" spans="1:6" x14ac:dyDescent="0.55000000000000004">
      <c r="A20">
        <v>19</v>
      </c>
      <c r="B20" t="s">
        <v>21</v>
      </c>
      <c r="C20" t="s">
        <v>60</v>
      </c>
      <c r="D20">
        <v>64805.2</v>
      </c>
      <c r="E20">
        <v>17465.5</v>
      </c>
      <c r="F20">
        <v>0.26950000000000002</v>
      </c>
    </row>
    <row r="21" spans="1:6" x14ac:dyDescent="0.55000000000000004">
      <c r="A21">
        <v>20</v>
      </c>
      <c r="B21" t="s">
        <v>23</v>
      </c>
      <c r="C21" t="s">
        <v>87</v>
      </c>
      <c r="D21">
        <v>51690.2</v>
      </c>
      <c r="E21">
        <v>11949.7</v>
      </c>
      <c r="F21">
        <v>0.2311</v>
      </c>
    </row>
  </sheetData>
  <phoneticPr fontId="4"/>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B9243-58E9-434D-AFBE-77F559ED1FCE}">
  <sheetPr codeName="Sheet15"/>
  <dimension ref="A1:F21"/>
  <sheetViews>
    <sheetView workbookViewId="0">
      <selection sqref="A1:F21"/>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21</v>
      </c>
      <c r="C2" t="s">
        <v>68</v>
      </c>
      <c r="D2">
        <v>61423</v>
      </c>
      <c r="E2">
        <v>34266.800000000003</v>
      </c>
      <c r="F2">
        <v>0.55779999999999996</v>
      </c>
    </row>
    <row r="3" spans="1:6" x14ac:dyDescent="0.55000000000000004">
      <c r="A3">
        <v>2</v>
      </c>
      <c r="B3" t="s">
        <v>23</v>
      </c>
      <c r="C3" t="s">
        <v>88</v>
      </c>
      <c r="D3">
        <v>40153.800000000003</v>
      </c>
      <c r="E3">
        <v>20355.2</v>
      </c>
      <c r="F3">
        <v>0.50690000000000002</v>
      </c>
    </row>
    <row r="4" spans="1:6" x14ac:dyDescent="0.55000000000000004">
      <c r="A4">
        <v>3</v>
      </c>
      <c r="B4" t="s">
        <v>22</v>
      </c>
      <c r="C4" t="s">
        <v>85</v>
      </c>
      <c r="D4">
        <v>49694.1</v>
      </c>
      <c r="E4">
        <v>25105.599999999999</v>
      </c>
      <c r="F4">
        <v>0.50519999999999998</v>
      </c>
    </row>
    <row r="5" spans="1:6" x14ac:dyDescent="0.55000000000000004">
      <c r="A5">
        <v>4</v>
      </c>
      <c r="B5" t="s">
        <v>21</v>
      </c>
      <c r="C5" t="s">
        <v>54</v>
      </c>
      <c r="D5">
        <v>70269</v>
      </c>
      <c r="E5">
        <v>34947.5</v>
      </c>
      <c r="F5">
        <v>0.49730000000000002</v>
      </c>
    </row>
    <row r="6" spans="1:6" x14ac:dyDescent="0.55000000000000004">
      <c r="A6">
        <v>5</v>
      </c>
      <c r="B6" t="s">
        <v>21</v>
      </c>
      <c r="C6" t="s">
        <v>67</v>
      </c>
      <c r="D6">
        <v>52798.400000000001</v>
      </c>
      <c r="E6">
        <v>26127.9</v>
      </c>
      <c r="F6">
        <v>0.49480000000000002</v>
      </c>
    </row>
    <row r="7" spans="1:6" x14ac:dyDescent="0.55000000000000004">
      <c r="A7">
        <v>6</v>
      </c>
      <c r="B7" t="s">
        <v>23</v>
      </c>
      <c r="C7" t="s">
        <v>81</v>
      </c>
      <c r="D7">
        <v>41193.5</v>
      </c>
      <c r="E7">
        <v>20355.599999999999</v>
      </c>
      <c r="F7">
        <v>0.49409999999999998</v>
      </c>
    </row>
    <row r="8" spans="1:6" x14ac:dyDescent="0.55000000000000004">
      <c r="A8">
        <v>7</v>
      </c>
      <c r="B8" t="s">
        <v>21</v>
      </c>
      <c r="C8" t="s">
        <v>71</v>
      </c>
      <c r="D8">
        <v>109954.4</v>
      </c>
      <c r="E8">
        <v>53264.1</v>
      </c>
      <c r="F8">
        <v>0.4844</v>
      </c>
    </row>
    <row r="9" spans="1:6" x14ac:dyDescent="0.55000000000000004">
      <c r="A9">
        <v>8</v>
      </c>
      <c r="B9" t="s">
        <v>21</v>
      </c>
      <c r="C9" t="s">
        <v>64</v>
      </c>
      <c r="D9">
        <v>108252.9</v>
      </c>
      <c r="E9">
        <v>52245.9</v>
      </c>
      <c r="F9">
        <v>0.48259999999999997</v>
      </c>
    </row>
    <row r="10" spans="1:6" x14ac:dyDescent="0.55000000000000004">
      <c r="A10">
        <v>9</v>
      </c>
      <c r="B10" t="s">
        <v>22</v>
      </c>
      <c r="C10" t="s">
        <v>77</v>
      </c>
      <c r="D10">
        <v>45258.1</v>
      </c>
      <c r="E10">
        <v>20356.5</v>
      </c>
      <c r="F10">
        <v>0.44969999999999999</v>
      </c>
    </row>
    <row r="11" spans="1:6" x14ac:dyDescent="0.55000000000000004">
      <c r="A11">
        <v>10</v>
      </c>
      <c r="B11" t="s">
        <v>23</v>
      </c>
      <c r="C11" t="s">
        <v>72</v>
      </c>
      <c r="D11">
        <v>43395</v>
      </c>
      <c r="E11">
        <v>19337.900000000001</v>
      </c>
      <c r="F11">
        <v>0.4456</v>
      </c>
    </row>
    <row r="12" spans="1:6" x14ac:dyDescent="0.55000000000000004">
      <c r="A12">
        <v>11</v>
      </c>
      <c r="B12" t="s">
        <v>23</v>
      </c>
      <c r="C12" t="s">
        <v>83</v>
      </c>
      <c r="D12">
        <v>62055.199999999997</v>
      </c>
      <c r="E12">
        <v>26801</v>
      </c>
      <c r="F12">
        <v>0.43180000000000002</v>
      </c>
    </row>
    <row r="13" spans="1:6" x14ac:dyDescent="0.55000000000000004">
      <c r="A13">
        <v>12</v>
      </c>
      <c r="B13" t="s">
        <v>22</v>
      </c>
      <c r="C13" t="s">
        <v>79</v>
      </c>
      <c r="D13">
        <v>51193.7</v>
      </c>
      <c r="E13">
        <v>21713.5</v>
      </c>
      <c r="F13">
        <v>0.42409999999999998</v>
      </c>
    </row>
    <row r="14" spans="1:6" x14ac:dyDescent="0.55000000000000004">
      <c r="A14">
        <v>13</v>
      </c>
      <c r="B14" t="s">
        <v>23</v>
      </c>
      <c r="C14" t="s">
        <v>73</v>
      </c>
      <c r="D14">
        <v>59672.2</v>
      </c>
      <c r="E14">
        <v>23410.2</v>
      </c>
      <c r="F14">
        <v>0.39229999999999998</v>
      </c>
    </row>
    <row r="15" spans="1:6" x14ac:dyDescent="0.55000000000000004">
      <c r="A15">
        <v>14</v>
      </c>
      <c r="B15" t="s">
        <v>22</v>
      </c>
      <c r="C15" t="s">
        <v>53</v>
      </c>
      <c r="D15">
        <v>59701.8</v>
      </c>
      <c r="E15">
        <v>19680.7</v>
      </c>
      <c r="F15">
        <v>0.3296</v>
      </c>
    </row>
    <row r="16" spans="1:6" x14ac:dyDescent="0.55000000000000004">
      <c r="A16">
        <v>15</v>
      </c>
      <c r="B16" t="s">
        <v>23</v>
      </c>
      <c r="C16" t="s">
        <v>63</v>
      </c>
      <c r="D16">
        <v>63897</v>
      </c>
      <c r="E16">
        <v>21034.6</v>
      </c>
      <c r="F16">
        <v>0.3291</v>
      </c>
    </row>
    <row r="17" spans="1:6" x14ac:dyDescent="0.55000000000000004">
      <c r="A17">
        <v>16</v>
      </c>
      <c r="B17" t="s">
        <v>22</v>
      </c>
      <c r="C17" t="s">
        <v>80</v>
      </c>
      <c r="D17">
        <v>39382.699999999997</v>
      </c>
      <c r="E17">
        <v>12554.2</v>
      </c>
      <c r="F17">
        <v>0.31869999999999998</v>
      </c>
    </row>
    <row r="18" spans="1:6" x14ac:dyDescent="0.55000000000000004">
      <c r="A18">
        <v>17</v>
      </c>
      <c r="B18" t="s">
        <v>21</v>
      </c>
      <c r="C18" t="s">
        <v>59</v>
      </c>
      <c r="D18">
        <v>89507.7</v>
      </c>
      <c r="E18">
        <v>26803.7</v>
      </c>
      <c r="F18">
        <v>0.2994</v>
      </c>
    </row>
    <row r="19" spans="1:6" x14ac:dyDescent="0.55000000000000004">
      <c r="A19">
        <v>18</v>
      </c>
      <c r="B19" t="s">
        <v>22</v>
      </c>
      <c r="C19" t="s">
        <v>89</v>
      </c>
      <c r="D19">
        <v>48463.6</v>
      </c>
      <c r="E19">
        <v>13910.3</v>
      </c>
      <c r="F19">
        <v>0.28699999999999998</v>
      </c>
    </row>
    <row r="20" spans="1:6" x14ac:dyDescent="0.55000000000000004">
      <c r="A20">
        <v>19</v>
      </c>
      <c r="B20" t="s">
        <v>21</v>
      </c>
      <c r="C20" t="s">
        <v>60</v>
      </c>
      <c r="D20">
        <v>60043.6</v>
      </c>
      <c r="E20">
        <v>16962.7</v>
      </c>
      <c r="F20">
        <v>0.28249999999999997</v>
      </c>
    </row>
    <row r="21" spans="1:6" x14ac:dyDescent="0.55000000000000004">
      <c r="A21">
        <v>20</v>
      </c>
      <c r="B21" t="s">
        <v>23</v>
      </c>
      <c r="C21" t="s">
        <v>87</v>
      </c>
      <c r="D21">
        <v>45826.400000000001</v>
      </c>
      <c r="E21">
        <v>11195.3</v>
      </c>
      <c r="F21">
        <v>0.2442</v>
      </c>
    </row>
  </sheetData>
  <phoneticPr fontId="4"/>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DCC2-5541-43BE-8D4D-0A4460D7EF5F}">
  <sheetPr codeName="Sheet16"/>
  <dimension ref="A1:F21"/>
  <sheetViews>
    <sheetView workbookViewId="0">
      <selection sqref="A1:F21"/>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23</v>
      </c>
      <c r="C2" t="s">
        <v>83</v>
      </c>
      <c r="D2">
        <v>6614.3</v>
      </c>
      <c r="E2">
        <v>2765.9</v>
      </c>
      <c r="F2">
        <v>0.41810000000000003</v>
      </c>
    </row>
    <row r="3" spans="1:6" x14ac:dyDescent="0.55000000000000004">
      <c r="A3">
        <v>2</v>
      </c>
      <c r="B3" t="s">
        <v>22</v>
      </c>
      <c r="C3" t="s">
        <v>85</v>
      </c>
      <c r="D3">
        <v>5881.9</v>
      </c>
      <c r="E3">
        <v>2011.6</v>
      </c>
      <c r="F3">
        <v>0.34189999999999998</v>
      </c>
    </row>
    <row r="4" spans="1:6" x14ac:dyDescent="0.55000000000000004">
      <c r="A4">
        <v>3</v>
      </c>
      <c r="B4" t="s">
        <v>22</v>
      </c>
      <c r="C4" t="s">
        <v>79</v>
      </c>
      <c r="D4">
        <v>8029.9</v>
      </c>
      <c r="E4">
        <v>2263</v>
      </c>
      <c r="F4">
        <v>0.28179999999999999</v>
      </c>
    </row>
    <row r="5" spans="1:6" x14ac:dyDescent="0.55000000000000004">
      <c r="A5">
        <v>4</v>
      </c>
      <c r="B5" t="s">
        <v>21</v>
      </c>
      <c r="C5" t="s">
        <v>68</v>
      </c>
      <c r="D5">
        <v>5507.3</v>
      </c>
      <c r="E5">
        <v>1257.2</v>
      </c>
      <c r="F5">
        <v>0.22819999999999999</v>
      </c>
    </row>
    <row r="6" spans="1:6" x14ac:dyDescent="0.55000000000000004">
      <c r="A6">
        <v>5</v>
      </c>
      <c r="B6" t="s">
        <v>23</v>
      </c>
      <c r="C6" t="s">
        <v>73</v>
      </c>
      <c r="D6">
        <v>7123.5</v>
      </c>
      <c r="E6">
        <v>1257.2</v>
      </c>
      <c r="F6">
        <v>0.1764</v>
      </c>
    </row>
    <row r="7" spans="1:6" x14ac:dyDescent="0.55000000000000004">
      <c r="A7">
        <v>6</v>
      </c>
      <c r="B7" t="s">
        <v>23</v>
      </c>
      <c r="C7" t="s">
        <v>81</v>
      </c>
      <c r="D7">
        <v>4786.8</v>
      </c>
      <c r="E7">
        <v>754.3</v>
      </c>
      <c r="F7">
        <v>0.1575</v>
      </c>
    </row>
    <row r="8" spans="1:6" x14ac:dyDescent="0.55000000000000004">
      <c r="A8">
        <v>7</v>
      </c>
      <c r="B8" t="s">
        <v>21</v>
      </c>
      <c r="C8" t="s">
        <v>64</v>
      </c>
      <c r="D8">
        <v>8099.8</v>
      </c>
      <c r="E8">
        <v>1257.2</v>
      </c>
      <c r="F8">
        <v>0.1552</v>
      </c>
    </row>
    <row r="9" spans="1:6" x14ac:dyDescent="0.55000000000000004">
      <c r="A9">
        <v>8</v>
      </c>
      <c r="B9" t="s">
        <v>22</v>
      </c>
      <c r="C9" t="s">
        <v>77</v>
      </c>
      <c r="D9">
        <v>5042.2</v>
      </c>
      <c r="E9">
        <v>754.3</v>
      </c>
      <c r="F9">
        <v>0.14960000000000001</v>
      </c>
    </row>
    <row r="10" spans="1:6" x14ac:dyDescent="0.55000000000000004">
      <c r="A10">
        <v>9</v>
      </c>
      <c r="B10" t="s">
        <v>22</v>
      </c>
      <c r="C10" t="s">
        <v>80</v>
      </c>
      <c r="D10">
        <v>3686.1</v>
      </c>
      <c r="E10">
        <v>502.9</v>
      </c>
      <c r="F10">
        <v>0.13639999999999999</v>
      </c>
    </row>
    <row r="11" spans="1:6" x14ac:dyDescent="0.55000000000000004">
      <c r="A11">
        <v>10</v>
      </c>
      <c r="B11" t="s">
        <v>23</v>
      </c>
      <c r="C11" t="s">
        <v>87</v>
      </c>
      <c r="D11">
        <v>5863.8</v>
      </c>
      <c r="E11">
        <v>754.3</v>
      </c>
      <c r="F11">
        <v>0.12859999999999999</v>
      </c>
    </row>
    <row r="12" spans="1:6" x14ac:dyDescent="0.55000000000000004">
      <c r="A12">
        <v>11</v>
      </c>
      <c r="B12" t="s">
        <v>21</v>
      </c>
      <c r="C12" t="s">
        <v>54</v>
      </c>
      <c r="D12">
        <v>6245.9</v>
      </c>
      <c r="E12">
        <v>754.3</v>
      </c>
      <c r="F12">
        <v>0.1207</v>
      </c>
    </row>
    <row r="13" spans="1:6" x14ac:dyDescent="0.55000000000000004">
      <c r="A13">
        <v>12</v>
      </c>
      <c r="B13" t="s">
        <v>21</v>
      </c>
      <c r="C13" t="s">
        <v>60</v>
      </c>
      <c r="D13">
        <v>4761.6000000000004</v>
      </c>
      <c r="E13">
        <v>502.9</v>
      </c>
      <c r="F13">
        <v>0.1056</v>
      </c>
    </row>
    <row r="14" spans="1:6" x14ac:dyDescent="0.55000000000000004">
      <c r="A14">
        <v>13</v>
      </c>
      <c r="B14" t="s">
        <v>21</v>
      </c>
      <c r="C14" t="s">
        <v>59</v>
      </c>
      <c r="D14">
        <v>7437.2</v>
      </c>
      <c r="E14">
        <v>754.3</v>
      </c>
      <c r="F14">
        <v>0.1014</v>
      </c>
    </row>
    <row r="15" spans="1:6" x14ac:dyDescent="0.55000000000000004">
      <c r="A15">
        <v>14</v>
      </c>
      <c r="B15" t="s">
        <v>23</v>
      </c>
      <c r="C15" t="s">
        <v>88</v>
      </c>
      <c r="D15">
        <v>5163.5</v>
      </c>
      <c r="E15">
        <v>502.9</v>
      </c>
      <c r="F15">
        <v>9.7299999999999998E-2</v>
      </c>
    </row>
    <row r="16" spans="1:6" x14ac:dyDescent="0.55000000000000004">
      <c r="A16">
        <v>15</v>
      </c>
      <c r="B16" t="s">
        <v>23</v>
      </c>
      <c r="C16" t="s">
        <v>72</v>
      </c>
      <c r="D16">
        <v>5197.5</v>
      </c>
      <c r="E16">
        <v>502.9</v>
      </c>
      <c r="F16">
        <v>9.6699999999999994E-2</v>
      </c>
    </row>
    <row r="17" spans="1:6" x14ac:dyDescent="0.55000000000000004">
      <c r="A17">
        <v>16</v>
      </c>
      <c r="B17" t="s">
        <v>21</v>
      </c>
      <c r="C17" t="s">
        <v>71</v>
      </c>
      <c r="D17">
        <v>8653.7999999999993</v>
      </c>
      <c r="E17">
        <v>754.3</v>
      </c>
      <c r="F17">
        <v>8.7099999999999997E-2</v>
      </c>
    </row>
    <row r="18" spans="1:6" x14ac:dyDescent="0.55000000000000004">
      <c r="A18">
        <v>17</v>
      </c>
      <c r="B18" t="s">
        <v>22</v>
      </c>
      <c r="C18" t="s">
        <v>53</v>
      </c>
      <c r="D18">
        <v>5917</v>
      </c>
      <c r="E18">
        <v>502.9</v>
      </c>
      <c r="F18">
        <v>8.4900000000000003E-2</v>
      </c>
    </row>
    <row r="19" spans="1:6" x14ac:dyDescent="0.55000000000000004">
      <c r="A19">
        <v>18</v>
      </c>
      <c r="B19" t="s">
        <v>22</v>
      </c>
      <c r="C19" t="s">
        <v>89</v>
      </c>
      <c r="D19">
        <v>4023.6</v>
      </c>
      <c r="E19">
        <v>251.4</v>
      </c>
      <c r="F19">
        <v>6.2399999999999997E-2</v>
      </c>
    </row>
    <row r="20" spans="1:6" x14ac:dyDescent="0.55000000000000004">
      <c r="A20">
        <v>19</v>
      </c>
      <c r="B20" t="s">
        <v>21</v>
      </c>
      <c r="C20" t="s">
        <v>67</v>
      </c>
      <c r="D20">
        <v>4904.3999999999996</v>
      </c>
      <c r="E20">
        <v>251.4</v>
      </c>
      <c r="F20">
        <v>5.1200000000000002E-2</v>
      </c>
    </row>
    <row r="21" spans="1:6" x14ac:dyDescent="0.55000000000000004">
      <c r="A21">
        <v>20</v>
      </c>
      <c r="B21" t="s">
        <v>23</v>
      </c>
      <c r="C21" t="s">
        <v>63</v>
      </c>
      <c r="D21">
        <v>5959.9</v>
      </c>
      <c r="E21">
        <v>0</v>
      </c>
      <c r="F21">
        <v>0</v>
      </c>
    </row>
  </sheetData>
  <phoneticPr fontId="4"/>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80E17-B903-444D-906C-43F6EEFBCE57}">
  <sheetPr codeName="Sheet30"/>
  <dimension ref="A1:F21"/>
  <sheetViews>
    <sheetView workbookViewId="0">
      <selection activeCell="C8" sqref="C8"/>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23</v>
      </c>
      <c r="C2" t="s">
        <v>81</v>
      </c>
      <c r="D2">
        <v>94246.9</v>
      </c>
      <c r="E2">
        <v>106151.6</v>
      </c>
      <c r="F2">
        <v>1.1263000000000001</v>
      </c>
    </row>
    <row r="3" spans="1:6" x14ac:dyDescent="0.55000000000000004">
      <c r="A3">
        <v>2</v>
      </c>
      <c r="B3" t="s">
        <v>21</v>
      </c>
      <c r="C3" t="s">
        <v>54</v>
      </c>
      <c r="D3">
        <v>156754.20000000001</v>
      </c>
      <c r="E3">
        <v>174155.4</v>
      </c>
      <c r="F3">
        <v>1.111</v>
      </c>
    </row>
    <row r="4" spans="1:6" x14ac:dyDescent="0.55000000000000004">
      <c r="A4">
        <v>3</v>
      </c>
      <c r="B4" t="s">
        <v>21</v>
      </c>
      <c r="C4" t="s">
        <v>71</v>
      </c>
      <c r="D4">
        <v>242941.8</v>
      </c>
      <c r="E4">
        <v>268030.8</v>
      </c>
      <c r="F4">
        <v>1.1032</v>
      </c>
    </row>
    <row r="5" spans="1:6" x14ac:dyDescent="0.55000000000000004">
      <c r="A5">
        <v>4</v>
      </c>
      <c r="B5" t="s">
        <v>22</v>
      </c>
      <c r="C5" t="s">
        <v>85</v>
      </c>
      <c r="D5">
        <v>113919.8</v>
      </c>
      <c r="E5">
        <v>123251</v>
      </c>
      <c r="F5">
        <v>1.0819000000000001</v>
      </c>
    </row>
    <row r="6" spans="1:6" x14ac:dyDescent="0.55000000000000004">
      <c r="A6">
        <v>5</v>
      </c>
      <c r="B6" t="s">
        <v>23</v>
      </c>
      <c r="C6" t="s">
        <v>63</v>
      </c>
      <c r="D6">
        <v>143126.1</v>
      </c>
      <c r="E6">
        <v>150447</v>
      </c>
      <c r="F6">
        <v>1.0510999999999999</v>
      </c>
    </row>
    <row r="7" spans="1:6" x14ac:dyDescent="0.55000000000000004">
      <c r="A7">
        <v>6</v>
      </c>
      <c r="B7" t="s">
        <v>21</v>
      </c>
      <c r="C7" t="s">
        <v>68</v>
      </c>
      <c r="D7">
        <v>137120.4</v>
      </c>
      <c r="E7">
        <v>139646</v>
      </c>
      <c r="F7">
        <v>1.0184</v>
      </c>
    </row>
    <row r="8" spans="1:6" x14ac:dyDescent="0.55000000000000004">
      <c r="A8">
        <v>7</v>
      </c>
      <c r="B8" t="s">
        <v>21</v>
      </c>
      <c r="C8" t="s">
        <v>64</v>
      </c>
      <c r="D8">
        <v>238303.8</v>
      </c>
      <c r="E8">
        <v>233601.9</v>
      </c>
      <c r="F8">
        <v>0.98019999999999996</v>
      </c>
    </row>
    <row r="9" spans="1:6" x14ac:dyDescent="0.55000000000000004">
      <c r="A9">
        <v>8</v>
      </c>
      <c r="B9" t="s">
        <v>22</v>
      </c>
      <c r="C9" t="s">
        <v>77</v>
      </c>
      <c r="D9">
        <v>103092.5</v>
      </c>
      <c r="E9">
        <v>99958.7</v>
      </c>
      <c r="F9">
        <v>0.96960000000000002</v>
      </c>
    </row>
    <row r="10" spans="1:6" x14ac:dyDescent="0.55000000000000004">
      <c r="A10">
        <v>9</v>
      </c>
      <c r="B10" t="s">
        <v>21</v>
      </c>
      <c r="C10" t="s">
        <v>67</v>
      </c>
      <c r="D10">
        <v>118223.3</v>
      </c>
      <c r="E10">
        <v>113281</v>
      </c>
      <c r="F10">
        <v>0.95809999999999995</v>
      </c>
    </row>
    <row r="11" spans="1:6" x14ac:dyDescent="0.55000000000000004">
      <c r="A11">
        <v>10</v>
      </c>
      <c r="B11" t="s">
        <v>23</v>
      </c>
      <c r="C11" t="s">
        <v>83</v>
      </c>
      <c r="D11">
        <v>140728.5</v>
      </c>
      <c r="E11">
        <v>126537.4</v>
      </c>
      <c r="F11">
        <v>0.89910000000000001</v>
      </c>
    </row>
    <row r="12" spans="1:6" x14ac:dyDescent="0.55000000000000004">
      <c r="A12">
        <v>11</v>
      </c>
      <c r="B12" t="s">
        <v>21</v>
      </c>
      <c r="C12" t="s">
        <v>60</v>
      </c>
      <c r="D12">
        <v>132740.20000000001</v>
      </c>
      <c r="E12">
        <v>118946.3</v>
      </c>
      <c r="F12">
        <v>0.89600000000000002</v>
      </c>
    </row>
    <row r="13" spans="1:6" x14ac:dyDescent="0.55000000000000004">
      <c r="A13">
        <v>12</v>
      </c>
      <c r="B13" t="s">
        <v>22</v>
      </c>
      <c r="C13" t="s">
        <v>53</v>
      </c>
      <c r="D13">
        <v>134457.70000000001</v>
      </c>
      <c r="E13">
        <v>119734.5</v>
      </c>
      <c r="F13">
        <v>0.89039999999999997</v>
      </c>
    </row>
    <row r="14" spans="1:6" x14ac:dyDescent="0.55000000000000004">
      <c r="A14">
        <v>13</v>
      </c>
      <c r="B14" t="s">
        <v>22</v>
      </c>
      <c r="C14" t="s">
        <v>79</v>
      </c>
      <c r="D14">
        <v>121478.9</v>
      </c>
      <c r="E14">
        <v>106409.3</v>
      </c>
      <c r="F14">
        <v>0.87590000000000001</v>
      </c>
    </row>
    <row r="15" spans="1:6" x14ac:dyDescent="0.55000000000000004">
      <c r="A15">
        <v>14</v>
      </c>
      <c r="B15" t="s">
        <v>23</v>
      </c>
      <c r="C15" t="s">
        <v>72</v>
      </c>
      <c r="D15">
        <v>99607.5</v>
      </c>
      <c r="E15">
        <v>86464.3</v>
      </c>
      <c r="F15">
        <v>0.86799999999999999</v>
      </c>
    </row>
    <row r="16" spans="1:6" x14ac:dyDescent="0.55000000000000004">
      <c r="A16">
        <v>15</v>
      </c>
      <c r="B16" t="s">
        <v>23</v>
      </c>
      <c r="C16" t="s">
        <v>73</v>
      </c>
      <c r="D16">
        <v>136920.5</v>
      </c>
      <c r="E16">
        <v>118450.1</v>
      </c>
      <c r="F16">
        <v>0.86509999999999998</v>
      </c>
    </row>
    <row r="17" spans="1:6" x14ac:dyDescent="0.55000000000000004">
      <c r="A17">
        <v>16</v>
      </c>
      <c r="B17" t="s">
        <v>23</v>
      </c>
      <c r="C17" t="s">
        <v>88</v>
      </c>
      <c r="D17">
        <v>92908.7</v>
      </c>
      <c r="E17">
        <v>77495.7</v>
      </c>
      <c r="F17">
        <v>0.83409999999999995</v>
      </c>
    </row>
    <row r="18" spans="1:6" x14ac:dyDescent="0.55000000000000004">
      <c r="A18">
        <v>17</v>
      </c>
      <c r="B18" t="s">
        <v>21</v>
      </c>
      <c r="C18" t="s">
        <v>59</v>
      </c>
      <c r="D18">
        <v>198586.4</v>
      </c>
      <c r="E18">
        <v>161776.4</v>
      </c>
      <c r="F18">
        <v>0.81459999999999999</v>
      </c>
    </row>
    <row r="19" spans="1:6" x14ac:dyDescent="0.55000000000000004">
      <c r="A19">
        <v>18</v>
      </c>
      <c r="B19" t="s">
        <v>22</v>
      </c>
      <c r="C19" t="s">
        <v>89</v>
      </c>
      <c r="D19">
        <v>107517</v>
      </c>
      <c r="E19">
        <v>87179.6</v>
      </c>
      <c r="F19">
        <v>0.81079999999999997</v>
      </c>
    </row>
    <row r="20" spans="1:6" x14ac:dyDescent="0.55000000000000004">
      <c r="A20">
        <v>19</v>
      </c>
      <c r="B20" t="s">
        <v>22</v>
      </c>
      <c r="C20" t="s">
        <v>80</v>
      </c>
      <c r="D20">
        <v>88241.8</v>
      </c>
      <c r="E20">
        <v>69770.5</v>
      </c>
      <c r="F20">
        <v>0.79059999999999997</v>
      </c>
    </row>
    <row r="21" spans="1:6" x14ac:dyDescent="0.55000000000000004">
      <c r="A21">
        <v>20</v>
      </c>
      <c r="B21" t="s">
        <v>23</v>
      </c>
      <c r="C21" t="s">
        <v>87</v>
      </c>
      <c r="D21">
        <v>105973.1</v>
      </c>
      <c r="E21">
        <v>70029.8</v>
      </c>
      <c r="F21">
        <v>0.66080000000000005</v>
      </c>
    </row>
  </sheetData>
  <phoneticPr fontId="4"/>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74222-4CF9-4E17-8216-F012AD37918B}">
  <sheetPr codeName="Sheet31"/>
  <dimension ref="A1:F21"/>
  <sheetViews>
    <sheetView workbookViewId="0">
      <selection activeCell="C8" sqref="C8"/>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22</v>
      </c>
      <c r="C2" t="s">
        <v>79</v>
      </c>
      <c r="D2">
        <v>16794.3</v>
      </c>
      <c r="E2">
        <v>10057.9</v>
      </c>
      <c r="F2">
        <v>0.5988</v>
      </c>
    </row>
    <row r="3" spans="1:6" x14ac:dyDescent="0.55000000000000004">
      <c r="A3">
        <v>2</v>
      </c>
      <c r="B3" t="s">
        <v>23</v>
      </c>
      <c r="C3" t="s">
        <v>83</v>
      </c>
      <c r="D3">
        <v>13833.5</v>
      </c>
      <c r="E3">
        <v>7794.9</v>
      </c>
      <c r="F3">
        <v>0.56340000000000001</v>
      </c>
    </row>
    <row r="4" spans="1:6" x14ac:dyDescent="0.55000000000000004">
      <c r="A4">
        <v>3</v>
      </c>
      <c r="B4" t="s">
        <v>22</v>
      </c>
      <c r="C4" t="s">
        <v>85</v>
      </c>
      <c r="D4">
        <v>12301.7</v>
      </c>
      <c r="E4">
        <v>6537.6</v>
      </c>
      <c r="F4">
        <v>0.53139999999999998</v>
      </c>
    </row>
    <row r="5" spans="1:6" x14ac:dyDescent="0.55000000000000004">
      <c r="A5">
        <v>4</v>
      </c>
      <c r="B5" t="s">
        <v>21</v>
      </c>
      <c r="C5" t="s">
        <v>60</v>
      </c>
      <c r="D5">
        <v>9958.7000000000007</v>
      </c>
      <c r="E5">
        <v>4273</v>
      </c>
      <c r="F5">
        <v>0.42899999999999999</v>
      </c>
    </row>
    <row r="6" spans="1:6" x14ac:dyDescent="0.55000000000000004">
      <c r="A6">
        <v>5</v>
      </c>
      <c r="B6" t="s">
        <v>22</v>
      </c>
      <c r="C6" t="s">
        <v>80</v>
      </c>
      <c r="D6">
        <v>7709.3</v>
      </c>
      <c r="E6">
        <v>3268.8</v>
      </c>
      <c r="F6">
        <v>0.42399999999999999</v>
      </c>
    </row>
    <row r="7" spans="1:6" x14ac:dyDescent="0.55000000000000004">
      <c r="A7">
        <v>6</v>
      </c>
      <c r="B7" t="s">
        <v>21</v>
      </c>
      <c r="C7" t="s">
        <v>54</v>
      </c>
      <c r="D7">
        <v>13063.2</v>
      </c>
      <c r="E7">
        <v>5531.8</v>
      </c>
      <c r="F7">
        <v>0.4234</v>
      </c>
    </row>
    <row r="8" spans="1:6" x14ac:dyDescent="0.55000000000000004">
      <c r="A8">
        <v>7</v>
      </c>
      <c r="B8" t="s">
        <v>22</v>
      </c>
      <c r="C8" t="s">
        <v>53</v>
      </c>
      <c r="D8">
        <v>12375.1</v>
      </c>
      <c r="E8">
        <v>5028.8999999999996</v>
      </c>
      <c r="F8">
        <v>0.40629999999999999</v>
      </c>
    </row>
    <row r="9" spans="1:6" x14ac:dyDescent="0.55000000000000004">
      <c r="A9">
        <v>8</v>
      </c>
      <c r="B9" t="s">
        <v>22</v>
      </c>
      <c r="C9" t="s">
        <v>77</v>
      </c>
      <c r="D9">
        <v>10545.5</v>
      </c>
      <c r="E9">
        <v>4274.6000000000004</v>
      </c>
      <c r="F9">
        <v>0.40529999999999999</v>
      </c>
    </row>
    <row r="10" spans="1:6" x14ac:dyDescent="0.55000000000000004">
      <c r="A10">
        <v>9</v>
      </c>
      <c r="B10" t="s">
        <v>21</v>
      </c>
      <c r="C10" t="s">
        <v>67</v>
      </c>
      <c r="D10">
        <v>10257.4</v>
      </c>
      <c r="E10">
        <v>4023.2</v>
      </c>
      <c r="F10">
        <v>0.39219999999999999</v>
      </c>
    </row>
    <row r="11" spans="1:6" x14ac:dyDescent="0.55000000000000004">
      <c r="A11">
        <v>10</v>
      </c>
      <c r="B11" t="s">
        <v>21</v>
      </c>
      <c r="C11" t="s">
        <v>68</v>
      </c>
      <c r="D11">
        <v>11518.3</v>
      </c>
      <c r="E11">
        <v>4274.6000000000004</v>
      </c>
      <c r="F11">
        <v>0.37109999999999999</v>
      </c>
    </row>
    <row r="12" spans="1:6" x14ac:dyDescent="0.55000000000000004">
      <c r="A12">
        <v>11</v>
      </c>
      <c r="B12" t="s">
        <v>23</v>
      </c>
      <c r="C12" t="s">
        <v>72</v>
      </c>
      <c r="D12">
        <v>10870.4</v>
      </c>
      <c r="E12">
        <v>4023.2</v>
      </c>
      <c r="F12">
        <v>0.37009999999999998</v>
      </c>
    </row>
    <row r="13" spans="1:6" x14ac:dyDescent="0.55000000000000004">
      <c r="A13">
        <v>12</v>
      </c>
      <c r="B13" t="s">
        <v>21</v>
      </c>
      <c r="C13" t="s">
        <v>59</v>
      </c>
      <c r="D13">
        <v>15554.7</v>
      </c>
      <c r="E13">
        <v>5028.8999999999996</v>
      </c>
      <c r="F13">
        <v>0.32329999999999998</v>
      </c>
    </row>
    <row r="14" spans="1:6" x14ac:dyDescent="0.55000000000000004">
      <c r="A14">
        <v>13</v>
      </c>
      <c r="B14" t="s">
        <v>23</v>
      </c>
      <c r="C14" t="s">
        <v>73</v>
      </c>
      <c r="D14">
        <v>14898.5</v>
      </c>
      <c r="E14">
        <v>4777.5</v>
      </c>
      <c r="F14">
        <v>0.3206</v>
      </c>
    </row>
    <row r="15" spans="1:6" x14ac:dyDescent="0.55000000000000004">
      <c r="A15">
        <v>14</v>
      </c>
      <c r="B15" t="s">
        <v>21</v>
      </c>
      <c r="C15" t="s">
        <v>71</v>
      </c>
      <c r="D15">
        <v>18099.099999999999</v>
      </c>
      <c r="E15">
        <v>5783.3</v>
      </c>
      <c r="F15">
        <v>0.31950000000000001</v>
      </c>
    </row>
    <row r="16" spans="1:6" x14ac:dyDescent="0.55000000000000004">
      <c r="A16">
        <v>15</v>
      </c>
      <c r="B16" t="s">
        <v>21</v>
      </c>
      <c r="C16" t="s">
        <v>64</v>
      </c>
      <c r="D16">
        <v>16940.400000000001</v>
      </c>
      <c r="E16">
        <v>5278.8</v>
      </c>
      <c r="F16">
        <v>0.31159999999999999</v>
      </c>
    </row>
    <row r="17" spans="1:6" x14ac:dyDescent="0.55000000000000004">
      <c r="A17">
        <v>16</v>
      </c>
      <c r="B17" t="s">
        <v>23</v>
      </c>
      <c r="C17" t="s">
        <v>81</v>
      </c>
      <c r="D17">
        <v>10011.5</v>
      </c>
      <c r="E17">
        <v>3017.4</v>
      </c>
      <c r="F17">
        <v>0.30130000000000001</v>
      </c>
    </row>
    <row r="18" spans="1:6" x14ac:dyDescent="0.55000000000000004">
      <c r="A18">
        <v>17</v>
      </c>
      <c r="B18" t="s">
        <v>23</v>
      </c>
      <c r="C18" t="s">
        <v>88</v>
      </c>
      <c r="D18">
        <v>10799.4</v>
      </c>
      <c r="E18">
        <v>2514.5</v>
      </c>
      <c r="F18">
        <v>0.23280000000000001</v>
      </c>
    </row>
    <row r="19" spans="1:6" x14ac:dyDescent="0.55000000000000004">
      <c r="A19">
        <v>18</v>
      </c>
      <c r="B19" t="s">
        <v>23</v>
      </c>
      <c r="C19" t="s">
        <v>87</v>
      </c>
      <c r="D19">
        <v>12264</v>
      </c>
      <c r="E19">
        <v>2514.5</v>
      </c>
      <c r="F19">
        <v>0.20499999999999999</v>
      </c>
    </row>
    <row r="20" spans="1:6" x14ac:dyDescent="0.55000000000000004">
      <c r="A20">
        <v>19</v>
      </c>
      <c r="B20" t="s">
        <v>23</v>
      </c>
      <c r="C20" t="s">
        <v>63</v>
      </c>
      <c r="D20">
        <v>12465</v>
      </c>
      <c r="E20">
        <v>1508.7</v>
      </c>
      <c r="F20">
        <v>0.121</v>
      </c>
    </row>
    <row r="21" spans="1:6" x14ac:dyDescent="0.55000000000000004">
      <c r="A21">
        <v>20</v>
      </c>
      <c r="B21" t="s">
        <v>22</v>
      </c>
      <c r="C21" t="s">
        <v>89</v>
      </c>
      <c r="D21">
        <v>8415.2000000000007</v>
      </c>
      <c r="E21">
        <v>1005.8</v>
      </c>
      <c r="F21">
        <v>0.1195</v>
      </c>
    </row>
  </sheetData>
  <phoneticPr fontId="4"/>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F7D3C-BCE8-414F-9CDB-2F254184DC0A}">
  <sheetPr codeName="Sheet32"/>
  <dimension ref="A1:F21"/>
  <sheetViews>
    <sheetView workbookViewId="0">
      <selection activeCell="C8" sqref="C8"/>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23</v>
      </c>
      <c r="C2" t="s">
        <v>81</v>
      </c>
      <c r="D2">
        <v>84235.5</v>
      </c>
      <c r="E2">
        <v>103134.3</v>
      </c>
      <c r="F2">
        <v>1.2242999999999999</v>
      </c>
    </row>
    <row r="3" spans="1:6" x14ac:dyDescent="0.55000000000000004">
      <c r="A3">
        <v>2</v>
      </c>
      <c r="B3" t="s">
        <v>21</v>
      </c>
      <c r="C3" t="s">
        <v>54</v>
      </c>
      <c r="D3">
        <v>143691</v>
      </c>
      <c r="E3">
        <v>168623.5</v>
      </c>
      <c r="F3">
        <v>1.1735</v>
      </c>
    </row>
    <row r="4" spans="1:6" x14ac:dyDescent="0.55000000000000004">
      <c r="A4">
        <v>3</v>
      </c>
      <c r="B4" t="s">
        <v>21</v>
      </c>
      <c r="C4" t="s">
        <v>71</v>
      </c>
      <c r="D4">
        <v>224842.7</v>
      </c>
      <c r="E4">
        <v>262247.5</v>
      </c>
      <c r="F4">
        <v>1.1662999999999999</v>
      </c>
    </row>
    <row r="5" spans="1:6" x14ac:dyDescent="0.55000000000000004">
      <c r="A5">
        <v>4</v>
      </c>
      <c r="B5" t="s">
        <v>22</v>
      </c>
      <c r="C5" t="s">
        <v>85</v>
      </c>
      <c r="D5">
        <v>101618.1</v>
      </c>
      <c r="E5">
        <v>116713.3</v>
      </c>
      <c r="F5">
        <v>1.1485000000000001</v>
      </c>
    </row>
    <row r="6" spans="1:6" x14ac:dyDescent="0.55000000000000004">
      <c r="A6">
        <v>5</v>
      </c>
      <c r="B6" t="s">
        <v>23</v>
      </c>
      <c r="C6" t="s">
        <v>63</v>
      </c>
      <c r="D6">
        <v>130661.1</v>
      </c>
      <c r="E6">
        <v>148938.29999999999</v>
      </c>
      <c r="F6">
        <v>1.1397999999999999</v>
      </c>
    </row>
    <row r="7" spans="1:6" x14ac:dyDescent="0.55000000000000004">
      <c r="A7">
        <v>6</v>
      </c>
      <c r="B7" t="s">
        <v>21</v>
      </c>
      <c r="C7" t="s">
        <v>68</v>
      </c>
      <c r="D7">
        <v>125602.1</v>
      </c>
      <c r="E7">
        <v>135371.4</v>
      </c>
      <c r="F7">
        <v>1.0777000000000001</v>
      </c>
    </row>
    <row r="8" spans="1:6" x14ac:dyDescent="0.55000000000000004">
      <c r="A8">
        <v>7</v>
      </c>
      <c r="B8" t="s">
        <v>22</v>
      </c>
      <c r="C8" t="s">
        <v>77</v>
      </c>
      <c r="D8">
        <v>92547</v>
      </c>
      <c r="E8">
        <v>95684.1</v>
      </c>
      <c r="F8">
        <v>1.0338000000000001</v>
      </c>
    </row>
    <row r="9" spans="1:6" x14ac:dyDescent="0.55000000000000004">
      <c r="A9">
        <v>8</v>
      </c>
      <c r="B9" t="s">
        <v>21</v>
      </c>
      <c r="C9" t="s">
        <v>64</v>
      </c>
      <c r="D9">
        <v>221363.4</v>
      </c>
      <c r="E9">
        <v>228323.1</v>
      </c>
      <c r="F9">
        <v>1.0314000000000001</v>
      </c>
    </row>
    <row r="10" spans="1:6" x14ac:dyDescent="0.55000000000000004">
      <c r="A10">
        <v>9</v>
      </c>
      <c r="B10" t="s">
        <v>21</v>
      </c>
      <c r="C10" t="s">
        <v>67</v>
      </c>
      <c r="D10">
        <v>107965.9</v>
      </c>
      <c r="E10">
        <v>109257.8</v>
      </c>
      <c r="F10">
        <v>1.0119</v>
      </c>
    </row>
    <row r="11" spans="1:6" x14ac:dyDescent="0.55000000000000004">
      <c r="A11">
        <v>10</v>
      </c>
      <c r="B11" t="s">
        <v>22</v>
      </c>
      <c r="C11" t="s">
        <v>53</v>
      </c>
      <c r="D11">
        <v>122082.6</v>
      </c>
      <c r="E11">
        <v>114705.60000000001</v>
      </c>
      <c r="F11">
        <v>0.9395</v>
      </c>
    </row>
    <row r="12" spans="1:6" x14ac:dyDescent="0.55000000000000004">
      <c r="A12">
        <v>11</v>
      </c>
      <c r="B12" t="s">
        <v>23</v>
      </c>
      <c r="C12" t="s">
        <v>83</v>
      </c>
      <c r="D12">
        <v>126895</v>
      </c>
      <c r="E12">
        <v>118742.6</v>
      </c>
      <c r="F12">
        <v>0.93569999999999998</v>
      </c>
    </row>
    <row r="13" spans="1:6" x14ac:dyDescent="0.55000000000000004">
      <c r="A13">
        <v>12</v>
      </c>
      <c r="B13" t="s">
        <v>21</v>
      </c>
      <c r="C13" t="s">
        <v>60</v>
      </c>
      <c r="D13">
        <v>122781.5</v>
      </c>
      <c r="E13">
        <v>114673.3</v>
      </c>
      <c r="F13">
        <v>0.93389999999999995</v>
      </c>
    </row>
    <row r="14" spans="1:6" x14ac:dyDescent="0.55000000000000004">
      <c r="A14">
        <v>13</v>
      </c>
      <c r="B14" t="s">
        <v>23</v>
      </c>
      <c r="C14" t="s">
        <v>73</v>
      </c>
      <c r="D14">
        <v>122022</v>
      </c>
      <c r="E14">
        <v>113672.6</v>
      </c>
      <c r="F14">
        <v>0.93149999999999999</v>
      </c>
    </row>
    <row r="15" spans="1:6" x14ac:dyDescent="0.55000000000000004">
      <c r="A15">
        <v>14</v>
      </c>
      <c r="B15" t="s">
        <v>23</v>
      </c>
      <c r="C15" t="s">
        <v>72</v>
      </c>
      <c r="D15">
        <v>88737.2</v>
      </c>
      <c r="E15">
        <v>82441.2</v>
      </c>
      <c r="F15">
        <v>0.92900000000000005</v>
      </c>
    </row>
    <row r="16" spans="1:6" x14ac:dyDescent="0.55000000000000004">
      <c r="A16">
        <v>15</v>
      </c>
      <c r="B16" t="s">
        <v>22</v>
      </c>
      <c r="C16" t="s">
        <v>79</v>
      </c>
      <c r="D16">
        <v>104684.6</v>
      </c>
      <c r="E16">
        <v>96351.4</v>
      </c>
      <c r="F16">
        <v>0.92030000000000001</v>
      </c>
    </row>
    <row r="17" spans="1:6" x14ac:dyDescent="0.55000000000000004">
      <c r="A17">
        <v>16</v>
      </c>
      <c r="B17" t="s">
        <v>23</v>
      </c>
      <c r="C17" t="s">
        <v>88</v>
      </c>
      <c r="D17">
        <v>82109.3</v>
      </c>
      <c r="E17">
        <v>74981.2</v>
      </c>
      <c r="F17">
        <v>0.91310000000000002</v>
      </c>
    </row>
    <row r="18" spans="1:6" x14ac:dyDescent="0.55000000000000004">
      <c r="A18">
        <v>17</v>
      </c>
      <c r="B18" t="s">
        <v>22</v>
      </c>
      <c r="C18" t="s">
        <v>89</v>
      </c>
      <c r="D18">
        <v>99101.8</v>
      </c>
      <c r="E18">
        <v>86173.8</v>
      </c>
      <c r="F18">
        <v>0.86950000000000005</v>
      </c>
    </row>
    <row r="19" spans="1:6" x14ac:dyDescent="0.55000000000000004">
      <c r="A19">
        <v>18</v>
      </c>
      <c r="B19" t="s">
        <v>21</v>
      </c>
      <c r="C19" t="s">
        <v>59</v>
      </c>
      <c r="D19">
        <v>183031.7</v>
      </c>
      <c r="E19">
        <v>156747.4</v>
      </c>
      <c r="F19">
        <v>0.85629999999999995</v>
      </c>
    </row>
    <row r="20" spans="1:6" x14ac:dyDescent="0.55000000000000004">
      <c r="A20">
        <v>19</v>
      </c>
      <c r="B20" t="s">
        <v>22</v>
      </c>
      <c r="C20" t="s">
        <v>80</v>
      </c>
      <c r="D20">
        <v>80532.5</v>
      </c>
      <c r="E20">
        <v>66501.7</v>
      </c>
      <c r="F20">
        <v>0.82569999999999999</v>
      </c>
    </row>
    <row r="21" spans="1:6" x14ac:dyDescent="0.55000000000000004">
      <c r="A21">
        <v>20</v>
      </c>
      <c r="B21" t="s">
        <v>23</v>
      </c>
      <c r="C21" t="s">
        <v>87</v>
      </c>
      <c r="D21">
        <v>93709.1</v>
      </c>
      <c r="E21">
        <v>67515.399999999994</v>
      </c>
      <c r="F21">
        <v>0.72040000000000004</v>
      </c>
    </row>
  </sheetData>
  <phoneticPr fontId="4"/>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FA242-5EB9-4ABC-8F47-D42178BABFFE}">
  <sheetPr codeName="Sheet8"/>
  <dimension ref="A1:F21"/>
  <sheetViews>
    <sheetView workbookViewId="0">
      <selection sqref="A1:F21"/>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22</v>
      </c>
      <c r="C2" t="s">
        <v>53</v>
      </c>
      <c r="D2">
        <v>312877.2</v>
      </c>
      <c r="E2">
        <v>492824.3</v>
      </c>
      <c r="F2">
        <v>1.5750999999999999</v>
      </c>
    </row>
    <row r="3" spans="1:6" x14ac:dyDescent="0.55000000000000004">
      <c r="A3">
        <v>2</v>
      </c>
      <c r="B3" t="s">
        <v>23</v>
      </c>
      <c r="C3" t="s">
        <v>63</v>
      </c>
      <c r="D3">
        <v>347714.5</v>
      </c>
      <c r="E3">
        <v>526562.1</v>
      </c>
      <c r="F3">
        <v>1.5143</v>
      </c>
    </row>
    <row r="4" spans="1:6" x14ac:dyDescent="0.55000000000000004">
      <c r="A4">
        <v>3</v>
      </c>
      <c r="B4" t="s">
        <v>21</v>
      </c>
      <c r="C4" t="s">
        <v>64</v>
      </c>
      <c r="D4">
        <v>584689.4</v>
      </c>
      <c r="E4">
        <v>858583.9</v>
      </c>
      <c r="F4">
        <v>1.4683999999999999</v>
      </c>
    </row>
    <row r="5" spans="1:6" x14ac:dyDescent="0.55000000000000004">
      <c r="A5">
        <v>4</v>
      </c>
      <c r="B5" t="s">
        <v>21</v>
      </c>
      <c r="C5" t="s">
        <v>59</v>
      </c>
      <c r="D5">
        <v>445257.3</v>
      </c>
      <c r="E5">
        <v>648343.30000000005</v>
      </c>
      <c r="F5">
        <v>1.4560999999999999</v>
      </c>
    </row>
    <row r="6" spans="1:6" x14ac:dyDescent="0.55000000000000004">
      <c r="A6">
        <v>5</v>
      </c>
      <c r="B6" t="s">
        <v>21</v>
      </c>
      <c r="C6" t="s">
        <v>71</v>
      </c>
      <c r="D6">
        <v>639409.19999999995</v>
      </c>
      <c r="E6">
        <v>930854.6</v>
      </c>
      <c r="F6">
        <v>1.4558</v>
      </c>
    </row>
    <row r="7" spans="1:6" x14ac:dyDescent="0.55000000000000004">
      <c r="A7">
        <v>6</v>
      </c>
      <c r="B7" t="s">
        <v>21</v>
      </c>
      <c r="C7" t="s">
        <v>54</v>
      </c>
      <c r="D7">
        <v>421519.5</v>
      </c>
      <c r="E7">
        <v>580812.19999999995</v>
      </c>
      <c r="F7">
        <v>1.3778999999999999</v>
      </c>
    </row>
    <row r="8" spans="1:6" x14ac:dyDescent="0.55000000000000004">
      <c r="A8">
        <v>7</v>
      </c>
      <c r="B8" t="s">
        <v>21</v>
      </c>
      <c r="C8" t="s">
        <v>68</v>
      </c>
      <c r="D8">
        <v>313728</v>
      </c>
      <c r="E8">
        <v>430153.6</v>
      </c>
      <c r="F8">
        <v>1.3711</v>
      </c>
    </row>
    <row r="9" spans="1:6" x14ac:dyDescent="0.55000000000000004">
      <c r="A9">
        <v>8</v>
      </c>
      <c r="B9" t="s">
        <v>21</v>
      </c>
      <c r="C9" t="s">
        <v>60</v>
      </c>
      <c r="D9">
        <v>383023.5</v>
      </c>
      <c r="E9">
        <v>521416.4</v>
      </c>
      <c r="F9">
        <v>1.3613</v>
      </c>
    </row>
    <row r="10" spans="1:6" x14ac:dyDescent="0.55000000000000004">
      <c r="A10">
        <v>9</v>
      </c>
      <c r="B10" t="s">
        <v>23</v>
      </c>
      <c r="C10" t="s">
        <v>81</v>
      </c>
      <c r="D10">
        <v>252499.5</v>
      </c>
      <c r="E10">
        <v>333367.5</v>
      </c>
      <c r="F10">
        <v>1.3202</v>
      </c>
    </row>
    <row r="11" spans="1:6" x14ac:dyDescent="0.55000000000000004">
      <c r="A11">
        <v>10</v>
      </c>
      <c r="B11" t="s">
        <v>22</v>
      </c>
      <c r="C11" t="s">
        <v>77</v>
      </c>
      <c r="D11">
        <v>264928.7</v>
      </c>
      <c r="E11">
        <v>347253.4</v>
      </c>
      <c r="F11">
        <v>1.3107</v>
      </c>
    </row>
    <row r="12" spans="1:6" x14ac:dyDescent="0.55000000000000004">
      <c r="A12">
        <v>11</v>
      </c>
      <c r="B12" t="s">
        <v>21</v>
      </c>
      <c r="C12" t="s">
        <v>67</v>
      </c>
      <c r="D12">
        <v>327833.3</v>
      </c>
      <c r="E12">
        <v>420951.5</v>
      </c>
      <c r="F12">
        <v>1.284</v>
      </c>
    </row>
    <row r="13" spans="1:6" x14ac:dyDescent="0.55000000000000004">
      <c r="A13">
        <v>12</v>
      </c>
      <c r="B13" t="s">
        <v>22</v>
      </c>
      <c r="C13" t="s">
        <v>80</v>
      </c>
      <c r="D13">
        <v>222985.5</v>
      </c>
      <c r="E13">
        <v>272434.3</v>
      </c>
      <c r="F13">
        <v>1.2217</v>
      </c>
    </row>
    <row r="14" spans="1:6" x14ac:dyDescent="0.55000000000000004">
      <c r="A14">
        <v>13</v>
      </c>
      <c r="B14" t="s">
        <v>22</v>
      </c>
      <c r="C14" t="s">
        <v>85</v>
      </c>
      <c r="D14">
        <v>318204.3</v>
      </c>
      <c r="E14">
        <v>378991.4</v>
      </c>
      <c r="F14">
        <v>1.1910000000000001</v>
      </c>
    </row>
    <row r="15" spans="1:6" x14ac:dyDescent="0.55000000000000004">
      <c r="A15">
        <v>14</v>
      </c>
      <c r="B15" t="s">
        <v>23</v>
      </c>
      <c r="C15" t="s">
        <v>73</v>
      </c>
      <c r="D15">
        <v>356086.9</v>
      </c>
      <c r="E15">
        <v>406072.9</v>
      </c>
      <c r="F15">
        <v>1.1403000000000001</v>
      </c>
    </row>
    <row r="16" spans="1:6" x14ac:dyDescent="0.55000000000000004">
      <c r="A16">
        <v>15</v>
      </c>
      <c r="B16" t="s">
        <v>23</v>
      </c>
      <c r="C16" t="s">
        <v>83</v>
      </c>
      <c r="D16">
        <v>392937.5</v>
      </c>
      <c r="E16">
        <v>430668.9</v>
      </c>
      <c r="F16">
        <v>1.0960000000000001</v>
      </c>
    </row>
    <row r="17" spans="1:6" x14ac:dyDescent="0.55000000000000004">
      <c r="A17">
        <v>16</v>
      </c>
      <c r="B17" t="s">
        <v>22</v>
      </c>
      <c r="C17" t="s">
        <v>79</v>
      </c>
      <c r="D17">
        <v>326770.5</v>
      </c>
      <c r="E17">
        <v>351985.9</v>
      </c>
      <c r="F17">
        <v>1.0770999999999999</v>
      </c>
    </row>
    <row r="18" spans="1:6" x14ac:dyDescent="0.55000000000000004">
      <c r="A18">
        <v>17</v>
      </c>
      <c r="B18" t="s">
        <v>23</v>
      </c>
      <c r="C18" t="s">
        <v>72</v>
      </c>
      <c r="D18">
        <v>294467.59999999998</v>
      </c>
      <c r="E18">
        <v>312043.09999999998</v>
      </c>
      <c r="F18">
        <v>1.0596000000000001</v>
      </c>
    </row>
    <row r="19" spans="1:6" x14ac:dyDescent="0.55000000000000004">
      <c r="A19">
        <v>18</v>
      </c>
      <c r="B19" t="s">
        <v>23</v>
      </c>
      <c r="C19" t="s">
        <v>87</v>
      </c>
      <c r="D19">
        <v>280867.59999999998</v>
      </c>
      <c r="E19">
        <v>274639.7</v>
      </c>
      <c r="F19">
        <v>0.9778</v>
      </c>
    </row>
    <row r="20" spans="1:6" x14ac:dyDescent="0.55000000000000004">
      <c r="A20">
        <v>19</v>
      </c>
      <c r="B20" t="s">
        <v>23</v>
      </c>
      <c r="C20" t="s">
        <v>88</v>
      </c>
      <c r="D20">
        <v>267016.59999999998</v>
      </c>
      <c r="E20">
        <v>260598.1</v>
      </c>
      <c r="F20">
        <v>0.97589999999999999</v>
      </c>
    </row>
    <row r="21" spans="1:6" x14ac:dyDescent="0.55000000000000004">
      <c r="A21">
        <v>20</v>
      </c>
      <c r="B21" t="s">
        <v>22</v>
      </c>
      <c r="C21" t="s">
        <v>89</v>
      </c>
      <c r="D21">
        <v>359641.5</v>
      </c>
      <c r="E21">
        <v>298029.59999999998</v>
      </c>
      <c r="F21">
        <v>0.8286</v>
      </c>
    </row>
  </sheetData>
  <phoneticPr fontId="4"/>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1585C-C713-496B-B076-16C32DEB0796}">
  <sheetPr codeName="Sheet12"/>
  <dimension ref="A1:F21"/>
  <sheetViews>
    <sheetView workbookViewId="0">
      <selection sqref="A1:F21"/>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21</v>
      </c>
      <c r="C2" t="s">
        <v>54</v>
      </c>
      <c r="D2">
        <v>66732.399999999994</v>
      </c>
      <c r="E2">
        <v>65620.7</v>
      </c>
      <c r="F2">
        <v>0.98329999999999995</v>
      </c>
    </row>
    <row r="3" spans="1:6" x14ac:dyDescent="0.55000000000000004">
      <c r="A3">
        <v>2</v>
      </c>
      <c r="B3" t="s">
        <v>21</v>
      </c>
      <c r="C3" t="s">
        <v>60</v>
      </c>
      <c r="D3">
        <v>51063.4</v>
      </c>
      <c r="E3">
        <v>48975.7</v>
      </c>
      <c r="F3">
        <v>0.95909999999999995</v>
      </c>
    </row>
    <row r="4" spans="1:6" x14ac:dyDescent="0.55000000000000004">
      <c r="A4">
        <v>3</v>
      </c>
      <c r="B4" t="s">
        <v>21</v>
      </c>
      <c r="C4" t="s">
        <v>64</v>
      </c>
      <c r="D4">
        <v>86864.6</v>
      </c>
      <c r="E4">
        <v>69185.7</v>
      </c>
      <c r="F4">
        <v>0.7964</v>
      </c>
    </row>
    <row r="5" spans="1:6" x14ac:dyDescent="0.55000000000000004">
      <c r="A5">
        <v>4</v>
      </c>
      <c r="B5" t="s">
        <v>21</v>
      </c>
      <c r="C5" t="s">
        <v>67</v>
      </c>
      <c r="D5">
        <v>52597</v>
      </c>
      <c r="E5">
        <v>41142.5</v>
      </c>
      <c r="F5">
        <v>0.78220000000000001</v>
      </c>
    </row>
    <row r="6" spans="1:6" x14ac:dyDescent="0.55000000000000004">
      <c r="A6">
        <v>5</v>
      </c>
      <c r="B6" t="s">
        <v>23</v>
      </c>
      <c r="C6" t="s">
        <v>72</v>
      </c>
      <c r="D6">
        <v>55401.599999999999</v>
      </c>
      <c r="E6">
        <v>41901.599999999999</v>
      </c>
      <c r="F6">
        <v>0.75629999999999997</v>
      </c>
    </row>
    <row r="7" spans="1:6" x14ac:dyDescent="0.55000000000000004">
      <c r="A7">
        <v>6</v>
      </c>
      <c r="B7" t="s">
        <v>22</v>
      </c>
      <c r="C7" t="s">
        <v>79</v>
      </c>
      <c r="D7">
        <v>86116.1</v>
      </c>
      <c r="E7">
        <v>62520.3</v>
      </c>
      <c r="F7">
        <v>0.72589999999999999</v>
      </c>
    </row>
    <row r="8" spans="1:6" x14ac:dyDescent="0.55000000000000004">
      <c r="A8">
        <v>7</v>
      </c>
      <c r="B8" t="s">
        <v>22</v>
      </c>
      <c r="C8" t="s">
        <v>53</v>
      </c>
      <c r="D8">
        <v>63456.1</v>
      </c>
      <c r="E8">
        <v>44387.3</v>
      </c>
      <c r="F8">
        <v>0.69940000000000002</v>
      </c>
    </row>
    <row r="9" spans="1:6" x14ac:dyDescent="0.55000000000000004">
      <c r="A9">
        <v>8</v>
      </c>
      <c r="B9" t="s">
        <v>23</v>
      </c>
      <c r="C9" t="s">
        <v>73</v>
      </c>
      <c r="D9">
        <v>75929.7</v>
      </c>
      <c r="E9">
        <v>52742.6</v>
      </c>
      <c r="F9">
        <v>0.6946</v>
      </c>
    </row>
    <row r="10" spans="1:6" x14ac:dyDescent="0.55000000000000004">
      <c r="A10">
        <v>9</v>
      </c>
      <c r="B10" t="s">
        <v>21</v>
      </c>
      <c r="C10" t="s">
        <v>71</v>
      </c>
      <c r="D10">
        <v>93057.1</v>
      </c>
      <c r="E10">
        <v>62331.1</v>
      </c>
      <c r="F10">
        <v>0.66979999999999995</v>
      </c>
    </row>
    <row r="11" spans="1:6" x14ac:dyDescent="0.55000000000000004">
      <c r="A11">
        <v>10</v>
      </c>
      <c r="B11" t="s">
        <v>23</v>
      </c>
      <c r="C11" t="s">
        <v>83</v>
      </c>
      <c r="D11">
        <v>70502.5</v>
      </c>
      <c r="E11">
        <v>44123.1</v>
      </c>
      <c r="F11">
        <v>0.62580000000000002</v>
      </c>
    </row>
    <row r="12" spans="1:6" x14ac:dyDescent="0.55000000000000004">
      <c r="A12">
        <v>11</v>
      </c>
      <c r="B12" t="s">
        <v>22</v>
      </c>
      <c r="C12" t="s">
        <v>77</v>
      </c>
      <c r="D12">
        <v>54072.800000000003</v>
      </c>
      <c r="E12">
        <v>32281.1</v>
      </c>
      <c r="F12">
        <v>0.59689999999999999</v>
      </c>
    </row>
    <row r="13" spans="1:6" x14ac:dyDescent="0.55000000000000004">
      <c r="A13">
        <v>12</v>
      </c>
      <c r="B13" t="s">
        <v>22</v>
      </c>
      <c r="C13" t="s">
        <v>80</v>
      </c>
      <c r="D13">
        <v>39530.5</v>
      </c>
      <c r="E13">
        <v>22961.599999999999</v>
      </c>
      <c r="F13">
        <v>0.58079999999999998</v>
      </c>
    </row>
    <row r="14" spans="1:6" x14ac:dyDescent="0.55000000000000004">
      <c r="A14">
        <v>13</v>
      </c>
      <c r="B14" t="s">
        <v>22</v>
      </c>
      <c r="C14" t="s">
        <v>85</v>
      </c>
      <c r="D14">
        <v>63078.5</v>
      </c>
      <c r="E14">
        <v>36546.1</v>
      </c>
      <c r="F14">
        <v>0.57930000000000004</v>
      </c>
    </row>
    <row r="15" spans="1:6" x14ac:dyDescent="0.55000000000000004">
      <c r="A15">
        <v>14</v>
      </c>
      <c r="B15" t="s">
        <v>21</v>
      </c>
      <c r="C15" t="s">
        <v>68</v>
      </c>
      <c r="D15">
        <v>59061.4</v>
      </c>
      <c r="E15">
        <v>31039.8</v>
      </c>
      <c r="F15">
        <v>0.52549999999999997</v>
      </c>
    </row>
    <row r="16" spans="1:6" x14ac:dyDescent="0.55000000000000004">
      <c r="A16">
        <v>15</v>
      </c>
      <c r="B16" t="s">
        <v>21</v>
      </c>
      <c r="C16" t="s">
        <v>59</v>
      </c>
      <c r="D16">
        <v>79759.399999999994</v>
      </c>
      <c r="E16">
        <v>41174.400000000001</v>
      </c>
      <c r="F16">
        <v>0.51619999999999999</v>
      </c>
    </row>
    <row r="17" spans="1:6" x14ac:dyDescent="0.55000000000000004">
      <c r="A17">
        <v>16</v>
      </c>
      <c r="B17" t="s">
        <v>23</v>
      </c>
      <c r="C17" t="s">
        <v>81</v>
      </c>
      <c r="D17">
        <v>51023.9</v>
      </c>
      <c r="E17">
        <v>25235.8</v>
      </c>
      <c r="F17">
        <v>0.4945</v>
      </c>
    </row>
    <row r="18" spans="1:6" x14ac:dyDescent="0.55000000000000004">
      <c r="A18">
        <v>17</v>
      </c>
      <c r="B18" t="s">
        <v>23</v>
      </c>
      <c r="C18" t="s">
        <v>87</v>
      </c>
      <c r="D18">
        <v>62503.7</v>
      </c>
      <c r="E18">
        <v>30279.1</v>
      </c>
      <c r="F18">
        <v>0.4844</v>
      </c>
    </row>
    <row r="19" spans="1:6" x14ac:dyDescent="0.55000000000000004">
      <c r="A19">
        <v>18</v>
      </c>
      <c r="B19" t="s">
        <v>23</v>
      </c>
      <c r="C19" t="s">
        <v>63</v>
      </c>
      <c r="D19">
        <v>63743.7</v>
      </c>
      <c r="E19">
        <v>30045.200000000001</v>
      </c>
      <c r="F19">
        <v>0.4713</v>
      </c>
    </row>
    <row r="20" spans="1:6" x14ac:dyDescent="0.55000000000000004">
      <c r="A20">
        <v>19</v>
      </c>
      <c r="B20" t="s">
        <v>23</v>
      </c>
      <c r="C20" t="s">
        <v>88</v>
      </c>
      <c r="D20">
        <v>57473</v>
      </c>
      <c r="E20">
        <v>25727.5</v>
      </c>
      <c r="F20">
        <v>0.4476</v>
      </c>
    </row>
    <row r="21" spans="1:6" x14ac:dyDescent="0.55000000000000004">
      <c r="A21">
        <v>20</v>
      </c>
      <c r="B21" t="s">
        <v>22</v>
      </c>
      <c r="C21" t="s">
        <v>89</v>
      </c>
      <c r="D21">
        <v>43148.800000000003</v>
      </c>
      <c r="E21">
        <v>16672.2</v>
      </c>
      <c r="F21">
        <v>0.38629999999999998</v>
      </c>
    </row>
  </sheetData>
  <phoneticPr fontId="4"/>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9EF9D-13DA-40D9-B39C-4F18EFF5ACF6}">
  <sheetPr codeName="Sheet13"/>
  <dimension ref="A1:F21"/>
  <sheetViews>
    <sheetView workbookViewId="0">
      <selection sqref="A1:F21"/>
    </sheetView>
  </sheetViews>
  <sheetFormatPr defaultRowHeight="18" x14ac:dyDescent="0.55000000000000004"/>
  <cols>
    <col min="1" max="1" width="10.75" bestFit="1" customWidth="1"/>
    <col min="2" max="2" width="10.25" bestFit="1" customWidth="1"/>
    <col min="3" max="3" width="19.58203125" bestFit="1" customWidth="1"/>
    <col min="4" max="5" width="10.75" bestFit="1" customWidth="1"/>
    <col min="6" max="6" width="8.83203125" bestFit="1" customWidth="1"/>
  </cols>
  <sheetData>
    <row r="1" spans="1:6" x14ac:dyDescent="0.55000000000000004">
      <c r="A1" t="s">
        <v>5564</v>
      </c>
      <c r="B1" t="s">
        <v>17</v>
      </c>
      <c r="C1" t="s">
        <v>33</v>
      </c>
      <c r="D1" t="s">
        <v>18</v>
      </c>
      <c r="E1" t="s">
        <v>19</v>
      </c>
      <c r="F1" t="s">
        <v>5565</v>
      </c>
    </row>
    <row r="2" spans="1:6" x14ac:dyDescent="0.55000000000000004">
      <c r="A2">
        <v>1</v>
      </c>
      <c r="B2" t="s">
        <v>22</v>
      </c>
      <c r="C2" t="s">
        <v>53</v>
      </c>
      <c r="D2">
        <v>249421.1</v>
      </c>
      <c r="E2">
        <v>448437</v>
      </c>
      <c r="F2">
        <v>1.7979000000000001</v>
      </c>
    </row>
    <row r="3" spans="1:6" x14ac:dyDescent="0.55000000000000004">
      <c r="A3">
        <v>2</v>
      </c>
      <c r="B3" t="s">
        <v>23</v>
      </c>
      <c r="C3" t="s">
        <v>63</v>
      </c>
      <c r="D3">
        <v>283970.8</v>
      </c>
      <c r="E3">
        <v>496516.9</v>
      </c>
      <c r="F3">
        <v>1.7484</v>
      </c>
    </row>
    <row r="4" spans="1:6" x14ac:dyDescent="0.55000000000000004">
      <c r="A4">
        <v>3</v>
      </c>
      <c r="B4" t="s">
        <v>21</v>
      </c>
      <c r="C4" t="s">
        <v>59</v>
      </c>
      <c r="D4">
        <v>365497.9</v>
      </c>
      <c r="E4">
        <v>607168.9</v>
      </c>
      <c r="F4">
        <v>1.6612</v>
      </c>
    </row>
    <row r="5" spans="1:6" x14ac:dyDescent="0.55000000000000004">
      <c r="A5">
        <v>4</v>
      </c>
      <c r="B5" t="s">
        <v>21</v>
      </c>
      <c r="C5" t="s">
        <v>71</v>
      </c>
      <c r="D5">
        <v>546352.1</v>
      </c>
      <c r="E5">
        <v>868523.5</v>
      </c>
      <c r="F5">
        <v>1.5895999999999999</v>
      </c>
    </row>
    <row r="6" spans="1:6" x14ac:dyDescent="0.55000000000000004">
      <c r="A6">
        <v>5</v>
      </c>
      <c r="B6" t="s">
        <v>21</v>
      </c>
      <c r="C6" t="s">
        <v>64</v>
      </c>
      <c r="D6">
        <v>497824.8</v>
      </c>
      <c r="E6">
        <v>789398.2</v>
      </c>
      <c r="F6">
        <v>1.5855999999999999</v>
      </c>
    </row>
    <row r="7" spans="1:6" x14ac:dyDescent="0.55000000000000004">
      <c r="A7">
        <v>6</v>
      </c>
      <c r="B7" t="s">
        <v>21</v>
      </c>
      <c r="C7" t="s">
        <v>68</v>
      </c>
      <c r="D7">
        <v>254666.7</v>
      </c>
      <c r="E7">
        <v>399113.7</v>
      </c>
      <c r="F7">
        <v>1.5671999999999999</v>
      </c>
    </row>
    <row r="8" spans="1:6" x14ac:dyDescent="0.55000000000000004">
      <c r="A8">
        <v>7</v>
      </c>
      <c r="B8" t="s">
        <v>23</v>
      </c>
      <c r="C8" t="s">
        <v>81</v>
      </c>
      <c r="D8">
        <v>201475.7</v>
      </c>
      <c r="E8">
        <v>308131.7</v>
      </c>
      <c r="F8">
        <v>1.5293000000000001</v>
      </c>
    </row>
    <row r="9" spans="1:6" x14ac:dyDescent="0.55000000000000004">
      <c r="A9">
        <v>8</v>
      </c>
      <c r="B9" t="s">
        <v>22</v>
      </c>
      <c r="C9" t="s">
        <v>77</v>
      </c>
      <c r="D9">
        <v>210855.9</v>
      </c>
      <c r="E9">
        <v>314972.3</v>
      </c>
      <c r="F9">
        <v>1.4937</v>
      </c>
    </row>
    <row r="10" spans="1:6" x14ac:dyDescent="0.55000000000000004">
      <c r="A10">
        <v>9</v>
      </c>
      <c r="B10" t="s">
        <v>21</v>
      </c>
      <c r="C10" t="s">
        <v>54</v>
      </c>
      <c r="D10">
        <v>354787.1</v>
      </c>
      <c r="E10">
        <v>515191.5</v>
      </c>
      <c r="F10">
        <v>1.4520999999999999</v>
      </c>
    </row>
    <row r="11" spans="1:6" x14ac:dyDescent="0.55000000000000004">
      <c r="A11">
        <v>10</v>
      </c>
      <c r="B11" t="s">
        <v>21</v>
      </c>
      <c r="C11" t="s">
        <v>60</v>
      </c>
      <c r="D11">
        <v>331960</v>
      </c>
      <c r="E11">
        <v>472440.7</v>
      </c>
      <c r="F11">
        <v>1.4231</v>
      </c>
    </row>
    <row r="12" spans="1:6" x14ac:dyDescent="0.55000000000000004">
      <c r="A12">
        <v>11</v>
      </c>
      <c r="B12" t="s">
        <v>21</v>
      </c>
      <c r="C12" t="s">
        <v>67</v>
      </c>
      <c r="D12">
        <v>275236.2</v>
      </c>
      <c r="E12">
        <v>379809</v>
      </c>
      <c r="F12">
        <v>1.3798999999999999</v>
      </c>
    </row>
    <row r="13" spans="1:6" x14ac:dyDescent="0.55000000000000004">
      <c r="A13">
        <v>12</v>
      </c>
      <c r="B13" t="s">
        <v>22</v>
      </c>
      <c r="C13" t="s">
        <v>80</v>
      </c>
      <c r="D13">
        <v>183455</v>
      </c>
      <c r="E13">
        <v>249472.7</v>
      </c>
      <c r="F13">
        <v>1.3597999999999999</v>
      </c>
    </row>
    <row r="14" spans="1:6" x14ac:dyDescent="0.55000000000000004">
      <c r="A14">
        <v>13</v>
      </c>
      <c r="B14" t="s">
        <v>22</v>
      </c>
      <c r="C14" t="s">
        <v>85</v>
      </c>
      <c r="D14">
        <v>255125.8</v>
      </c>
      <c r="E14">
        <v>342445.3</v>
      </c>
      <c r="F14">
        <v>1.3422000000000001</v>
      </c>
    </row>
    <row r="15" spans="1:6" x14ac:dyDescent="0.55000000000000004">
      <c r="A15">
        <v>14</v>
      </c>
      <c r="B15" t="s">
        <v>23</v>
      </c>
      <c r="C15" t="s">
        <v>73</v>
      </c>
      <c r="D15">
        <v>280157.09999999998</v>
      </c>
      <c r="E15">
        <v>353330.3</v>
      </c>
      <c r="F15">
        <v>1.2611000000000001</v>
      </c>
    </row>
    <row r="16" spans="1:6" x14ac:dyDescent="0.55000000000000004">
      <c r="A16">
        <v>15</v>
      </c>
      <c r="B16" t="s">
        <v>22</v>
      </c>
      <c r="C16" t="s">
        <v>79</v>
      </c>
      <c r="D16">
        <v>240654.4</v>
      </c>
      <c r="E16">
        <v>289465.7</v>
      </c>
      <c r="F16">
        <v>1.2028000000000001</v>
      </c>
    </row>
    <row r="17" spans="1:6" x14ac:dyDescent="0.55000000000000004">
      <c r="A17">
        <v>16</v>
      </c>
      <c r="B17" t="s">
        <v>23</v>
      </c>
      <c r="C17" t="s">
        <v>83</v>
      </c>
      <c r="D17">
        <v>322435</v>
      </c>
      <c r="E17">
        <v>386545.9</v>
      </c>
      <c r="F17">
        <v>1.1988000000000001</v>
      </c>
    </row>
    <row r="18" spans="1:6" x14ac:dyDescent="0.55000000000000004">
      <c r="A18">
        <v>17</v>
      </c>
      <c r="B18" t="s">
        <v>23</v>
      </c>
      <c r="C18" t="s">
        <v>72</v>
      </c>
      <c r="D18">
        <v>239066</v>
      </c>
      <c r="E18">
        <v>270141.5</v>
      </c>
      <c r="F18">
        <v>1.1298999999999999</v>
      </c>
    </row>
    <row r="19" spans="1:6" x14ac:dyDescent="0.55000000000000004">
      <c r="A19">
        <v>18</v>
      </c>
      <c r="B19" t="s">
        <v>23</v>
      </c>
      <c r="C19" t="s">
        <v>88</v>
      </c>
      <c r="D19">
        <v>209543.6</v>
      </c>
      <c r="E19">
        <v>234870.6</v>
      </c>
      <c r="F19">
        <v>1.1208</v>
      </c>
    </row>
    <row r="20" spans="1:6" x14ac:dyDescent="0.55000000000000004">
      <c r="A20">
        <v>19</v>
      </c>
      <c r="B20" t="s">
        <v>23</v>
      </c>
      <c r="C20" t="s">
        <v>87</v>
      </c>
      <c r="D20">
        <v>218363.9</v>
      </c>
      <c r="E20">
        <v>244360.6</v>
      </c>
      <c r="F20">
        <v>1.119</v>
      </c>
    </row>
    <row r="21" spans="1:6" x14ac:dyDescent="0.55000000000000004">
      <c r="A21">
        <v>20</v>
      </c>
      <c r="B21" t="s">
        <v>22</v>
      </c>
      <c r="C21" t="s">
        <v>89</v>
      </c>
      <c r="D21">
        <v>316492.7</v>
      </c>
      <c r="E21">
        <v>281357.40000000002</v>
      </c>
      <c r="F21">
        <v>0.88890000000000002</v>
      </c>
    </row>
  </sheetData>
  <phoneticPr fontId="4"/>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01C6F-751D-43FE-8B18-52D7C1F133C4}">
  <sheetPr codeName="Sheet11"/>
  <dimension ref="A1:G157"/>
  <sheetViews>
    <sheetView workbookViewId="0"/>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21</v>
      </c>
      <c r="C2" t="s">
        <v>60</v>
      </c>
      <c r="D2" t="s">
        <v>871</v>
      </c>
      <c r="E2">
        <v>4399.7</v>
      </c>
      <c r="F2">
        <v>7463.6</v>
      </c>
      <c r="G2">
        <v>1.6962999999999999</v>
      </c>
    </row>
    <row r="3" spans="1:7" x14ac:dyDescent="0.55000000000000004">
      <c r="A3">
        <v>2</v>
      </c>
      <c r="B3" t="s">
        <v>23</v>
      </c>
      <c r="C3" t="s">
        <v>88</v>
      </c>
      <c r="D3" t="s">
        <v>3526</v>
      </c>
      <c r="E3">
        <v>2691.1</v>
      </c>
      <c r="F3">
        <v>4322.5</v>
      </c>
      <c r="G3">
        <v>1.6062000000000001</v>
      </c>
    </row>
    <row r="4" spans="1:7" x14ac:dyDescent="0.55000000000000004">
      <c r="A4">
        <v>3</v>
      </c>
      <c r="B4" t="s">
        <v>22</v>
      </c>
      <c r="C4" t="s">
        <v>77</v>
      </c>
      <c r="D4" t="s">
        <v>3302</v>
      </c>
      <c r="E4">
        <v>3306.1</v>
      </c>
      <c r="F4">
        <v>3644.9</v>
      </c>
      <c r="G4">
        <v>1.1024</v>
      </c>
    </row>
    <row r="5" spans="1:7" x14ac:dyDescent="0.55000000000000004">
      <c r="A5">
        <v>4</v>
      </c>
      <c r="B5" t="s">
        <v>21</v>
      </c>
      <c r="C5" t="s">
        <v>54</v>
      </c>
      <c r="D5" t="s">
        <v>2206</v>
      </c>
      <c r="E5">
        <v>13472.5</v>
      </c>
      <c r="F5">
        <v>13482.3</v>
      </c>
      <c r="G5">
        <v>1.0006999999999999</v>
      </c>
    </row>
    <row r="6" spans="1:7" x14ac:dyDescent="0.55000000000000004">
      <c r="A6">
        <v>5</v>
      </c>
      <c r="B6" t="s">
        <v>21</v>
      </c>
      <c r="C6" t="s">
        <v>71</v>
      </c>
      <c r="D6" t="s">
        <v>2146</v>
      </c>
      <c r="E6">
        <v>5923</v>
      </c>
      <c r="F6">
        <v>5428</v>
      </c>
      <c r="G6">
        <v>0.91639999999999999</v>
      </c>
    </row>
    <row r="7" spans="1:7" x14ac:dyDescent="0.55000000000000004">
      <c r="A7">
        <v>6</v>
      </c>
      <c r="B7" t="s">
        <v>22</v>
      </c>
      <c r="C7" t="s">
        <v>79</v>
      </c>
      <c r="D7" t="s">
        <v>2440</v>
      </c>
      <c r="E7">
        <v>6801.7</v>
      </c>
      <c r="F7">
        <v>6106.6</v>
      </c>
      <c r="G7">
        <v>0.89780000000000004</v>
      </c>
    </row>
    <row r="8" spans="1:7" x14ac:dyDescent="0.55000000000000004">
      <c r="A8">
        <v>7</v>
      </c>
      <c r="B8" t="s">
        <v>23</v>
      </c>
      <c r="C8" t="s">
        <v>72</v>
      </c>
      <c r="D8" t="s">
        <v>3819</v>
      </c>
      <c r="E8">
        <v>5864.5</v>
      </c>
      <c r="F8">
        <v>5088.8</v>
      </c>
      <c r="G8">
        <v>0.86770000000000003</v>
      </c>
    </row>
    <row r="9" spans="1:7" x14ac:dyDescent="0.55000000000000004">
      <c r="A9">
        <v>8</v>
      </c>
      <c r="B9" t="s">
        <v>23</v>
      </c>
      <c r="C9" t="s">
        <v>81</v>
      </c>
      <c r="D9" t="s">
        <v>4156</v>
      </c>
      <c r="E9">
        <v>5894.9</v>
      </c>
      <c r="F9">
        <v>4749.5</v>
      </c>
      <c r="G9">
        <v>0.80559999999999998</v>
      </c>
    </row>
    <row r="10" spans="1:7" x14ac:dyDescent="0.55000000000000004">
      <c r="A10">
        <v>9</v>
      </c>
      <c r="B10" t="s">
        <v>21</v>
      </c>
      <c r="C10" t="s">
        <v>68</v>
      </c>
      <c r="D10" t="s">
        <v>1333</v>
      </c>
      <c r="E10">
        <v>14209.7</v>
      </c>
      <c r="F10">
        <v>11446.8</v>
      </c>
      <c r="G10">
        <v>0.80549999999999999</v>
      </c>
    </row>
    <row r="11" spans="1:7" x14ac:dyDescent="0.55000000000000004">
      <c r="A11">
        <v>10</v>
      </c>
      <c r="B11" t="s">
        <v>21</v>
      </c>
      <c r="C11" t="s">
        <v>71</v>
      </c>
      <c r="D11" t="s">
        <v>1969</v>
      </c>
      <c r="E11">
        <v>10552.2</v>
      </c>
      <c r="F11">
        <v>8481.2999999999993</v>
      </c>
      <c r="G11">
        <v>0.80369999999999997</v>
      </c>
    </row>
    <row r="12" spans="1:7" x14ac:dyDescent="0.55000000000000004">
      <c r="A12">
        <v>11</v>
      </c>
      <c r="B12" t="s">
        <v>21</v>
      </c>
      <c r="C12" t="s">
        <v>71</v>
      </c>
      <c r="D12" t="s">
        <v>2054</v>
      </c>
      <c r="E12">
        <v>2171.3000000000002</v>
      </c>
      <c r="F12">
        <v>1696.3</v>
      </c>
      <c r="G12">
        <v>0.78120000000000001</v>
      </c>
    </row>
    <row r="13" spans="1:7" x14ac:dyDescent="0.55000000000000004">
      <c r="A13">
        <v>12</v>
      </c>
      <c r="B13" t="s">
        <v>21</v>
      </c>
      <c r="C13" t="s">
        <v>67</v>
      </c>
      <c r="D13" t="s">
        <v>1873</v>
      </c>
      <c r="E13">
        <v>10645.1</v>
      </c>
      <c r="F13">
        <v>8055.2</v>
      </c>
      <c r="G13">
        <v>0.75670000000000004</v>
      </c>
    </row>
    <row r="14" spans="1:7" x14ac:dyDescent="0.55000000000000004">
      <c r="A14">
        <v>13</v>
      </c>
      <c r="B14" t="s">
        <v>21</v>
      </c>
      <c r="C14" t="s">
        <v>71</v>
      </c>
      <c r="D14" t="s">
        <v>1959</v>
      </c>
      <c r="E14">
        <v>4492.7</v>
      </c>
      <c r="F14">
        <v>3392.5</v>
      </c>
      <c r="G14">
        <v>0.75509999999999999</v>
      </c>
    </row>
    <row r="15" spans="1:7" x14ac:dyDescent="0.55000000000000004">
      <c r="A15">
        <v>14</v>
      </c>
      <c r="B15" t="s">
        <v>22</v>
      </c>
      <c r="C15" t="s">
        <v>80</v>
      </c>
      <c r="D15" t="s">
        <v>3472</v>
      </c>
      <c r="E15">
        <v>5384</v>
      </c>
      <c r="F15">
        <v>3895.4</v>
      </c>
      <c r="G15">
        <v>0.72350000000000003</v>
      </c>
    </row>
    <row r="16" spans="1:7" x14ac:dyDescent="0.55000000000000004">
      <c r="A16">
        <v>15</v>
      </c>
      <c r="B16" t="s">
        <v>21</v>
      </c>
      <c r="C16" t="s">
        <v>64</v>
      </c>
      <c r="D16" t="s">
        <v>1247</v>
      </c>
      <c r="E16">
        <v>7290.6</v>
      </c>
      <c r="F16">
        <v>5001</v>
      </c>
      <c r="G16">
        <v>0.68589999999999995</v>
      </c>
    </row>
    <row r="17" spans="1:7" x14ac:dyDescent="0.55000000000000004">
      <c r="A17">
        <v>16</v>
      </c>
      <c r="B17" t="s">
        <v>21</v>
      </c>
      <c r="C17" t="s">
        <v>64</v>
      </c>
      <c r="D17" t="s">
        <v>981</v>
      </c>
      <c r="E17">
        <v>16974.7</v>
      </c>
      <c r="F17">
        <v>11534.6</v>
      </c>
      <c r="G17">
        <v>0.67949999999999999</v>
      </c>
    </row>
    <row r="18" spans="1:7" x14ac:dyDescent="0.55000000000000004">
      <c r="A18">
        <v>17</v>
      </c>
      <c r="B18" t="s">
        <v>23</v>
      </c>
      <c r="C18" t="s">
        <v>88</v>
      </c>
      <c r="D18" t="s">
        <v>3595</v>
      </c>
      <c r="E18">
        <v>7907.9</v>
      </c>
      <c r="F18">
        <v>5340.2</v>
      </c>
      <c r="G18">
        <v>0.67530000000000001</v>
      </c>
    </row>
    <row r="19" spans="1:7" x14ac:dyDescent="0.55000000000000004">
      <c r="A19">
        <v>18</v>
      </c>
      <c r="B19" t="s">
        <v>23</v>
      </c>
      <c r="C19" t="s">
        <v>88</v>
      </c>
      <c r="D19" t="s">
        <v>3574</v>
      </c>
      <c r="E19">
        <v>7043.6</v>
      </c>
      <c r="F19">
        <v>4749.5</v>
      </c>
      <c r="G19">
        <v>0.67430000000000001</v>
      </c>
    </row>
    <row r="20" spans="1:7" x14ac:dyDescent="0.55000000000000004">
      <c r="A20">
        <v>19</v>
      </c>
      <c r="B20" t="s">
        <v>21</v>
      </c>
      <c r="C20" t="s">
        <v>54</v>
      </c>
      <c r="D20" t="s">
        <v>2350</v>
      </c>
      <c r="E20">
        <v>4276.6000000000004</v>
      </c>
      <c r="F20">
        <v>2878.6</v>
      </c>
      <c r="G20">
        <v>0.67300000000000004</v>
      </c>
    </row>
    <row r="21" spans="1:7" x14ac:dyDescent="0.55000000000000004">
      <c r="A21">
        <v>20</v>
      </c>
      <c r="B21" t="s">
        <v>22</v>
      </c>
      <c r="C21" t="s">
        <v>77</v>
      </c>
      <c r="D21" t="s">
        <v>3152</v>
      </c>
      <c r="E21">
        <v>1540.6</v>
      </c>
      <c r="F21">
        <v>1017.8</v>
      </c>
      <c r="G21">
        <v>0.66059999999999997</v>
      </c>
    </row>
    <row r="22" spans="1:7" x14ac:dyDescent="0.55000000000000004">
      <c r="A22">
        <v>21</v>
      </c>
      <c r="B22" t="s">
        <v>22</v>
      </c>
      <c r="C22" t="s">
        <v>85</v>
      </c>
      <c r="D22" t="s">
        <v>2858</v>
      </c>
      <c r="E22">
        <v>4115.1000000000004</v>
      </c>
      <c r="F22">
        <v>2714</v>
      </c>
      <c r="G22">
        <v>0.65949999999999998</v>
      </c>
    </row>
    <row r="23" spans="1:7" x14ac:dyDescent="0.55000000000000004">
      <c r="A23">
        <v>22</v>
      </c>
      <c r="B23" t="s">
        <v>21</v>
      </c>
      <c r="C23" t="s">
        <v>67</v>
      </c>
      <c r="D23" t="s">
        <v>1929</v>
      </c>
      <c r="E23">
        <v>5694.9</v>
      </c>
      <c r="F23">
        <v>3732.7</v>
      </c>
      <c r="G23">
        <v>0.65539999999999998</v>
      </c>
    </row>
    <row r="24" spans="1:7" x14ac:dyDescent="0.55000000000000004">
      <c r="A24">
        <v>23</v>
      </c>
      <c r="B24" t="s">
        <v>22</v>
      </c>
      <c r="C24" t="s">
        <v>85</v>
      </c>
      <c r="D24" t="s">
        <v>2700</v>
      </c>
      <c r="E24">
        <v>12965.5</v>
      </c>
      <c r="F24">
        <v>8393.5</v>
      </c>
      <c r="G24">
        <v>0.64729999999999999</v>
      </c>
    </row>
    <row r="25" spans="1:7" x14ac:dyDescent="0.55000000000000004">
      <c r="A25">
        <v>24</v>
      </c>
      <c r="B25" t="s">
        <v>22</v>
      </c>
      <c r="C25" t="s">
        <v>80</v>
      </c>
      <c r="D25" t="s">
        <v>3506</v>
      </c>
      <c r="E25">
        <v>5814.2</v>
      </c>
      <c r="F25">
        <v>3731.8</v>
      </c>
      <c r="G25">
        <v>0.64180000000000004</v>
      </c>
    </row>
    <row r="26" spans="1:7" x14ac:dyDescent="0.55000000000000004">
      <c r="A26">
        <v>25</v>
      </c>
      <c r="B26" t="s">
        <v>22</v>
      </c>
      <c r="C26" t="s">
        <v>85</v>
      </c>
      <c r="D26" t="s">
        <v>2774</v>
      </c>
      <c r="E26">
        <v>7431.7</v>
      </c>
      <c r="F26">
        <v>4749.5</v>
      </c>
      <c r="G26">
        <v>0.63900000000000001</v>
      </c>
    </row>
    <row r="27" spans="1:7" x14ac:dyDescent="0.55000000000000004">
      <c r="A27">
        <v>26</v>
      </c>
      <c r="B27" t="s">
        <v>21</v>
      </c>
      <c r="C27" t="s">
        <v>68</v>
      </c>
      <c r="D27" t="s">
        <v>1413</v>
      </c>
      <c r="E27">
        <v>16226</v>
      </c>
      <c r="F27">
        <v>10341.200000000001</v>
      </c>
      <c r="G27">
        <v>0.63729999999999998</v>
      </c>
    </row>
    <row r="28" spans="1:7" x14ac:dyDescent="0.55000000000000004">
      <c r="A28">
        <v>27</v>
      </c>
      <c r="B28" t="s">
        <v>23</v>
      </c>
      <c r="C28" t="s">
        <v>83</v>
      </c>
      <c r="D28" t="s">
        <v>5037</v>
      </c>
      <c r="E28">
        <v>2728</v>
      </c>
      <c r="F28">
        <v>1696.3</v>
      </c>
      <c r="G28">
        <v>0.62170000000000003</v>
      </c>
    </row>
    <row r="29" spans="1:7" x14ac:dyDescent="0.55000000000000004">
      <c r="A29">
        <v>28</v>
      </c>
      <c r="B29" t="s">
        <v>21</v>
      </c>
      <c r="C29" t="s">
        <v>64</v>
      </c>
      <c r="D29" t="s">
        <v>943</v>
      </c>
      <c r="E29">
        <v>11516.8</v>
      </c>
      <c r="F29">
        <v>7124.3</v>
      </c>
      <c r="G29">
        <v>0.61850000000000005</v>
      </c>
    </row>
    <row r="30" spans="1:7" x14ac:dyDescent="0.55000000000000004">
      <c r="A30">
        <v>29</v>
      </c>
      <c r="B30" t="s">
        <v>22</v>
      </c>
      <c r="C30" t="s">
        <v>53</v>
      </c>
      <c r="D30" t="s">
        <v>2984</v>
      </c>
      <c r="E30">
        <v>5639.2</v>
      </c>
      <c r="F30">
        <v>3392.5</v>
      </c>
      <c r="G30">
        <v>0.60150000000000003</v>
      </c>
    </row>
    <row r="31" spans="1:7" x14ac:dyDescent="0.55000000000000004">
      <c r="A31">
        <v>30</v>
      </c>
      <c r="B31" t="s">
        <v>23</v>
      </c>
      <c r="C31" t="s">
        <v>83</v>
      </c>
      <c r="D31" t="s">
        <v>4826</v>
      </c>
      <c r="E31">
        <v>10046.1</v>
      </c>
      <c r="F31">
        <v>6018.7</v>
      </c>
      <c r="G31">
        <v>0.59909999999999997</v>
      </c>
    </row>
    <row r="32" spans="1:7" x14ac:dyDescent="0.55000000000000004">
      <c r="A32">
        <v>31</v>
      </c>
      <c r="B32" t="s">
        <v>22</v>
      </c>
      <c r="C32" t="s">
        <v>85</v>
      </c>
      <c r="D32" t="s">
        <v>2732</v>
      </c>
      <c r="E32">
        <v>9136.2000000000007</v>
      </c>
      <c r="F32">
        <v>5428.5</v>
      </c>
      <c r="G32">
        <v>0.59409999999999996</v>
      </c>
    </row>
    <row r="33" spans="1:7" x14ac:dyDescent="0.55000000000000004">
      <c r="A33">
        <v>32</v>
      </c>
      <c r="B33" t="s">
        <v>23</v>
      </c>
      <c r="C33" t="s">
        <v>81</v>
      </c>
      <c r="D33" t="s">
        <v>4184</v>
      </c>
      <c r="E33">
        <v>7284.2</v>
      </c>
      <c r="F33">
        <v>4322.8999999999996</v>
      </c>
      <c r="G33">
        <v>0.59340000000000004</v>
      </c>
    </row>
    <row r="34" spans="1:7" x14ac:dyDescent="0.55000000000000004">
      <c r="A34">
        <v>33</v>
      </c>
      <c r="B34" t="s">
        <v>22</v>
      </c>
      <c r="C34" t="s">
        <v>79</v>
      </c>
      <c r="D34" t="s">
        <v>2538</v>
      </c>
      <c r="E34">
        <v>9187.7999999999993</v>
      </c>
      <c r="F34">
        <v>5340.2</v>
      </c>
      <c r="G34">
        <v>0.58120000000000005</v>
      </c>
    </row>
    <row r="35" spans="1:7" x14ac:dyDescent="0.55000000000000004">
      <c r="A35">
        <v>34</v>
      </c>
      <c r="B35" t="s">
        <v>23</v>
      </c>
      <c r="C35" t="s">
        <v>73</v>
      </c>
      <c r="D35" t="s">
        <v>4632</v>
      </c>
      <c r="E35">
        <v>4098.1000000000004</v>
      </c>
      <c r="F35">
        <v>2374.8000000000002</v>
      </c>
      <c r="G35">
        <v>0.57940000000000003</v>
      </c>
    </row>
    <row r="36" spans="1:7" x14ac:dyDescent="0.55000000000000004">
      <c r="A36">
        <v>35</v>
      </c>
      <c r="B36" t="s">
        <v>21</v>
      </c>
      <c r="C36" t="s">
        <v>64</v>
      </c>
      <c r="D36" t="s">
        <v>1149</v>
      </c>
      <c r="E36">
        <v>9397.9</v>
      </c>
      <c r="F36">
        <v>5428</v>
      </c>
      <c r="G36">
        <v>0.57750000000000001</v>
      </c>
    </row>
    <row r="37" spans="1:7" x14ac:dyDescent="0.55000000000000004">
      <c r="A37">
        <v>36</v>
      </c>
      <c r="B37" t="s">
        <v>23</v>
      </c>
      <c r="C37" t="s">
        <v>72</v>
      </c>
      <c r="D37" t="s">
        <v>3795</v>
      </c>
      <c r="E37">
        <v>8204.5</v>
      </c>
      <c r="F37">
        <v>4661.7</v>
      </c>
      <c r="G37">
        <v>0.56810000000000005</v>
      </c>
    </row>
    <row r="38" spans="1:7" x14ac:dyDescent="0.55000000000000004">
      <c r="A38">
        <v>37</v>
      </c>
      <c r="B38" t="s">
        <v>23</v>
      </c>
      <c r="C38" t="s">
        <v>83</v>
      </c>
      <c r="D38" t="s">
        <v>4850</v>
      </c>
      <c r="E38">
        <v>12005.7</v>
      </c>
      <c r="F38">
        <v>6609.4</v>
      </c>
      <c r="G38">
        <v>0.55049999999999999</v>
      </c>
    </row>
    <row r="39" spans="1:7" x14ac:dyDescent="0.55000000000000004">
      <c r="A39">
        <v>38</v>
      </c>
      <c r="B39" t="s">
        <v>22</v>
      </c>
      <c r="C39" t="s">
        <v>77</v>
      </c>
      <c r="D39" t="s">
        <v>3222</v>
      </c>
      <c r="E39">
        <v>4352.8999999999996</v>
      </c>
      <c r="F39">
        <v>2374.8000000000002</v>
      </c>
      <c r="G39">
        <v>0.54549999999999998</v>
      </c>
    </row>
    <row r="40" spans="1:7" x14ac:dyDescent="0.55000000000000004">
      <c r="A40">
        <v>39</v>
      </c>
      <c r="B40" t="s">
        <v>21</v>
      </c>
      <c r="C40" t="s">
        <v>68</v>
      </c>
      <c r="D40" t="s">
        <v>1363</v>
      </c>
      <c r="E40">
        <v>3128.5</v>
      </c>
      <c r="F40">
        <v>1696.7</v>
      </c>
      <c r="G40">
        <v>0.5423</v>
      </c>
    </row>
    <row r="41" spans="1:7" x14ac:dyDescent="0.55000000000000004">
      <c r="A41">
        <v>40</v>
      </c>
      <c r="B41" t="s">
        <v>21</v>
      </c>
      <c r="C41" t="s">
        <v>71</v>
      </c>
      <c r="D41" t="s">
        <v>2027</v>
      </c>
      <c r="E41">
        <v>5029.7</v>
      </c>
      <c r="F41">
        <v>2714</v>
      </c>
      <c r="G41">
        <v>0.53949999999999998</v>
      </c>
    </row>
    <row r="42" spans="1:7" x14ac:dyDescent="0.55000000000000004">
      <c r="A42">
        <v>41</v>
      </c>
      <c r="B42" t="s">
        <v>21</v>
      </c>
      <c r="C42" t="s">
        <v>68</v>
      </c>
      <c r="D42" t="s">
        <v>1471</v>
      </c>
      <c r="E42">
        <v>6942</v>
      </c>
      <c r="F42">
        <v>3731.8</v>
      </c>
      <c r="G42">
        <v>0.53749999999999998</v>
      </c>
    </row>
    <row r="43" spans="1:7" x14ac:dyDescent="0.55000000000000004">
      <c r="A43">
        <v>42</v>
      </c>
      <c r="B43" t="s">
        <v>21</v>
      </c>
      <c r="C43" t="s">
        <v>67</v>
      </c>
      <c r="D43" t="s">
        <v>1903</v>
      </c>
      <c r="E43">
        <v>6389.3</v>
      </c>
      <c r="F43">
        <v>3393</v>
      </c>
      <c r="G43">
        <v>0.53100000000000003</v>
      </c>
    </row>
    <row r="44" spans="1:7" x14ac:dyDescent="0.55000000000000004">
      <c r="A44">
        <v>43</v>
      </c>
      <c r="B44" t="s">
        <v>23</v>
      </c>
      <c r="C44" t="s">
        <v>63</v>
      </c>
      <c r="D44" t="s">
        <v>3982</v>
      </c>
      <c r="E44">
        <v>12847.2</v>
      </c>
      <c r="F44">
        <v>6785.1</v>
      </c>
      <c r="G44">
        <v>0.52810000000000001</v>
      </c>
    </row>
    <row r="45" spans="1:7" x14ac:dyDescent="0.55000000000000004">
      <c r="A45">
        <v>44</v>
      </c>
      <c r="B45" t="s">
        <v>23</v>
      </c>
      <c r="C45" t="s">
        <v>73</v>
      </c>
      <c r="D45" t="s">
        <v>4583</v>
      </c>
      <c r="E45">
        <v>7723.7</v>
      </c>
      <c r="F45">
        <v>4071</v>
      </c>
      <c r="G45">
        <v>0.52700000000000002</v>
      </c>
    </row>
    <row r="46" spans="1:7" x14ac:dyDescent="0.55000000000000004">
      <c r="A46">
        <v>45</v>
      </c>
      <c r="B46" t="s">
        <v>21</v>
      </c>
      <c r="C46" t="s">
        <v>64</v>
      </c>
      <c r="D46" t="s">
        <v>1183</v>
      </c>
      <c r="E46">
        <v>11163.1</v>
      </c>
      <c r="F46">
        <v>5843.1</v>
      </c>
      <c r="G46">
        <v>0.52339999999999998</v>
      </c>
    </row>
    <row r="47" spans="1:7" x14ac:dyDescent="0.55000000000000004">
      <c r="A47">
        <v>46</v>
      </c>
      <c r="B47" t="s">
        <v>23</v>
      </c>
      <c r="C47" t="s">
        <v>81</v>
      </c>
      <c r="D47" t="s">
        <v>4283</v>
      </c>
      <c r="E47">
        <v>5198.5</v>
      </c>
      <c r="F47">
        <v>2714</v>
      </c>
      <c r="G47">
        <v>0.52200000000000002</v>
      </c>
    </row>
    <row r="48" spans="1:7" x14ac:dyDescent="0.55000000000000004">
      <c r="A48">
        <v>47</v>
      </c>
      <c r="B48" t="s">
        <v>21</v>
      </c>
      <c r="C48" t="s">
        <v>67</v>
      </c>
      <c r="D48" t="s">
        <v>1749</v>
      </c>
      <c r="E48">
        <v>7875.4</v>
      </c>
      <c r="F48">
        <v>4072.8</v>
      </c>
      <c r="G48">
        <v>0.5171</v>
      </c>
    </row>
    <row r="49" spans="1:7" x14ac:dyDescent="0.55000000000000004">
      <c r="A49">
        <v>48</v>
      </c>
      <c r="B49" t="s">
        <v>23</v>
      </c>
      <c r="C49" t="s">
        <v>73</v>
      </c>
      <c r="D49" t="s">
        <v>4654</v>
      </c>
      <c r="E49">
        <v>7332.5</v>
      </c>
      <c r="F49">
        <v>3731.8</v>
      </c>
      <c r="G49">
        <v>0.50890000000000002</v>
      </c>
    </row>
    <row r="50" spans="1:7" x14ac:dyDescent="0.55000000000000004">
      <c r="A50">
        <v>49</v>
      </c>
      <c r="B50" t="s">
        <v>21</v>
      </c>
      <c r="C50" t="s">
        <v>60</v>
      </c>
      <c r="D50" t="s">
        <v>853</v>
      </c>
      <c r="E50">
        <v>12074.9</v>
      </c>
      <c r="F50">
        <v>6018.7</v>
      </c>
      <c r="G50">
        <v>0.49840000000000001</v>
      </c>
    </row>
    <row r="51" spans="1:7" x14ac:dyDescent="0.55000000000000004">
      <c r="A51">
        <v>50</v>
      </c>
      <c r="B51" t="s">
        <v>23</v>
      </c>
      <c r="C51" t="s">
        <v>83</v>
      </c>
      <c r="D51" t="s">
        <v>4950</v>
      </c>
      <c r="E51">
        <v>13638.2</v>
      </c>
      <c r="F51">
        <v>6521.6</v>
      </c>
      <c r="G51">
        <v>0.47810000000000002</v>
      </c>
    </row>
    <row r="52" spans="1:7" x14ac:dyDescent="0.55000000000000004">
      <c r="A52">
        <v>51</v>
      </c>
      <c r="B52" t="s">
        <v>23</v>
      </c>
      <c r="C52" t="s">
        <v>73</v>
      </c>
      <c r="D52" t="s">
        <v>4732</v>
      </c>
      <c r="E52">
        <v>8338.6</v>
      </c>
      <c r="F52">
        <v>3983.2</v>
      </c>
      <c r="G52">
        <v>0.47760000000000002</v>
      </c>
    </row>
    <row r="53" spans="1:7" x14ac:dyDescent="0.55000000000000004">
      <c r="A53">
        <v>52</v>
      </c>
      <c r="B53" t="s">
        <v>23</v>
      </c>
      <c r="C53" t="s">
        <v>83</v>
      </c>
      <c r="D53" t="s">
        <v>5011</v>
      </c>
      <c r="E53">
        <v>6658.7</v>
      </c>
      <c r="F53">
        <v>3129.1</v>
      </c>
      <c r="G53">
        <v>0.46989999999999998</v>
      </c>
    </row>
    <row r="54" spans="1:7" x14ac:dyDescent="0.55000000000000004">
      <c r="A54">
        <v>53</v>
      </c>
      <c r="B54" t="s">
        <v>23</v>
      </c>
      <c r="C54" t="s">
        <v>73</v>
      </c>
      <c r="D54" t="s">
        <v>4612</v>
      </c>
      <c r="E54">
        <v>5542.4</v>
      </c>
      <c r="F54">
        <v>2539.3000000000002</v>
      </c>
      <c r="G54">
        <v>0.45810000000000001</v>
      </c>
    </row>
    <row r="55" spans="1:7" x14ac:dyDescent="0.55000000000000004">
      <c r="A55">
        <v>54</v>
      </c>
      <c r="B55" t="s">
        <v>23</v>
      </c>
      <c r="C55" t="s">
        <v>87</v>
      </c>
      <c r="D55" t="s">
        <v>4451</v>
      </c>
      <c r="E55">
        <v>5735.8</v>
      </c>
      <c r="F55">
        <v>2626.2</v>
      </c>
      <c r="G55">
        <v>0.45779999999999998</v>
      </c>
    </row>
    <row r="56" spans="1:7" x14ac:dyDescent="0.55000000000000004">
      <c r="A56">
        <v>55</v>
      </c>
      <c r="B56" t="s">
        <v>21</v>
      </c>
      <c r="C56" t="s">
        <v>54</v>
      </c>
      <c r="D56" t="s">
        <v>2380</v>
      </c>
      <c r="E56">
        <v>25770.7</v>
      </c>
      <c r="F56">
        <v>11534.6</v>
      </c>
      <c r="G56">
        <v>0.44750000000000001</v>
      </c>
    </row>
    <row r="57" spans="1:7" x14ac:dyDescent="0.55000000000000004">
      <c r="A57">
        <v>56</v>
      </c>
      <c r="B57" t="s">
        <v>21</v>
      </c>
      <c r="C57" t="s">
        <v>68</v>
      </c>
      <c r="D57" t="s">
        <v>1451</v>
      </c>
      <c r="E57">
        <v>3804.7</v>
      </c>
      <c r="F57">
        <v>1696.3</v>
      </c>
      <c r="G57">
        <v>0.44579999999999997</v>
      </c>
    </row>
    <row r="58" spans="1:7" x14ac:dyDescent="0.55000000000000004">
      <c r="A58">
        <v>57</v>
      </c>
      <c r="B58" t="s">
        <v>21</v>
      </c>
      <c r="C58" t="s">
        <v>71</v>
      </c>
      <c r="D58" t="s">
        <v>2140</v>
      </c>
      <c r="E58">
        <v>47949.9</v>
      </c>
      <c r="F58">
        <v>21372.9</v>
      </c>
      <c r="G58">
        <v>0.44569999999999999</v>
      </c>
    </row>
    <row r="59" spans="1:7" x14ac:dyDescent="0.55000000000000004">
      <c r="A59">
        <v>58</v>
      </c>
      <c r="B59" t="s">
        <v>21</v>
      </c>
      <c r="C59" t="s">
        <v>71</v>
      </c>
      <c r="D59" t="s">
        <v>2104</v>
      </c>
      <c r="E59">
        <v>3879.2</v>
      </c>
      <c r="F59">
        <v>1696.3</v>
      </c>
      <c r="G59">
        <v>0.43719999999999998</v>
      </c>
    </row>
    <row r="60" spans="1:7" x14ac:dyDescent="0.55000000000000004">
      <c r="A60">
        <v>59</v>
      </c>
      <c r="B60" t="s">
        <v>23</v>
      </c>
      <c r="C60" t="s">
        <v>72</v>
      </c>
      <c r="D60" t="s">
        <v>3847</v>
      </c>
      <c r="E60">
        <v>7033.8</v>
      </c>
      <c r="F60">
        <v>3053.3</v>
      </c>
      <c r="G60">
        <v>0.434</v>
      </c>
    </row>
    <row r="61" spans="1:7" x14ac:dyDescent="0.55000000000000004">
      <c r="A61">
        <v>60</v>
      </c>
      <c r="B61" t="s">
        <v>22</v>
      </c>
      <c r="C61" t="s">
        <v>77</v>
      </c>
      <c r="D61" t="s">
        <v>3334</v>
      </c>
      <c r="E61">
        <v>10239.5</v>
      </c>
      <c r="F61">
        <v>4410.3</v>
      </c>
      <c r="G61">
        <v>0.43070000000000003</v>
      </c>
    </row>
    <row r="62" spans="1:7" x14ac:dyDescent="0.55000000000000004">
      <c r="A62">
        <v>61</v>
      </c>
      <c r="B62" t="s">
        <v>22</v>
      </c>
      <c r="C62" t="s">
        <v>53</v>
      </c>
      <c r="D62" t="s">
        <v>2952</v>
      </c>
      <c r="E62">
        <v>10481</v>
      </c>
      <c r="F62">
        <v>4410.3</v>
      </c>
      <c r="G62">
        <v>0.42070000000000002</v>
      </c>
    </row>
    <row r="63" spans="1:7" x14ac:dyDescent="0.55000000000000004">
      <c r="A63">
        <v>62</v>
      </c>
      <c r="B63" t="s">
        <v>23</v>
      </c>
      <c r="C63" t="s">
        <v>81</v>
      </c>
      <c r="D63" t="s">
        <v>4220</v>
      </c>
      <c r="E63">
        <v>6243.2</v>
      </c>
      <c r="F63">
        <v>2626.2</v>
      </c>
      <c r="G63">
        <v>0.42059999999999997</v>
      </c>
    </row>
    <row r="64" spans="1:7" x14ac:dyDescent="0.55000000000000004">
      <c r="A64">
        <v>63</v>
      </c>
      <c r="B64" t="s">
        <v>21</v>
      </c>
      <c r="C64" t="s">
        <v>64</v>
      </c>
      <c r="D64" t="s">
        <v>1105</v>
      </c>
      <c r="E64">
        <v>13797.2</v>
      </c>
      <c r="F64">
        <v>5767.3</v>
      </c>
      <c r="G64">
        <v>0.41799999999999998</v>
      </c>
    </row>
    <row r="65" spans="1:7" x14ac:dyDescent="0.55000000000000004">
      <c r="A65">
        <v>64</v>
      </c>
      <c r="B65" t="s">
        <v>23</v>
      </c>
      <c r="C65" t="s">
        <v>63</v>
      </c>
      <c r="D65" t="s">
        <v>4084</v>
      </c>
      <c r="E65">
        <v>4898.5</v>
      </c>
      <c r="F65">
        <v>2036.4</v>
      </c>
      <c r="G65">
        <v>0.41570000000000001</v>
      </c>
    </row>
    <row r="66" spans="1:7" x14ac:dyDescent="0.55000000000000004">
      <c r="A66">
        <v>65</v>
      </c>
      <c r="B66" t="s">
        <v>21</v>
      </c>
      <c r="C66" t="s">
        <v>54</v>
      </c>
      <c r="D66" t="s">
        <v>2250</v>
      </c>
      <c r="E66">
        <v>4913.8</v>
      </c>
      <c r="F66">
        <v>2037.8</v>
      </c>
      <c r="G66">
        <v>0.41470000000000001</v>
      </c>
    </row>
    <row r="67" spans="1:7" x14ac:dyDescent="0.55000000000000004">
      <c r="A67">
        <v>66</v>
      </c>
      <c r="B67" t="s">
        <v>22</v>
      </c>
      <c r="C67" t="s">
        <v>79</v>
      </c>
      <c r="D67" t="s">
        <v>2574</v>
      </c>
      <c r="E67">
        <v>6609.3</v>
      </c>
      <c r="F67">
        <v>2714</v>
      </c>
      <c r="G67">
        <v>0.41060000000000002</v>
      </c>
    </row>
    <row r="68" spans="1:7" x14ac:dyDescent="0.55000000000000004">
      <c r="A68">
        <v>67</v>
      </c>
      <c r="B68" t="s">
        <v>22</v>
      </c>
      <c r="C68" t="s">
        <v>89</v>
      </c>
      <c r="D68" t="s">
        <v>3092</v>
      </c>
      <c r="E68">
        <v>14898.3</v>
      </c>
      <c r="F68">
        <v>6106.6</v>
      </c>
      <c r="G68">
        <v>0.4098</v>
      </c>
    </row>
    <row r="69" spans="1:7" x14ac:dyDescent="0.55000000000000004">
      <c r="A69">
        <v>68</v>
      </c>
      <c r="B69" t="s">
        <v>21</v>
      </c>
      <c r="C69" t="s">
        <v>64</v>
      </c>
      <c r="D69" t="s">
        <v>1027</v>
      </c>
      <c r="E69">
        <v>17931.900000000001</v>
      </c>
      <c r="F69">
        <v>7037.4</v>
      </c>
      <c r="G69">
        <v>0.39240000000000003</v>
      </c>
    </row>
    <row r="70" spans="1:7" x14ac:dyDescent="0.55000000000000004">
      <c r="A70">
        <v>69</v>
      </c>
      <c r="B70" t="s">
        <v>21</v>
      </c>
      <c r="C70" t="s">
        <v>68</v>
      </c>
      <c r="D70" t="s">
        <v>1279</v>
      </c>
      <c r="E70">
        <v>10203.799999999999</v>
      </c>
      <c r="F70">
        <v>3983.2</v>
      </c>
      <c r="G70">
        <v>0.39029999999999998</v>
      </c>
    </row>
    <row r="71" spans="1:7" x14ac:dyDescent="0.55000000000000004">
      <c r="A71">
        <v>70</v>
      </c>
      <c r="B71" t="s">
        <v>22</v>
      </c>
      <c r="C71" t="s">
        <v>79</v>
      </c>
      <c r="D71" t="s">
        <v>2510</v>
      </c>
      <c r="E71">
        <v>3255</v>
      </c>
      <c r="F71">
        <v>1269.2</v>
      </c>
      <c r="G71">
        <v>0.38990000000000002</v>
      </c>
    </row>
    <row r="72" spans="1:7" x14ac:dyDescent="0.55000000000000004">
      <c r="A72">
        <v>71</v>
      </c>
      <c r="B72" t="s">
        <v>22</v>
      </c>
      <c r="C72" t="s">
        <v>77</v>
      </c>
      <c r="D72" t="s">
        <v>3258</v>
      </c>
      <c r="E72">
        <v>11557</v>
      </c>
      <c r="F72">
        <v>4410.3</v>
      </c>
      <c r="G72">
        <v>0.38159999999999999</v>
      </c>
    </row>
    <row r="73" spans="1:7" x14ac:dyDescent="0.55000000000000004">
      <c r="A73">
        <v>72</v>
      </c>
      <c r="B73" t="s">
        <v>22</v>
      </c>
      <c r="C73" t="s">
        <v>53</v>
      </c>
      <c r="D73" t="s">
        <v>2884</v>
      </c>
      <c r="E73">
        <v>9741.2999999999993</v>
      </c>
      <c r="F73">
        <v>3644</v>
      </c>
      <c r="G73">
        <v>0.374</v>
      </c>
    </row>
    <row r="74" spans="1:7" x14ac:dyDescent="0.55000000000000004">
      <c r="A74">
        <v>73</v>
      </c>
      <c r="B74" t="s">
        <v>23</v>
      </c>
      <c r="C74" t="s">
        <v>63</v>
      </c>
      <c r="D74" t="s">
        <v>4030</v>
      </c>
      <c r="E74">
        <v>7288.9</v>
      </c>
      <c r="F74">
        <v>2714</v>
      </c>
      <c r="G74">
        <v>0.37230000000000002</v>
      </c>
    </row>
    <row r="75" spans="1:7" x14ac:dyDescent="0.55000000000000004">
      <c r="A75">
        <v>74</v>
      </c>
      <c r="B75" t="s">
        <v>23</v>
      </c>
      <c r="C75" t="s">
        <v>83</v>
      </c>
      <c r="D75" t="s">
        <v>4987</v>
      </c>
      <c r="E75">
        <v>6255.2</v>
      </c>
      <c r="F75">
        <v>2287</v>
      </c>
      <c r="G75">
        <v>0.36559999999999998</v>
      </c>
    </row>
    <row r="76" spans="1:7" x14ac:dyDescent="0.55000000000000004">
      <c r="A76">
        <v>75</v>
      </c>
      <c r="B76" t="s">
        <v>23</v>
      </c>
      <c r="C76" t="s">
        <v>72</v>
      </c>
      <c r="D76" t="s">
        <v>3775</v>
      </c>
      <c r="E76">
        <v>7446.6</v>
      </c>
      <c r="F76">
        <v>2714</v>
      </c>
      <c r="G76">
        <v>0.3644</v>
      </c>
    </row>
    <row r="77" spans="1:7" x14ac:dyDescent="0.55000000000000004">
      <c r="A77">
        <v>76</v>
      </c>
      <c r="B77" t="s">
        <v>23</v>
      </c>
      <c r="C77" t="s">
        <v>87</v>
      </c>
      <c r="D77" t="s">
        <v>4527</v>
      </c>
      <c r="E77">
        <v>7509.3</v>
      </c>
      <c r="F77">
        <v>2714</v>
      </c>
      <c r="G77">
        <v>0.3614</v>
      </c>
    </row>
    <row r="78" spans="1:7" x14ac:dyDescent="0.55000000000000004">
      <c r="A78">
        <v>77</v>
      </c>
      <c r="B78" t="s">
        <v>23</v>
      </c>
      <c r="C78" t="s">
        <v>87</v>
      </c>
      <c r="D78" t="s">
        <v>4303</v>
      </c>
      <c r="E78">
        <v>7146.4</v>
      </c>
      <c r="F78">
        <v>2538.4</v>
      </c>
      <c r="G78">
        <v>0.35520000000000002</v>
      </c>
    </row>
    <row r="79" spans="1:7" x14ac:dyDescent="0.55000000000000004">
      <c r="A79">
        <v>78</v>
      </c>
      <c r="B79" t="s">
        <v>21</v>
      </c>
      <c r="C79" t="s">
        <v>59</v>
      </c>
      <c r="D79" t="s">
        <v>1715</v>
      </c>
      <c r="E79">
        <v>12438</v>
      </c>
      <c r="F79">
        <v>4411.6000000000004</v>
      </c>
      <c r="G79">
        <v>0.35460000000000003</v>
      </c>
    </row>
    <row r="80" spans="1:7" x14ac:dyDescent="0.55000000000000004">
      <c r="A80">
        <v>79</v>
      </c>
      <c r="B80" t="s">
        <v>21</v>
      </c>
      <c r="C80" t="s">
        <v>59</v>
      </c>
      <c r="D80" t="s">
        <v>1587</v>
      </c>
      <c r="E80">
        <v>12550.1</v>
      </c>
      <c r="F80">
        <v>4410.3</v>
      </c>
      <c r="G80">
        <v>0.35139999999999999</v>
      </c>
    </row>
    <row r="81" spans="1:7" x14ac:dyDescent="0.55000000000000004">
      <c r="A81">
        <v>80</v>
      </c>
      <c r="B81" t="s">
        <v>23</v>
      </c>
      <c r="C81" t="s">
        <v>88</v>
      </c>
      <c r="D81" t="s">
        <v>3703</v>
      </c>
      <c r="E81">
        <v>5793.9</v>
      </c>
      <c r="F81">
        <v>2035.5</v>
      </c>
      <c r="G81">
        <v>0.3513</v>
      </c>
    </row>
    <row r="82" spans="1:7" x14ac:dyDescent="0.55000000000000004">
      <c r="A82">
        <v>81</v>
      </c>
      <c r="B82" t="s">
        <v>22</v>
      </c>
      <c r="C82" t="s">
        <v>80</v>
      </c>
      <c r="D82" t="s">
        <v>3424</v>
      </c>
      <c r="E82">
        <v>5952</v>
      </c>
      <c r="F82">
        <v>2036</v>
      </c>
      <c r="G82">
        <v>0.34200000000000003</v>
      </c>
    </row>
    <row r="83" spans="1:7" x14ac:dyDescent="0.55000000000000004">
      <c r="A83">
        <v>82</v>
      </c>
      <c r="B83" t="s">
        <v>23</v>
      </c>
      <c r="C83" t="s">
        <v>88</v>
      </c>
      <c r="D83" t="s">
        <v>3667</v>
      </c>
      <c r="E83">
        <v>3967.6</v>
      </c>
      <c r="F83">
        <v>1357</v>
      </c>
      <c r="G83">
        <v>0.34200000000000003</v>
      </c>
    </row>
    <row r="84" spans="1:7" x14ac:dyDescent="0.55000000000000004">
      <c r="A84">
        <v>83</v>
      </c>
      <c r="B84" t="s">
        <v>21</v>
      </c>
      <c r="C84" t="s">
        <v>67</v>
      </c>
      <c r="D84" t="s">
        <v>1779</v>
      </c>
      <c r="E84">
        <v>15079.2</v>
      </c>
      <c r="F84">
        <v>5088.8</v>
      </c>
      <c r="G84">
        <v>0.33739999999999998</v>
      </c>
    </row>
    <row r="85" spans="1:7" x14ac:dyDescent="0.55000000000000004">
      <c r="A85">
        <v>84</v>
      </c>
      <c r="B85" t="s">
        <v>23</v>
      </c>
      <c r="C85" t="s">
        <v>81</v>
      </c>
      <c r="D85" t="s">
        <v>4252</v>
      </c>
      <c r="E85">
        <v>14263.6</v>
      </c>
      <c r="F85">
        <v>4749.5</v>
      </c>
      <c r="G85">
        <v>0.33289999999999997</v>
      </c>
    </row>
    <row r="86" spans="1:7" x14ac:dyDescent="0.55000000000000004">
      <c r="A86">
        <v>85</v>
      </c>
      <c r="B86" t="s">
        <v>21</v>
      </c>
      <c r="C86" t="s">
        <v>59</v>
      </c>
      <c r="D86" t="s">
        <v>1679</v>
      </c>
      <c r="E86">
        <v>13399.9</v>
      </c>
      <c r="F86">
        <v>4410.3</v>
      </c>
      <c r="G86">
        <v>0.3291</v>
      </c>
    </row>
    <row r="87" spans="1:7" x14ac:dyDescent="0.55000000000000004">
      <c r="A87">
        <v>86</v>
      </c>
      <c r="B87" t="s">
        <v>21</v>
      </c>
      <c r="C87" t="s">
        <v>59</v>
      </c>
      <c r="D87" t="s">
        <v>1695</v>
      </c>
      <c r="E87">
        <v>10356</v>
      </c>
      <c r="F87">
        <v>3392.5</v>
      </c>
      <c r="G87">
        <v>0.32750000000000001</v>
      </c>
    </row>
    <row r="88" spans="1:7" x14ac:dyDescent="0.55000000000000004">
      <c r="A88">
        <v>87</v>
      </c>
      <c r="B88" t="s">
        <v>22</v>
      </c>
      <c r="C88" t="s">
        <v>77</v>
      </c>
      <c r="D88" t="s">
        <v>3240</v>
      </c>
      <c r="E88">
        <v>10111.5</v>
      </c>
      <c r="F88">
        <v>3305.2</v>
      </c>
      <c r="G88">
        <v>0.32679999999999998</v>
      </c>
    </row>
    <row r="89" spans="1:7" x14ac:dyDescent="0.55000000000000004">
      <c r="A89">
        <v>88</v>
      </c>
      <c r="B89" t="s">
        <v>22</v>
      </c>
      <c r="C89" t="s">
        <v>89</v>
      </c>
      <c r="D89" t="s">
        <v>3128</v>
      </c>
      <c r="E89">
        <v>12560.7</v>
      </c>
      <c r="F89">
        <v>4071</v>
      </c>
      <c r="G89">
        <v>0.3241</v>
      </c>
    </row>
    <row r="90" spans="1:7" x14ac:dyDescent="0.55000000000000004">
      <c r="A90">
        <v>89</v>
      </c>
      <c r="B90" t="s">
        <v>21</v>
      </c>
      <c r="C90" t="s">
        <v>71</v>
      </c>
      <c r="D90" t="s">
        <v>1997</v>
      </c>
      <c r="E90">
        <v>14720.7</v>
      </c>
      <c r="F90">
        <v>4749.5</v>
      </c>
      <c r="G90">
        <v>0.3226</v>
      </c>
    </row>
    <row r="91" spans="1:7" x14ac:dyDescent="0.55000000000000004">
      <c r="A91">
        <v>90</v>
      </c>
      <c r="B91" t="s">
        <v>22</v>
      </c>
      <c r="C91" t="s">
        <v>85</v>
      </c>
      <c r="D91" t="s">
        <v>2670</v>
      </c>
      <c r="E91">
        <v>5007.8999999999996</v>
      </c>
      <c r="F91">
        <v>1608.5</v>
      </c>
      <c r="G91">
        <v>0.3211</v>
      </c>
    </row>
    <row r="92" spans="1:7" x14ac:dyDescent="0.55000000000000004">
      <c r="A92">
        <v>91</v>
      </c>
      <c r="B92" t="s">
        <v>22</v>
      </c>
      <c r="C92" t="s">
        <v>85</v>
      </c>
      <c r="D92" t="s">
        <v>2638</v>
      </c>
      <c r="E92">
        <v>7837.5</v>
      </c>
      <c r="F92">
        <v>2450.6</v>
      </c>
      <c r="G92">
        <v>0.31259999999999999</v>
      </c>
    </row>
    <row r="93" spans="1:7" x14ac:dyDescent="0.55000000000000004">
      <c r="A93">
        <v>92</v>
      </c>
      <c r="B93" t="s">
        <v>22</v>
      </c>
      <c r="C93" t="s">
        <v>53</v>
      </c>
      <c r="D93" t="s">
        <v>2920</v>
      </c>
      <c r="E93">
        <v>10278.200000000001</v>
      </c>
      <c r="F93">
        <v>3053.7</v>
      </c>
      <c r="G93">
        <v>0.29709999999999998</v>
      </c>
    </row>
    <row r="94" spans="1:7" x14ac:dyDescent="0.55000000000000004">
      <c r="A94">
        <v>93</v>
      </c>
      <c r="B94" t="s">
        <v>21</v>
      </c>
      <c r="C94" t="s">
        <v>59</v>
      </c>
      <c r="D94" t="s">
        <v>1549</v>
      </c>
      <c r="E94">
        <v>23152</v>
      </c>
      <c r="F94">
        <v>6785.1</v>
      </c>
      <c r="G94">
        <v>0.29299999999999998</v>
      </c>
    </row>
    <row r="95" spans="1:7" x14ac:dyDescent="0.55000000000000004">
      <c r="A95">
        <v>94</v>
      </c>
      <c r="B95" t="s">
        <v>21</v>
      </c>
      <c r="C95" t="s">
        <v>54</v>
      </c>
      <c r="D95" t="s">
        <v>2388</v>
      </c>
      <c r="E95">
        <v>2358.3000000000002</v>
      </c>
      <c r="F95">
        <v>679.4</v>
      </c>
      <c r="G95">
        <v>0.28799999999999998</v>
      </c>
    </row>
    <row r="96" spans="1:7" x14ac:dyDescent="0.55000000000000004">
      <c r="A96">
        <v>95</v>
      </c>
      <c r="B96" t="s">
        <v>22</v>
      </c>
      <c r="C96" t="s">
        <v>79</v>
      </c>
      <c r="D96" t="s">
        <v>2464</v>
      </c>
      <c r="E96">
        <v>12697.9</v>
      </c>
      <c r="F96">
        <v>3632</v>
      </c>
      <c r="G96">
        <v>0.28599999999999998</v>
      </c>
    </row>
    <row r="97" spans="1:7" x14ac:dyDescent="0.55000000000000004">
      <c r="A97">
        <v>96</v>
      </c>
      <c r="B97" t="s">
        <v>21</v>
      </c>
      <c r="C97" t="s">
        <v>59</v>
      </c>
      <c r="D97" t="s">
        <v>1609</v>
      </c>
      <c r="E97">
        <v>6849</v>
      </c>
      <c r="F97">
        <v>1949.1</v>
      </c>
      <c r="G97">
        <v>0.28449999999999998</v>
      </c>
    </row>
    <row r="98" spans="1:7" x14ac:dyDescent="0.55000000000000004">
      <c r="A98">
        <v>97</v>
      </c>
      <c r="B98" t="s">
        <v>23</v>
      </c>
      <c r="C98" t="s">
        <v>87</v>
      </c>
      <c r="D98" t="s">
        <v>4551</v>
      </c>
      <c r="E98">
        <v>7169.2</v>
      </c>
      <c r="F98">
        <v>2035.5</v>
      </c>
      <c r="G98">
        <v>0.28389999999999999</v>
      </c>
    </row>
    <row r="99" spans="1:7" x14ac:dyDescent="0.55000000000000004">
      <c r="A99">
        <v>98</v>
      </c>
      <c r="B99" t="s">
        <v>23</v>
      </c>
      <c r="C99" t="s">
        <v>88</v>
      </c>
      <c r="D99" t="s">
        <v>3643</v>
      </c>
      <c r="E99">
        <v>5981.2</v>
      </c>
      <c r="F99">
        <v>1696.3</v>
      </c>
      <c r="G99">
        <v>0.28349999999999997</v>
      </c>
    </row>
    <row r="100" spans="1:7" x14ac:dyDescent="0.55000000000000004">
      <c r="A100">
        <v>99</v>
      </c>
      <c r="B100" t="s">
        <v>23</v>
      </c>
      <c r="C100" t="s">
        <v>63</v>
      </c>
      <c r="D100" t="s">
        <v>3960</v>
      </c>
      <c r="E100">
        <v>25707.200000000001</v>
      </c>
      <c r="F100">
        <v>7124.3</v>
      </c>
      <c r="G100">
        <v>0.27710000000000001</v>
      </c>
    </row>
    <row r="101" spans="1:7" x14ac:dyDescent="0.55000000000000004">
      <c r="A101">
        <v>100</v>
      </c>
      <c r="B101" t="s">
        <v>22</v>
      </c>
      <c r="C101" t="s">
        <v>77</v>
      </c>
      <c r="D101" t="s">
        <v>3172</v>
      </c>
      <c r="E101">
        <v>7026.7</v>
      </c>
      <c r="F101">
        <v>1947.7</v>
      </c>
      <c r="G101">
        <v>0.27710000000000001</v>
      </c>
    </row>
    <row r="102" spans="1:7" x14ac:dyDescent="0.55000000000000004">
      <c r="A102">
        <v>101</v>
      </c>
      <c r="B102" t="s">
        <v>21</v>
      </c>
      <c r="C102" t="s">
        <v>67</v>
      </c>
      <c r="D102" t="s">
        <v>1851</v>
      </c>
      <c r="E102">
        <v>6167.8</v>
      </c>
      <c r="F102">
        <v>1697.6</v>
      </c>
      <c r="G102">
        <v>0.2752</v>
      </c>
    </row>
    <row r="103" spans="1:7" x14ac:dyDescent="0.55000000000000004">
      <c r="A103">
        <v>102</v>
      </c>
      <c r="B103" t="s">
        <v>23</v>
      </c>
      <c r="C103" t="s">
        <v>81</v>
      </c>
      <c r="D103" t="s">
        <v>4112</v>
      </c>
      <c r="E103">
        <v>7095.9</v>
      </c>
      <c r="F103">
        <v>1947.7</v>
      </c>
      <c r="G103">
        <v>0.27439999999999998</v>
      </c>
    </row>
    <row r="104" spans="1:7" x14ac:dyDescent="0.55000000000000004">
      <c r="A104">
        <v>103</v>
      </c>
      <c r="B104" t="s">
        <v>22</v>
      </c>
      <c r="C104" t="s">
        <v>79</v>
      </c>
      <c r="D104" t="s">
        <v>2602</v>
      </c>
      <c r="E104">
        <v>2483</v>
      </c>
      <c r="F104">
        <v>678.5</v>
      </c>
      <c r="G104">
        <v>0.2732</v>
      </c>
    </row>
    <row r="105" spans="1:7" x14ac:dyDescent="0.55000000000000004">
      <c r="A105">
        <v>104</v>
      </c>
      <c r="B105" t="s">
        <v>22</v>
      </c>
      <c r="C105" t="s">
        <v>53</v>
      </c>
      <c r="D105" t="s">
        <v>3004</v>
      </c>
      <c r="E105">
        <v>7184.2</v>
      </c>
      <c r="F105">
        <v>1947.7</v>
      </c>
      <c r="G105">
        <v>0.27110000000000001</v>
      </c>
    </row>
    <row r="106" spans="1:7" x14ac:dyDescent="0.55000000000000004">
      <c r="A106">
        <v>105</v>
      </c>
      <c r="B106" t="s">
        <v>21</v>
      </c>
      <c r="C106" t="s">
        <v>54</v>
      </c>
      <c r="D106" t="s">
        <v>2322</v>
      </c>
      <c r="E106">
        <v>15252.2</v>
      </c>
      <c r="F106">
        <v>4071.5</v>
      </c>
      <c r="G106">
        <v>0.26690000000000003</v>
      </c>
    </row>
    <row r="107" spans="1:7" x14ac:dyDescent="0.55000000000000004">
      <c r="A107">
        <v>106</v>
      </c>
      <c r="B107" t="s">
        <v>21</v>
      </c>
      <c r="C107" t="s">
        <v>68</v>
      </c>
      <c r="D107" t="s">
        <v>1293</v>
      </c>
      <c r="E107">
        <v>7382.3</v>
      </c>
      <c r="F107">
        <v>1948.6</v>
      </c>
      <c r="G107">
        <v>0.26390000000000002</v>
      </c>
    </row>
    <row r="108" spans="1:7" x14ac:dyDescent="0.55000000000000004">
      <c r="A108">
        <v>107</v>
      </c>
      <c r="B108" t="s">
        <v>23</v>
      </c>
      <c r="C108" t="s">
        <v>73</v>
      </c>
      <c r="D108" t="s">
        <v>4682</v>
      </c>
      <c r="E108">
        <v>9087.4</v>
      </c>
      <c r="F108">
        <v>2375.1999999999998</v>
      </c>
      <c r="G108">
        <v>0.26129999999999998</v>
      </c>
    </row>
    <row r="109" spans="1:7" x14ac:dyDescent="0.55000000000000004">
      <c r="A109">
        <v>108</v>
      </c>
      <c r="B109" t="s">
        <v>23</v>
      </c>
      <c r="C109" t="s">
        <v>73</v>
      </c>
      <c r="D109" t="s">
        <v>4706</v>
      </c>
      <c r="E109">
        <v>9805.2999999999993</v>
      </c>
      <c r="F109">
        <v>2538.4</v>
      </c>
      <c r="G109">
        <v>0.25879999999999997</v>
      </c>
    </row>
    <row r="110" spans="1:7" x14ac:dyDescent="0.55000000000000004">
      <c r="A110">
        <v>109</v>
      </c>
      <c r="B110" t="s">
        <v>21</v>
      </c>
      <c r="C110" t="s">
        <v>64</v>
      </c>
      <c r="D110" t="s">
        <v>1063</v>
      </c>
      <c r="E110">
        <v>11825.5</v>
      </c>
      <c r="F110">
        <v>3053.3</v>
      </c>
      <c r="G110">
        <v>0.2581</v>
      </c>
    </row>
    <row r="111" spans="1:7" x14ac:dyDescent="0.55000000000000004">
      <c r="A111">
        <v>110</v>
      </c>
      <c r="B111" t="s">
        <v>23</v>
      </c>
      <c r="C111" t="s">
        <v>73</v>
      </c>
      <c r="D111" t="s">
        <v>4750</v>
      </c>
      <c r="E111">
        <v>7902.2</v>
      </c>
      <c r="F111">
        <v>2036</v>
      </c>
      <c r="G111">
        <v>0.2576</v>
      </c>
    </row>
    <row r="112" spans="1:7" x14ac:dyDescent="0.55000000000000004">
      <c r="A112">
        <v>111</v>
      </c>
      <c r="B112" t="s">
        <v>23</v>
      </c>
      <c r="C112" t="s">
        <v>83</v>
      </c>
      <c r="D112" t="s">
        <v>4916</v>
      </c>
      <c r="E112">
        <v>7052.4</v>
      </c>
      <c r="F112">
        <v>1696.3</v>
      </c>
      <c r="G112">
        <v>0.24049999999999999</v>
      </c>
    </row>
    <row r="113" spans="1:7" x14ac:dyDescent="0.55000000000000004">
      <c r="A113">
        <v>112</v>
      </c>
      <c r="B113" t="s">
        <v>22</v>
      </c>
      <c r="C113" t="s">
        <v>79</v>
      </c>
      <c r="D113" t="s">
        <v>2478</v>
      </c>
      <c r="E113">
        <v>5382.8</v>
      </c>
      <c r="F113">
        <v>1270.5999999999999</v>
      </c>
      <c r="G113">
        <v>0.23599999999999999</v>
      </c>
    </row>
    <row r="114" spans="1:7" x14ac:dyDescent="0.55000000000000004">
      <c r="A114">
        <v>113</v>
      </c>
      <c r="B114" t="s">
        <v>22</v>
      </c>
      <c r="C114" t="s">
        <v>89</v>
      </c>
      <c r="D114" t="s">
        <v>3052</v>
      </c>
      <c r="E114">
        <v>9702.4</v>
      </c>
      <c r="F114">
        <v>2287.9</v>
      </c>
      <c r="G114">
        <v>0.23580000000000001</v>
      </c>
    </row>
    <row r="115" spans="1:7" x14ac:dyDescent="0.55000000000000004">
      <c r="A115">
        <v>114</v>
      </c>
      <c r="B115" t="s">
        <v>22</v>
      </c>
      <c r="C115" t="s">
        <v>79</v>
      </c>
      <c r="D115" t="s">
        <v>2412</v>
      </c>
      <c r="E115">
        <v>12806.3</v>
      </c>
      <c r="F115">
        <v>2965.5</v>
      </c>
      <c r="G115">
        <v>0.23150000000000001</v>
      </c>
    </row>
    <row r="116" spans="1:7" x14ac:dyDescent="0.55000000000000004">
      <c r="A116">
        <v>115</v>
      </c>
      <c r="B116" t="s">
        <v>23</v>
      </c>
      <c r="C116" t="s">
        <v>72</v>
      </c>
      <c r="D116" t="s">
        <v>3869</v>
      </c>
      <c r="E116">
        <v>9442.1</v>
      </c>
      <c r="F116">
        <v>2035.5</v>
      </c>
      <c r="G116">
        <v>0.2155</v>
      </c>
    </row>
    <row r="117" spans="1:7" x14ac:dyDescent="0.55000000000000004">
      <c r="A117">
        <v>116</v>
      </c>
      <c r="B117" t="s">
        <v>22</v>
      </c>
      <c r="C117" t="s">
        <v>80</v>
      </c>
      <c r="D117" t="s">
        <v>3370</v>
      </c>
      <c r="E117">
        <v>6349.5</v>
      </c>
      <c r="F117">
        <v>1357.5</v>
      </c>
      <c r="G117">
        <v>0.2137</v>
      </c>
    </row>
    <row r="118" spans="1:7" x14ac:dyDescent="0.55000000000000004">
      <c r="A118">
        <v>117</v>
      </c>
      <c r="B118" t="s">
        <v>23</v>
      </c>
      <c r="C118" t="s">
        <v>72</v>
      </c>
      <c r="D118" t="s">
        <v>3731</v>
      </c>
      <c r="E118">
        <v>7574.2</v>
      </c>
      <c r="F118">
        <v>1608.9</v>
      </c>
      <c r="G118">
        <v>0.21240000000000001</v>
      </c>
    </row>
    <row r="119" spans="1:7" x14ac:dyDescent="0.55000000000000004">
      <c r="A119">
        <v>118</v>
      </c>
      <c r="B119" t="s">
        <v>22</v>
      </c>
      <c r="C119" t="s">
        <v>53</v>
      </c>
      <c r="D119" t="s">
        <v>2900</v>
      </c>
      <c r="E119">
        <v>4817.2</v>
      </c>
      <c r="F119">
        <v>1017.8</v>
      </c>
      <c r="G119">
        <v>0.2112</v>
      </c>
    </row>
    <row r="120" spans="1:7" x14ac:dyDescent="0.55000000000000004">
      <c r="A120">
        <v>119</v>
      </c>
      <c r="B120" t="s">
        <v>22</v>
      </c>
      <c r="C120" t="s">
        <v>89</v>
      </c>
      <c r="D120" t="s">
        <v>3072</v>
      </c>
      <c r="E120">
        <v>6508.6</v>
      </c>
      <c r="F120">
        <v>1357</v>
      </c>
      <c r="G120">
        <v>0.2084</v>
      </c>
    </row>
    <row r="121" spans="1:7" x14ac:dyDescent="0.55000000000000004">
      <c r="A121">
        <v>120</v>
      </c>
      <c r="B121" t="s">
        <v>22</v>
      </c>
      <c r="C121" t="s">
        <v>85</v>
      </c>
      <c r="D121" t="s">
        <v>2826</v>
      </c>
      <c r="E121">
        <v>9082.1</v>
      </c>
      <c r="F121">
        <v>1772.5</v>
      </c>
      <c r="G121">
        <v>0.1951</v>
      </c>
    </row>
    <row r="122" spans="1:7" x14ac:dyDescent="0.55000000000000004">
      <c r="A122">
        <v>121</v>
      </c>
      <c r="B122" t="s">
        <v>21</v>
      </c>
      <c r="C122" t="s">
        <v>64</v>
      </c>
      <c r="D122" t="s">
        <v>1209</v>
      </c>
      <c r="E122">
        <v>9046.7000000000007</v>
      </c>
      <c r="F122">
        <v>1696.3</v>
      </c>
      <c r="G122">
        <v>0.1875</v>
      </c>
    </row>
    <row r="123" spans="1:7" x14ac:dyDescent="0.55000000000000004">
      <c r="A123">
        <v>122</v>
      </c>
      <c r="B123" t="s">
        <v>23</v>
      </c>
      <c r="C123" t="s">
        <v>87</v>
      </c>
      <c r="D123" t="s">
        <v>4401</v>
      </c>
      <c r="E123">
        <v>3665</v>
      </c>
      <c r="F123">
        <v>678.5</v>
      </c>
      <c r="G123">
        <v>0.18509999999999999</v>
      </c>
    </row>
    <row r="124" spans="1:7" x14ac:dyDescent="0.55000000000000004">
      <c r="A124">
        <v>123</v>
      </c>
      <c r="B124" t="s">
        <v>21</v>
      </c>
      <c r="C124" t="s">
        <v>59</v>
      </c>
      <c r="D124" t="s">
        <v>1519</v>
      </c>
      <c r="E124">
        <v>3800.1</v>
      </c>
      <c r="F124">
        <v>678.5</v>
      </c>
      <c r="G124">
        <v>0.17849999999999999</v>
      </c>
    </row>
    <row r="125" spans="1:7" x14ac:dyDescent="0.55000000000000004">
      <c r="A125">
        <v>124</v>
      </c>
      <c r="B125" t="s">
        <v>22</v>
      </c>
      <c r="C125" t="s">
        <v>53</v>
      </c>
      <c r="D125" t="s">
        <v>2966</v>
      </c>
      <c r="E125">
        <v>16377.1</v>
      </c>
      <c r="F125">
        <v>2717.6</v>
      </c>
      <c r="G125">
        <v>0.16589999999999999</v>
      </c>
    </row>
    <row r="126" spans="1:7" x14ac:dyDescent="0.55000000000000004">
      <c r="A126">
        <v>125</v>
      </c>
      <c r="B126" t="s">
        <v>21</v>
      </c>
      <c r="C126" t="s">
        <v>54</v>
      </c>
      <c r="D126" t="s">
        <v>2180</v>
      </c>
      <c r="E126">
        <v>4249.1000000000004</v>
      </c>
      <c r="F126">
        <v>678.5</v>
      </c>
      <c r="G126">
        <v>0.15959999999999999</v>
      </c>
    </row>
    <row r="127" spans="1:7" x14ac:dyDescent="0.55000000000000004">
      <c r="A127">
        <v>126</v>
      </c>
      <c r="B127" t="s">
        <v>23</v>
      </c>
      <c r="C127" t="s">
        <v>88</v>
      </c>
      <c r="D127" t="s">
        <v>3619</v>
      </c>
      <c r="E127">
        <v>8542.1</v>
      </c>
      <c r="F127">
        <v>1357</v>
      </c>
      <c r="G127">
        <v>0.1588</v>
      </c>
    </row>
    <row r="128" spans="1:7" x14ac:dyDescent="0.55000000000000004">
      <c r="A128">
        <v>127</v>
      </c>
      <c r="B128" t="s">
        <v>21</v>
      </c>
      <c r="C128" t="s">
        <v>60</v>
      </c>
      <c r="D128" t="s">
        <v>726</v>
      </c>
      <c r="E128">
        <v>12931</v>
      </c>
      <c r="F128">
        <v>2035.5</v>
      </c>
      <c r="G128">
        <v>0.15740000000000001</v>
      </c>
    </row>
    <row r="129" spans="1:7" x14ac:dyDescent="0.55000000000000004">
      <c r="A129">
        <v>128</v>
      </c>
      <c r="B129" t="s">
        <v>23</v>
      </c>
      <c r="C129" t="s">
        <v>83</v>
      </c>
      <c r="D129" t="s">
        <v>4874</v>
      </c>
      <c r="E129">
        <v>10285.200000000001</v>
      </c>
      <c r="F129">
        <v>1608.5</v>
      </c>
      <c r="G129">
        <v>0.15629999999999999</v>
      </c>
    </row>
    <row r="130" spans="1:7" x14ac:dyDescent="0.55000000000000004">
      <c r="A130">
        <v>129</v>
      </c>
      <c r="B130" t="s">
        <v>22</v>
      </c>
      <c r="C130" t="s">
        <v>80</v>
      </c>
      <c r="D130" t="s">
        <v>3444</v>
      </c>
      <c r="E130">
        <v>8819</v>
      </c>
      <c r="F130">
        <v>1357.9</v>
      </c>
      <c r="G130">
        <v>0.15390000000000001</v>
      </c>
    </row>
    <row r="131" spans="1:7" x14ac:dyDescent="0.55000000000000004">
      <c r="A131">
        <v>130</v>
      </c>
      <c r="B131" t="s">
        <v>23</v>
      </c>
      <c r="C131" t="s">
        <v>73</v>
      </c>
      <c r="D131" t="s">
        <v>4792</v>
      </c>
      <c r="E131">
        <v>6965.5</v>
      </c>
      <c r="F131">
        <v>1017.8</v>
      </c>
      <c r="G131">
        <v>0.14610000000000001</v>
      </c>
    </row>
    <row r="132" spans="1:7" x14ac:dyDescent="0.55000000000000004">
      <c r="A132">
        <v>131</v>
      </c>
      <c r="B132" t="s">
        <v>21</v>
      </c>
      <c r="C132" t="s">
        <v>59</v>
      </c>
      <c r="D132" t="s">
        <v>1499</v>
      </c>
      <c r="E132">
        <v>8704.5</v>
      </c>
      <c r="F132">
        <v>1269.2</v>
      </c>
      <c r="G132">
        <v>0.14580000000000001</v>
      </c>
    </row>
    <row r="133" spans="1:7" x14ac:dyDescent="0.55000000000000004">
      <c r="A133">
        <v>132</v>
      </c>
      <c r="B133" t="s">
        <v>21</v>
      </c>
      <c r="C133" t="s">
        <v>60</v>
      </c>
      <c r="D133" t="s">
        <v>779</v>
      </c>
      <c r="E133">
        <v>8923.5</v>
      </c>
      <c r="F133">
        <v>1269.2</v>
      </c>
      <c r="G133">
        <v>0.14219999999999999</v>
      </c>
    </row>
    <row r="134" spans="1:7" x14ac:dyDescent="0.55000000000000004">
      <c r="A134">
        <v>133</v>
      </c>
      <c r="B134" t="s">
        <v>21</v>
      </c>
      <c r="C134" t="s">
        <v>64</v>
      </c>
      <c r="D134" t="s">
        <v>997</v>
      </c>
      <c r="E134">
        <v>7408.3</v>
      </c>
      <c r="F134">
        <v>1017.8</v>
      </c>
      <c r="G134">
        <v>0.13730000000000001</v>
      </c>
    </row>
    <row r="135" spans="1:7" x14ac:dyDescent="0.55000000000000004">
      <c r="A135">
        <v>134</v>
      </c>
      <c r="B135" t="s">
        <v>21</v>
      </c>
      <c r="C135" t="s">
        <v>68</v>
      </c>
      <c r="D135" t="s">
        <v>1393</v>
      </c>
      <c r="E135">
        <v>5033.3</v>
      </c>
      <c r="F135">
        <v>679.4</v>
      </c>
      <c r="G135">
        <v>0.13489999999999999</v>
      </c>
    </row>
    <row r="136" spans="1:7" x14ac:dyDescent="0.55000000000000004">
      <c r="A136">
        <v>135</v>
      </c>
      <c r="B136" t="s">
        <v>23</v>
      </c>
      <c r="C136" t="s">
        <v>63</v>
      </c>
      <c r="D136" t="s">
        <v>3928</v>
      </c>
      <c r="E136">
        <v>10488.9</v>
      </c>
      <c r="F136">
        <v>1357</v>
      </c>
      <c r="G136">
        <v>0.1293</v>
      </c>
    </row>
    <row r="137" spans="1:7" x14ac:dyDescent="0.55000000000000004">
      <c r="A137">
        <v>136</v>
      </c>
      <c r="B137" t="s">
        <v>23</v>
      </c>
      <c r="C137" t="s">
        <v>63</v>
      </c>
      <c r="D137" t="s">
        <v>4052</v>
      </c>
      <c r="E137">
        <v>5411.7</v>
      </c>
      <c r="F137">
        <v>678.5</v>
      </c>
      <c r="G137">
        <v>0.12529999999999999</v>
      </c>
    </row>
    <row r="138" spans="1:7" x14ac:dyDescent="0.55000000000000004">
      <c r="A138">
        <v>137</v>
      </c>
      <c r="B138" t="s">
        <v>21</v>
      </c>
      <c r="C138" t="s">
        <v>71</v>
      </c>
      <c r="D138" t="s">
        <v>2007</v>
      </c>
      <c r="E138">
        <v>5848.8</v>
      </c>
      <c r="F138">
        <v>679.4</v>
      </c>
      <c r="G138">
        <v>0.11609999999999999</v>
      </c>
    </row>
    <row r="139" spans="1:7" x14ac:dyDescent="0.55000000000000004">
      <c r="A139">
        <v>138</v>
      </c>
      <c r="B139" t="s">
        <v>23</v>
      </c>
      <c r="C139" t="s">
        <v>63</v>
      </c>
      <c r="D139" t="s">
        <v>4004</v>
      </c>
      <c r="E139">
        <v>3214.6</v>
      </c>
      <c r="F139">
        <v>339.3</v>
      </c>
      <c r="G139">
        <v>0.1055</v>
      </c>
    </row>
    <row r="140" spans="1:7" x14ac:dyDescent="0.55000000000000004">
      <c r="A140">
        <v>139</v>
      </c>
      <c r="B140" t="s">
        <v>23</v>
      </c>
      <c r="C140" t="s">
        <v>87</v>
      </c>
      <c r="D140" t="s">
        <v>4351</v>
      </c>
      <c r="E140">
        <v>13732.9</v>
      </c>
      <c r="F140">
        <v>1357</v>
      </c>
      <c r="G140">
        <v>9.8799999999999999E-2</v>
      </c>
    </row>
    <row r="141" spans="1:7" x14ac:dyDescent="0.55000000000000004">
      <c r="A141">
        <v>140</v>
      </c>
      <c r="B141" t="s">
        <v>21</v>
      </c>
      <c r="C141" t="s">
        <v>67</v>
      </c>
      <c r="D141" t="s">
        <v>1829</v>
      </c>
      <c r="E141">
        <v>3758.1</v>
      </c>
      <c r="F141">
        <v>339.3</v>
      </c>
      <c r="G141">
        <v>9.0200000000000002E-2</v>
      </c>
    </row>
    <row r="142" spans="1:7" x14ac:dyDescent="0.55000000000000004">
      <c r="A142">
        <v>141</v>
      </c>
      <c r="B142" t="s">
        <v>21</v>
      </c>
      <c r="C142" t="s">
        <v>54</v>
      </c>
      <c r="D142" t="s">
        <v>2224</v>
      </c>
      <c r="E142">
        <v>3779.6</v>
      </c>
      <c r="F142">
        <v>339.3</v>
      </c>
      <c r="G142">
        <v>8.9700000000000002E-2</v>
      </c>
    </row>
    <row r="143" spans="1:7" x14ac:dyDescent="0.55000000000000004">
      <c r="A143">
        <v>142</v>
      </c>
      <c r="B143" t="s">
        <v>21</v>
      </c>
      <c r="C143" t="s">
        <v>60</v>
      </c>
      <c r="D143" t="s">
        <v>913</v>
      </c>
      <c r="E143">
        <v>4306.8999999999996</v>
      </c>
      <c r="F143">
        <v>339.3</v>
      </c>
      <c r="G143">
        <v>7.8700000000000006E-2</v>
      </c>
    </row>
    <row r="144" spans="1:7" x14ac:dyDescent="0.55000000000000004">
      <c r="A144">
        <v>143</v>
      </c>
      <c r="B144" t="s">
        <v>22</v>
      </c>
      <c r="C144" t="s">
        <v>80</v>
      </c>
      <c r="D144" t="s">
        <v>3406</v>
      </c>
      <c r="E144">
        <v>10750.1</v>
      </c>
      <c r="F144">
        <v>678.5</v>
      </c>
      <c r="G144">
        <v>6.3100000000000003E-2</v>
      </c>
    </row>
    <row r="145" spans="1:7" x14ac:dyDescent="0.55000000000000004">
      <c r="A145">
        <v>144</v>
      </c>
      <c r="B145" t="s">
        <v>22</v>
      </c>
      <c r="C145" t="s">
        <v>89</v>
      </c>
      <c r="D145" t="s">
        <v>3118</v>
      </c>
      <c r="E145">
        <v>6105.6</v>
      </c>
      <c r="F145">
        <v>339.3</v>
      </c>
      <c r="G145">
        <v>5.5500000000000001E-2</v>
      </c>
    </row>
    <row r="146" spans="1:7" x14ac:dyDescent="0.55000000000000004">
      <c r="A146">
        <v>145</v>
      </c>
      <c r="B146" t="s">
        <v>21</v>
      </c>
      <c r="C146" t="s">
        <v>59</v>
      </c>
      <c r="D146" t="s">
        <v>1637</v>
      </c>
      <c r="E146">
        <v>5695.3</v>
      </c>
      <c r="F146">
        <v>251.4</v>
      </c>
      <c r="G146">
        <v>4.41E-2</v>
      </c>
    </row>
    <row r="147" spans="1:7" x14ac:dyDescent="0.55000000000000004">
      <c r="A147">
        <v>146</v>
      </c>
      <c r="B147" t="s">
        <v>21</v>
      </c>
      <c r="C147" t="s">
        <v>60</v>
      </c>
      <c r="D147" t="s">
        <v>801</v>
      </c>
      <c r="E147">
        <v>13857.5</v>
      </c>
      <c r="F147">
        <v>339.3</v>
      </c>
      <c r="G147">
        <v>2.4400000000000002E-2</v>
      </c>
    </row>
    <row r="148" spans="1:7" x14ac:dyDescent="0.55000000000000004">
      <c r="A148">
        <v>147</v>
      </c>
      <c r="B148" t="s">
        <v>21</v>
      </c>
      <c r="C148" t="s">
        <v>67</v>
      </c>
      <c r="D148" t="s">
        <v>1797</v>
      </c>
      <c r="E148">
        <v>2092.8000000000002</v>
      </c>
      <c r="F148">
        <v>0</v>
      </c>
      <c r="G148">
        <v>0</v>
      </c>
    </row>
    <row r="149" spans="1:7" x14ac:dyDescent="0.55000000000000004">
      <c r="A149">
        <v>148</v>
      </c>
      <c r="B149" t="s">
        <v>23</v>
      </c>
      <c r="C149" t="s">
        <v>87</v>
      </c>
      <c r="D149" t="s">
        <v>4491</v>
      </c>
      <c r="E149">
        <v>6731.6</v>
      </c>
      <c r="F149">
        <v>0</v>
      </c>
      <c r="G149">
        <v>0</v>
      </c>
    </row>
    <row r="150" spans="1:7" x14ac:dyDescent="0.55000000000000004">
      <c r="A150">
        <v>149</v>
      </c>
      <c r="B150" t="s">
        <v>22</v>
      </c>
      <c r="C150" t="s">
        <v>77</v>
      </c>
      <c r="D150" t="s">
        <v>3196</v>
      </c>
      <c r="E150">
        <v>2166</v>
      </c>
      <c r="F150">
        <v>0</v>
      </c>
      <c r="G150">
        <v>0</v>
      </c>
    </row>
    <row r="151" spans="1:7" x14ac:dyDescent="0.55000000000000004">
      <c r="A151">
        <v>150</v>
      </c>
      <c r="B151" t="s">
        <v>21</v>
      </c>
      <c r="C151" t="s">
        <v>60</v>
      </c>
      <c r="D151" t="s">
        <v>755</v>
      </c>
      <c r="E151">
        <v>3101.4</v>
      </c>
      <c r="F151">
        <v>0</v>
      </c>
      <c r="G151">
        <v>0</v>
      </c>
    </row>
    <row r="152" spans="1:7" x14ac:dyDescent="0.55000000000000004">
      <c r="A152">
        <v>151</v>
      </c>
      <c r="B152" t="s">
        <v>21</v>
      </c>
      <c r="C152" t="s">
        <v>54</v>
      </c>
      <c r="D152" t="s">
        <v>2288</v>
      </c>
      <c r="E152">
        <v>2442</v>
      </c>
      <c r="F152">
        <v>0</v>
      </c>
      <c r="G152">
        <v>0</v>
      </c>
    </row>
    <row r="153" spans="1:7" x14ac:dyDescent="0.55000000000000004">
      <c r="A153">
        <v>152</v>
      </c>
      <c r="B153" t="s">
        <v>21</v>
      </c>
      <c r="C153" t="s">
        <v>60</v>
      </c>
      <c r="D153" t="s">
        <v>825</v>
      </c>
      <c r="E153">
        <v>5210.3999999999996</v>
      </c>
      <c r="F153">
        <v>0</v>
      </c>
      <c r="G153">
        <v>0</v>
      </c>
    </row>
    <row r="154" spans="1:7" x14ac:dyDescent="0.55000000000000004">
      <c r="A154">
        <v>153</v>
      </c>
      <c r="B154" t="s">
        <v>23</v>
      </c>
      <c r="C154" t="s">
        <v>88</v>
      </c>
      <c r="D154" t="s">
        <v>3558</v>
      </c>
      <c r="E154">
        <v>3389.9</v>
      </c>
      <c r="F154">
        <v>0</v>
      </c>
      <c r="G154">
        <v>0</v>
      </c>
    </row>
    <row r="155" spans="1:7" x14ac:dyDescent="0.55000000000000004">
      <c r="A155">
        <v>154</v>
      </c>
      <c r="B155" t="s">
        <v>22</v>
      </c>
      <c r="C155" t="s">
        <v>53</v>
      </c>
      <c r="D155" t="s">
        <v>2942</v>
      </c>
      <c r="E155">
        <v>1100.5</v>
      </c>
      <c r="F155">
        <v>0</v>
      </c>
      <c r="G155">
        <v>0</v>
      </c>
    </row>
    <row r="156" spans="1:7" x14ac:dyDescent="0.55000000000000004">
      <c r="A156">
        <v>155</v>
      </c>
      <c r="B156" t="s">
        <v>21</v>
      </c>
      <c r="C156" t="s">
        <v>71</v>
      </c>
      <c r="D156" t="s">
        <v>1975</v>
      </c>
      <c r="E156">
        <v>2633.3</v>
      </c>
      <c r="F156">
        <v>0</v>
      </c>
      <c r="G156">
        <v>0</v>
      </c>
    </row>
    <row r="157" spans="1:7" x14ac:dyDescent="0.55000000000000004">
      <c r="A157">
        <v>156</v>
      </c>
      <c r="B157" t="s">
        <v>22</v>
      </c>
      <c r="C157" t="s">
        <v>89</v>
      </c>
      <c r="D157" t="s">
        <v>3028</v>
      </c>
      <c r="E157">
        <v>2711.6</v>
      </c>
      <c r="F157">
        <v>0</v>
      </c>
      <c r="G157">
        <v>0</v>
      </c>
    </row>
  </sheetData>
  <phoneticPr fontId="4"/>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55AAC-4E87-4A7C-84E3-747D4ECC8B36}">
  <sheetPr codeName="Sheet10"/>
  <dimension ref="A1:G157"/>
  <sheetViews>
    <sheetView workbookViewId="0">
      <selection sqref="A1:G157"/>
    </sheetView>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23</v>
      </c>
      <c r="C2" t="s">
        <v>83</v>
      </c>
      <c r="D2" t="s">
        <v>5011</v>
      </c>
      <c r="E2">
        <v>655.8</v>
      </c>
      <c r="F2">
        <v>754.3</v>
      </c>
      <c r="G2">
        <v>1.1500999999999999</v>
      </c>
    </row>
    <row r="3" spans="1:7" x14ac:dyDescent="0.55000000000000004">
      <c r="A3">
        <v>2</v>
      </c>
      <c r="B3" t="s">
        <v>22</v>
      </c>
      <c r="C3" t="s">
        <v>85</v>
      </c>
      <c r="D3" t="s">
        <v>2826</v>
      </c>
      <c r="E3">
        <v>819.7</v>
      </c>
      <c r="F3">
        <v>754.3</v>
      </c>
      <c r="G3">
        <v>0.92020000000000002</v>
      </c>
    </row>
    <row r="4" spans="1:7" x14ac:dyDescent="0.55000000000000004">
      <c r="A4">
        <v>3</v>
      </c>
      <c r="B4" t="s">
        <v>21</v>
      </c>
      <c r="C4" t="s">
        <v>64</v>
      </c>
      <c r="D4" t="s">
        <v>1183</v>
      </c>
      <c r="E4">
        <v>862</v>
      </c>
      <c r="F4">
        <v>754.3</v>
      </c>
      <c r="G4">
        <v>0.87509999999999999</v>
      </c>
    </row>
    <row r="5" spans="1:7" x14ac:dyDescent="0.55000000000000004">
      <c r="A5">
        <v>4</v>
      </c>
      <c r="B5" t="s">
        <v>23</v>
      </c>
      <c r="C5" t="s">
        <v>88</v>
      </c>
      <c r="D5" t="s">
        <v>3526</v>
      </c>
      <c r="E5">
        <v>302.3</v>
      </c>
      <c r="F5">
        <v>251.4</v>
      </c>
      <c r="G5">
        <v>0.83189999999999997</v>
      </c>
    </row>
    <row r="6" spans="1:7" x14ac:dyDescent="0.55000000000000004">
      <c r="A6">
        <v>5</v>
      </c>
      <c r="B6" t="s">
        <v>23</v>
      </c>
      <c r="C6" t="s">
        <v>83</v>
      </c>
      <c r="D6" t="s">
        <v>4987</v>
      </c>
      <c r="E6">
        <v>317.2</v>
      </c>
      <c r="F6">
        <v>251.4</v>
      </c>
      <c r="G6">
        <v>0.79269999999999996</v>
      </c>
    </row>
    <row r="7" spans="1:7" x14ac:dyDescent="0.55000000000000004">
      <c r="A7">
        <v>6</v>
      </c>
      <c r="B7" t="s">
        <v>21</v>
      </c>
      <c r="C7" t="s">
        <v>54</v>
      </c>
      <c r="D7" t="s">
        <v>2350</v>
      </c>
      <c r="E7">
        <v>671.4</v>
      </c>
      <c r="F7">
        <v>502.9</v>
      </c>
      <c r="G7">
        <v>0.749</v>
      </c>
    </row>
    <row r="8" spans="1:7" x14ac:dyDescent="0.55000000000000004">
      <c r="A8">
        <v>7</v>
      </c>
      <c r="B8" t="s">
        <v>22</v>
      </c>
      <c r="C8" t="s">
        <v>80</v>
      </c>
      <c r="D8" t="s">
        <v>3472</v>
      </c>
      <c r="E8">
        <v>684</v>
      </c>
      <c r="F8">
        <v>502.9</v>
      </c>
      <c r="G8">
        <v>0.73509999999999998</v>
      </c>
    </row>
    <row r="9" spans="1:7" x14ac:dyDescent="0.55000000000000004">
      <c r="A9">
        <v>8</v>
      </c>
      <c r="B9" t="s">
        <v>22</v>
      </c>
      <c r="C9" t="s">
        <v>79</v>
      </c>
      <c r="D9" t="s">
        <v>2464</v>
      </c>
      <c r="E9">
        <v>1793.2</v>
      </c>
      <c r="F9">
        <v>1257.2</v>
      </c>
      <c r="G9">
        <v>0.70109999999999995</v>
      </c>
    </row>
    <row r="10" spans="1:7" x14ac:dyDescent="0.55000000000000004">
      <c r="A10">
        <v>9</v>
      </c>
      <c r="B10" t="s">
        <v>23</v>
      </c>
      <c r="C10" t="s">
        <v>87</v>
      </c>
      <c r="D10" t="s">
        <v>4303</v>
      </c>
      <c r="E10">
        <v>748.5</v>
      </c>
      <c r="F10">
        <v>502.9</v>
      </c>
      <c r="G10">
        <v>0.67179999999999995</v>
      </c>
    </row>
    <row r="11" spans="1:7" x14ac:dyDescent="0.55000000000000004">
      <c r="A11">
        <v>10</v>
      </c>
      <c r="B11" t="s">
        <v>23</v>
      </c>
      <c r="C11" t="s">
        <v>83</v>
      </c>
      <c r="D11" t="s">
        <v>4850</v>
      </c>
      <c r="E11">
        <v>827.7</v>
      </c>
      <c r="F11">
        <v>502.9</v>
      </c>
      <c r="G11">
        <v>0.60750000000000004</v>
      </c>
    </row>
    <row r="12" spans="1:7" x14ac:dyDescent="0.55000000000000004">
      <c r="A12">
        <v>11</v>
      </c>
      <c r="B12" t="s">
        <v>22</v>
      </c>
      <c r="C12" t="s">
        <v>85</v>
      </c>
      <c r="D12" t="s">
        <v>2638</v>
      </c>
      <c r="E12">
        <v>1260.7</v>
      </c>
      <c r="F12">
        <v>754.3</v>
      </c>
      <c r="G12">
        <v>0.59830000000000005</v>
      </c>
    </row>
    <row r="13" spans="1:7" x14ac:dyDescent="0.55000000000000004">
      <c r="A13">
        <v>12</v>
      </c>
      <c r="B13" t="s">
        <v>23</v>
      </c>
      <c r="C13" t="s">
        <v>73</v>
      </c>
      <c r="D13" t="s">
        <v>4612</v>
      </c>
      <c r="E13">
        <v>858.5</v>
      </c>
      <c r="F13">
        <v>502.9</v>
      </c>
      <c r="G13">
        <v>0.5857</v>
      </c>
    </row>
    <row r="14" spans="1:7" x14ac:dyDescent="0.55000000000000004">
      <c r="A14">
        <v>13</v>
      </c>
      <c r="B14" t="s">
        <v>21</v>
      </c>
      <c r="C14" t="s">
        <v>59</v>
      </c>
      <c r="D14" t="s">
        <v>1609</v>
      </c>
      <c r="E14">
        <v>444.4</v>
      </c>
      <c r="F14">
        <v>251.4</v>
      </c>
      <c r="G14">
        <v>0.56569999999999998</v>
      </c>
    </row>
    <row r="15" spans="1:7" x14ac:dyDescent="0.55000000000000004">
      <c r="A15">
        <v>14</v>
      </c>
      <c r="B15" t="s">
        <v>23</v>
      </c>
      <c r="C15" t="s">
        <v>83</v>
      </c>
      <c r="D15" t="s">
        <v>4950</v>
      </c>
      <c r="E15">
        <v>1354.5</v>
      </c>
      <c r="F15">
        <v>754.3</v>
      </c>
      <c r="G15">
        <v>0.55689999999999995</v>
      </c>
    </row>
    <row r="16" spans="1:7" x14ac:dyDescent="0.55000000000000004">
      <c r="A16">
        <v>15</v>
      </c>
      <c r="B16" t="s">
        <v>22</v>
      </c>
      <c r="C16" t="s">
        <v>77</v>
      </c>
      <c r="D16" t="s">
        <v>3302</v>
      </c>
      <c r="E16">
        <v>466.3</v>
      </c>
      <c r="F16">
        <v>251.4</v>
      </c>
      <c r="G16">
        <v>0.53920000000000001</v>
      </c>
    </row>
    <row r="17" spans="1:7" x14ac:dyDescent="0.55000000000000004">
      <c r="A17">
        <v>16</v>
      </c>
      <c r="B17" t="s">
        <v>23</v>
      </c>
      <c r="C17" t="s">
        <v>73</v>
      </c>
      <c r="D17" t="s">
        <v>4706</v>
      </c>
      <c r="E17">
        <v>944.1</v>
      </c>
      <c r="F17">
        <v>502.9</v>
      </c>
      <c r="G17">
        <v>0.53259999999999996</v>
      </c>
    </row>
    <row r="18" spans="1:7" x14ac:dyDescent="0.55000000000000004">
      <c r="A18">
        <v>17</v>
      </c>
      <c r="B18" t="s">
        <v>21</v>
      </c>
      <c r="C18" t="s">
        <v>68</v>
      </c>
      <c r="D18" t="s">
        <v>1413</v>
      </c>
      <c r="E18">
        <v>961.4</v>
      </c>
      <c r="F18">
        <v>502.9</v>
      </c>
      <c r="G18">
        <v>0.52310000000000001</v>
      </c>
    </row>
    <row r="19" spans="1:7" x14ac:dyDescent="0.55000000000000004">
      <c r="A19">
        <v>18</v>
      </c>
      <c r="B19" t="s">
        <v>21</v>
      </c>
      <c r="C19" t="s">
        <v>60</v>
      </c>
      <c r="D19" t="s">
        <v>779</v>
      </c>
      <c r="E19">
        <v>504.5</v>
      </c>
      <c r="F19">
        <v>251.4</v>
      </c>
      <c r="G19">
        <v>0.49840000000000001</v>
      </c>
    </row>
    <row r="20" spans="1:7" x14ac:dyDescent="0.55000000000000004">
      <c r="A20">
        <v>19</v>
      </c>
      <c r="B20" t="s">
        <v>21</v>
      </c>
      <c r="C20" t="s">
        <v>59</v>
      </c>
      <c r="D20" t="s">
        <v>1499</v>
      </c>
      <c r="E20">
        <v>509.7</v>
      </c>
      <c r="F20">
        <v>251.4</v>
      </c>
      <c r="G20">
        <v>0.49330000000000002</v>
      </c>
    </row>
    <row r="21" spans="1:7" x14ac:dyDescent="0.55000000000000004">
      <c r="A21">
        <v>20</v>
      </c>
      <c r="B21" t="s">
        <v>22</v>
      </c>
      <c r="C21" t="s">
        <v>79</v>
      </c>
      <c r="D21" t="s">
        <v>2510</v>
      </c>
      <c r="E21">
        <v>583</v>
      </c>
      <c r="F21">
        <v>251.4</v>
      </c>
      <c r="G21">
        <v>0.43120000000000003</v>
      </c>
    </row>
    <row r="22" spans="1:7" x14ac:dyDescent="0.55000000000000004">
      <c r="A22">
        <v>21</v>
      </c>
      <c r="B22" t="s">
        <v>21</v>
      </c>
      <c r="C22" t="s">
        <v>64</v>
      </c>
      <c r="D22" t="s">
        <v>1247</v>
      </c>
      <c r="E22">
        <v>621.9</v>
      </c>
      <c r="F22">
        <v>251.4</v>
      </c>
      <c r="G22">
        <v>0.40429999999999999</v>
      </c>
    </row>
    <row r="23" spans="1:7" x14ac:dyDescent="0.55000000000000004">
      <c r="A23">
        <v>22</v>
      </c>
      <c r="B23" t="s">
        <v>21</v>
      </c>
      <c r="C23" t="s">
        <v>68</v>
      </c>
      <c r="D23" t="s">
        <v>1293</v>
      </c>
      <c r="E23">
        <v>632.4</v>
      </c>
      <c r="F23">
        <v>251.4</v>
      </c>
      <c r="G23">
        <v>0.39760000000000001</v>
      </c>
    </row>
    <row r="24" spans="1:7" x14ac:dyDescent="0.55000000000000004">
      <c r="A24">
        <v>23</v>
      </c>
      <c r="B24" t="s">
        <v>22</v>
      </c>
      <c r="C24" t="s">
        <v>53</v>
      </c>
      <c r="D24" t="s">
        <v>3004</v>
      </c>
      <c r="E24">
        <v>651.6</v>
      </c>
      <c r="F24">
        <v>251.4</v>
      </c>
      <c r="G24">
        <v>0.38590000000000002</v>
      </c>
    </row>
    <row r="25" spans="1:7" x14ac:dyDescent="0.55000000000000004">
      <c r="A25">
        <v>24</v>
      </c>
      <c r="B25" t="s">
        <v>22</v>
      </c>
      <c r="C25" t="s">
        <v>89</v>
      </c>
      <c r="D25" t="s">
        <v>3052</v>
      </c>
      <c r="E25">
        <v>654.4</v>
      </c>
      <c r="F25">
        <v>251.4</v>
      </c>
      <c r="G25">
        <v>0.38419999999999999</v>
      </c>
    </row>
    <row r="26" spans="1:7" x14ac:dyDescent="0.55000000000000004">
      <c r="A26">
        <v>25</v>
      </c>
      <c r="B26" t="s">
        <v>22</v>
      </c>
      <c r="C26" t="s">
        <v>85</v>
      </c>
      <c r="D26" t="s">
        <v>2670</v>
      </c>
      <c r="E26">
        <v>706.5</v>
      </c>
      <c r="F26">
        <v>251.4</v>
      </c>
      <c r="G26">
        <v>0.35580000000000001</v>
      </c>
    </row>
    <row r="27" spans="1:7" x14ac:dyDescent="0.55000000000000004">
      <c r="A27">
        <v>26</v>
      </c>
      <c r="B27" t="s">
        <v>22</v>
      </c>
      <c r="C27" t="s">
        <v>85</v>
      </c>
      <c r="D27" t="s">
        <v>2700</v>
      </c>
      <c r="E27">
        <v>752.9</v>
      </c>
      <c r="F27">
        <v>251.4</v>
      </c>
      <c r="G27">
        <v>0.33389999999999997</v>
      </c>
    </row>
    <row r="28" spans="1:7" x14ac:dyDescent="0.55000000000000004">
      <c r="A28">
        <v>27</v>
      </c>
      <c r="B28" t="s">
        <v>22</v>
      </c>
      <c r="C28" t="s">
        <v>77</v>
      </c>
      <c r="D28" t="s">
        <v>3172</v>
      </c>
      <c r="E28">
        <v>760.6</v>
      </c>
      <c r="F28">
        <v>251.4</v>
      </c>
      <c r="G28">
        <v>0.33050000000000002</v>
      </c>
    </row>
    <row r="29" spans="1:7" x14ac:dyDescent="0.55000000000000004">
      <c r="A29">
        <v>28</v>
      </c>
      <c r="B29" t="s">
        <v>22</v>
      </c>
      <c r="C29" t="s">
        <v>79</v>
      </c>
      <c r="D29" t="s">
        <v>2478</v>
      </c>
      <c r="E29">
        <v>767.7</v>
      </c>
      <c r="F29">
        <v>251.4</v>
      </c>
      <c r="G29">
        <v>0.32750000000000001</v>
      </c>
    </row>
    <row r="30" spans="1:7" x14ac:dyDescent="0.55000000000000004">
      <c r="A30">
        <v>29</v>
      </c>
      <c r="B30" t="s">
        <v>23</v>
      </c>
      <c r="C30" t="s">
        <v>87</v>
      </c>
      <c r="D30" t="s">
        <v>4451</v>
      </c>
      <c r="E30">
        <v>777.7</v>
      </c>
      <c r="F30">
        <v>251.4</v>
      </c>
      <c r="G30">
        <v>0.32329999999999998</v>
      </c>
    </row>
    <row r="31" spans="1:7" x14ac:dyDescent="0.55000000000000004">
      <c r="A31">
        <v>30</v>
      </c>
      <c r="B31" t="s">
        <v>21</v>
      </c>
      <c r="C31" t="s">
        <v>59</v>
      </c>
      <c r="D31" t="s">
        <v>1637</v>
      </c>
      <c r="E31">
        <v>787.4</v>
      </c>
      <c r="F31">
        <v>251.4</v>
      </c>
      <c r="G31">
        <v>0.31929999999999997</v>
      </c>
    </row>
    <row r="32" spans="1:7" x14ac:dyDescent="0.55000000000000004">
      <c r="A32">
        <v>31</v>
      </c>
      <c r="B32" t="s">
        <v>21</v>
      </c>
      <c r="C32" t="s">
        <v>54</v>
      </c>
      <c r="D32" t="s">
        <v>2206</v>
      </c>
      <c r="E32">
        <v>800.6</v>
      </c>
      <c r="F32">
        <v>251.4</v>
      </c>
      <c r="G32">
        <v>0.314</v>
      </c>
    </row>
    <row r="33" spans="1:7" x14ac:dyDescent="0.55000000000000004">
      <c r="A33">
        <v>32</v>
      </c>
      <c r="B33" t="s">
        <v>23</v>
      </c>
      <c r="C33" t="s">
        <v>81</v>
      </c>
      <c r="D33" t="s">
        <v>4220</v>
      </c>
      <c r="E33">
        <v>801</v>
      </c>
      <c r="F33">
        <v>251.4</v>
      </c>
      <c r="G33">
        <v>0.31390000000000001</v>
      </c>
    </row>
    <row r="34" spans="1:7" x14ac:dyDescent="0.55000000000000004">
      <c r="A34">
        <v>33</v>
      </c>
      <c r="B34" t="s">
        <v>22</v>
      </c>
      <c r="C34" t="s">
        <v>53</v>
      </c>
      <c r="D34" t="s">
        <v>2884</v>
      </c>
      <c r="E34">
        <v>804.4</v>
      </c>
      <c r="F34">
        <v>251.4</v>
      </c>
      <c r="G34">
        <v>0.3125</v>
      </c>
    </row>
    <row r="35" spans="1:7" x14ac:dyDescent="0.55000000000000004">
      <c r="A35">
        <v>34</v>
      </c>
      <c r="B35" t="s">
        <v>21</v>
      </c>
      <c r="C35" t="s">
        <v>68</v>
      </c>
      <c r="D35" t="s">
        <v>1279</v>
      </c>
      <c r="E35">
        <v>814.6</v>
      </c>
      <c r="F35">
        <v>251.4</v>
      </c>
      <c r="G35">
        <v>0.30859999999999999</v>
      </c>
    </row>
    <row r="36" spans="1:7" x14ac:dyDescent="0.55000000000000004">
      <c r="A36">
        <v>35</v>
      </c>
      <c r="B36" t="s">
        <v>23</v>
      </c>
      <c r="C36" t="s">
        <v>73</v>
      </c>
      <c r="D36" t="s">
        <v>4732</v>
      </c>
      <c r="E36">
        <v>826.2</v>
      </c>
      <c r="F36">
        <v>251.4</v>
      </c>
      <c r="G36">
        <v>0.30430000000000001</v>
      </c>
    </row>
    <row r="37" spans="1:7" x14ac:dyDescent="0.55000000000000004">
      <c r="A37">
        <v>36</v>
      </c>
      <c r="B37" t="s">
        <v>22</v>
      </c>
      <c r="C37" t="s">
        <v>77</v>
      </c>
      <c r="D37" t="s">
        <v>3240</v>
      </c>
      <c r="E37">
        <v>848</v>
      </c>
      <c r="F37">
        <v>251.4</v>
      </c>
      <c r="G37">
        <v>0.29649999999999999</v>
      </c>
    </row>
    <row r="38" spans="1:7" x14ac:dyDescent="0.55000000000000004">
      <c r="A38">
        <v>37</v>
      </c>
      <c r="B38" t="s">
        <v>21</v>
      </c>
      <c r="C38" t="s">
        <v>68</v>
      </c>
      <c r="D38" t="s">
        <v>1333</v>
      </c>
      <c r="E38">
        <v>850.5</v>
      </c>
      <c r="F38">
        <v>251.4</v>
      </c>
      <c r="G38">
        <v>0.29559999999999997</v>
      </c>
    </row>
    <row r="39" spans="1:7" x14ac:dyDescent="0.55000000000000004">
      <c r="A39">
        <v>38</v>
      </c>
      <c r="B39" t="s">
        <v>23</v>
      </c>
      <c r="C39" t="s">
        <v>81</v>
      </c>
      <c r="D39" t="s">
        <v>4112</v>
      </c>
      <c r="E39">
        <v>874.6</v>
      </c>
      <c r="F39">
        <v>251.4</v>
      </c>
      <c r="G39">
        <v>0.28739999999999999</v>
      </c>
    </row>
    <row r="40" spans="1:7" x14ac:dyDescent="0.55000000000000004">
      <c r="A40">
        <v>39</v>
      </c>
      <c r="B40" t="s">
        <v>21</v>
      </c>
      <c r="C40" t="s">
        <v>67</v>
      </c>
      <c r="D40" t="s">
        <v>1873</v>
      </c>
      <c r="E40">
        <v>904.8</v>
      </c>
      <c r="F40">
        <v>251.4</v>
      </c>
      <c r="G40">
        <v>0.27789999999999998</v>
      </c>
    </row>
    <row r="41" spans="1:7" x14ac:dyDescent="0.55000000000000004">
      <c r="A41">
        <v>40</v>
      </c>
      <c r="B41" t="s">
        <v>23</v>
      </c>
      <c r="C41" t="s">
        <v>88</v>
      </c>
      <c r="D41" t="s">
        <v>3595</v>
      </c>
      <c r="E41">
        <v>952.5</v>
      </c>
      <c r="F41">
        <v>251.4</v>
      </c>
      <c r="G41">
        <v>0.26390000000000002</v>
      </c>
    </row>
    <row r="42" spans="1:7" x14ac:dyDescent="0.55000000000000004">
      <c r="A42">
        <v>41</v>
      </c>
      <c r="B42" t="s">
        <v>23</v>
      </c>
      <c r="C42" t="s">
        <v>81</v>
      </c>
      <c r="D42" t="s">
        <v>4184</v>
      </c>
      <c r="E42">
        <v>964.3</v>
      </c>
      <c r="F42">
        <v>251.4</v>
      </c>
      <c r="G42">
        <v>0.26069999999999999</v>
      </c>
    </row>
    <row r="43" spans="1:7" x14ac:dyDescent="0.55000000000000004">
      <c r="A43">
        <v>42</v>
      </c>
      <c r="B43" t="s">
        <v>23</v>
      </c>
      <c r="C43" t="s">
        <v>72</v>
      </c>
      <c r="D43" t="s">
        <v>3731</v>
      </c>
      <c r="E43">
        <v>1016.5</v>
      </c>
      <c r="F43">
        <v>251.4</v>
      </c>
      <c r="G43">
        <v>0.24729999999999999</v>
      </c>
    </row>
    <row r="44" spans="1:7" x14ac:dyDescent="0.55000000000000004">
      <c r="A44">
        <v>43</v>
      </c>
      <c r="B44" t="s">
        <v>23</v>
      </c>
      <c r="C44" t="s">
        <v>72</v>
      </c>
      <c r="D44" t="s">
        <v>3795</v>
      </c>
      <c r="E44">
        <v>1016.5</v>
      </c>
      <c r="F44">
        <v>251.4</v>
      </c>
      <c r="G44">
        <v>0.24729999999999999</v>
      </c>
    </row>
    <row r="45" spans="1:7" x14ac:dyDescent="0.55000000000000004">
      <c r="A45">
        <v>44</v>
      </c>
      <c r="B45" t="s">
        <v>22</v>
      </c>
      <c r="C45" t="s">
        <v>79</v>
      </c>
      <c r="D45" t="s">
        <v>2538</v>
      </c>
      <c r="E45">
        <v>1055.5</v>
      </c>
      <c r="F45">
        <v>251.4</v>
      </c>
      <c r="G45">
        <v>0.2382</v>
      </c>
    </row>
    <row r="46" spans="1:7" x14ac:dyDescent="0.55000000000000004">
      <c r="A46">
        <v>45</v>
      </c>
      <c r="B46" t="s">
        <v>21</v>
      </c>
      <c r="C46" t="s">
        <v>64</v>
      </c>
      <c r="D46" t="s">
        <v>1027</v>
      </c>
      <c r="E46">
        <v>1055.2</v>
      </c>
      <c r="F46">
        <v>251.4</v>
      </c>
      <c r="G46">
        <v>0.2382</v>
      </c>
    </row>
    <row r="47" spans="1:7" x14ac:dyDescent="0.55000000000000004">
      <c r="A47">
        <v>46</v>
      </c>
      <c r="B47" t="s">
        <v>23</v>
      </c>
      <c r="C47" t="s">
        <v>83</v>
      </c>
      <c r="D47" t="s">
        <v>4874</v>
      </c>
      <c r="E47">
        <v>1057.3</v>
      </c>
      <c r="F47">
        <v>251.4</v>
      </c>
      <c r="G47">
        <v>0.23780000000000001</v>
      </c>
    </row>
    <row r="48" spans="1:7" x14ac:dyDescent="0.55000000000000004">
      <c r="A48">
        <v>47</v>
      </c>
      <c r="B48" t="s">
        <v>21</v>
      </c>
      <c r="C48" t="s">
        <v>60</v>
      </c>
      <c r="D48" t="s">
        <v>853</v>
      </c>
      <c r="E48">
        <v>1072.2</v>
      </c>
      <c r="F48">
        <v>251.4</v>
      </c>
      <c r="G48">
        <v>0.23449999999999999</v>
      </c>
    </row>
    <row r="49" spans="1:7" x14ac:dyDescent="0.55000000000000004">
      <c r="A49">
        <v>48</v>
      </c>
      <c r="B49" t="s">
        <v>23</v>
      </c>
      <c r="C49" t="s">
        <v>83</v>
      </c>
      <c r="D49" t="s">
        <v>4826</v>
      </c>
      <c r="E49">
        <v>1274</v>
      </c>
      <c r="F49">
        <v>251.4</v>
      </c>
      <c r="G49">
        <v>0.1973</v>
      </c>
    </row>
    <row r="50" spans="1:7" x14ac:dyDescent="0.55000000000000004">
      <c r="A50">
        <v>49</v>
      </c>
      <c r="B50" t="s">
        <v>22</v>
      </c>
      <c r="C50" t="s">
        <v>79</v>
      </c>
      <c r="D50" t="s">
        <v>2412</v>
      </c>
      <c r="E50">
        <v>1653.1</v>
      </c>
      <c r="F50">
        <v>251.4</v>
      </c>
      <c r="G50">
        <v>0.15210000000000001</v>
      </c>
    </row>
    <row r="51" spans="1:7" x14ac:dyDescent="0.55000000000000004">
      <c r="A51">
        <v>50</v>
      </c>
      <c r="B51" t="s">
        <v>23</v>
      </c>
      <c r="C51" t="s">
        <v>72</v>
      </c>
      <c r="D51" t="s">
        <v>3775</v>
      </c>
      <c r="E51">
        <v>779.7</v>
      </c>
      <c r="F51">
        <v>0</v>
      </c>
      <c r="G51">
        <v>0</v>
      </c>
    </row>
    <row r="52" spans="1:7" x14ac:dyDescent="0.55000000000000004">
      <c r="A52">
        <v>51</v>
      </c>
      <c r="B52" t="s">
        <v>23</v>
      </c>
      <c r="C52" t="s">
        <v>88</v>
      </c>
      <c r="D52" t="s">
        <v>3619</v>
      </c>
      <c r="E52">
        <v>1011.7</v>
      </c>
      <c r="F52">
        <v>0</v>
      </c>
      <c r="G52">
        <v>0</v>
      </c>
    </row>
    <row r="53" spans="1:7" x14ac:dyDescent="0.55000000000000004">
      <c r="A53">
        <v>52</v>
      </c>
      <c r="B53" t="s">
        <v>21</v>
      </c>
      <c r="C53" t="s">
        <v>71</v>
      </c>
      <c r="D53" t="s">
        <v>2027</v>
      </c>
      <c r="E53">
        <v>421.3</v>
      </c>
      <c r="F53">
        <v>0</v>
      </c>
      <c r="G53">
        <v>0</v>
      </c>
    </row>
    <row r="54" spans="1:7" x14ac:dyDescent="0.55000000000000004">
      <c r="A54">
        <v>53</v>
      </c>
      <c r="B54" t="s">
        <v>22</v>
      </c>
      <c r="C54" t="s">
        <v>77</v>
      </c>
      <c r="D54" t="s">
        <v>3222</v>
      </c>
      <c r="E54">
        <v>578.79999999999995</v>
      </c>
      <c r="F54">
        <v>0</v>
      </c>
      <c r="G54">
        <v>0</v>
      </c>
    </row>
    <row r="55" spans="1:7" x14ac:dyDescent="0.55000000000000004">
      <c r="A55">
        <v>54</v>
      </c>
      <c r="B55" t="s">
        <v>23</v>
      </c>
      <c r="C55" t="s">
        <v>83</v>
      </c>
      <c r="D55" t="s">
        <v>4916</v>
      </c>
      <c r="E55">
        <v>660.3</v>
      </c>
      <c r="F55">
        <v>0</v>
      </c>
      <c r="G55">
        <v>0</v>
      </c>
    </row>
    <row r="56" spans="1:7" x14ac:dyDescent="0.55000000000000004">
      <c r="A56">
        <v>55</v>
      </c>
      <c r="B56" t="s">
        <v>21</v>
      </c>
      <c r="C56" t="s">
        <v>59</v>
      </c>
      <c r="D56" t="s">
        <v>1715</v>
      </c>
      <c r="E56">
        <v>904.1</v>
      </c>
      <c r="F56">
        <v>0</v>
      </c>
      <c r="G56">
        <v>0</v>
      </c>
    </row>
    <row r="57" spans="1:7" x14ac:dyDescent="0.55000000000000004">
      <c r="A57">
        <v>56</v>
      </c>
      <c r="B57" t="s">
        <v>22</v>
      </c>
      <c r="C57" t="s">
        <v>53</v>
      </c>
      <c r="D57" t="s">
        <v>2900</v>
      </c>
      <c r="E57">
        <v>734.9</v>
      </c>
      <c r="F57">
        <v>0</v>
      </c>
      <c r="G57">
        <v>0</v>
      </c>
    </row>
    <row r="58" spans="1:7" x14ac:dyDescent="0.55000000000000004">
      <c r="A58">
        <v>57</v>
      </c>
      <c r="B58" t="s">
        <v>23</v>
      </c>
      <c r="C58" t="s">
        <v>63</v>
      </c>
      <c r="D58" t="s">
        <v>4052</v>
      </c>
      <c r="E58">
        <v>633.9</v>
      </c>
      <c r="F58">
        <v>0</v>
      </c>
      <c r="G58">
        <v>0</v>
      </c>
    </row>
    <row r="59" spans="1:7" x14ac:dyDescent="0.55000000000000004">
      <c r="A59">
        <v>58</v>
      </c>
      <c r="B59" t="s">
        <v>23</v>
      </c>
      <c r="C59" t="s">
        <v>81</v>
      </c>
      <c r="D59" t="s">
        <v>4283</v>
      </c>
      <c r="E59">
        <v>715.5</v>
      </c>
      <c r="F59">
        <v>0</v>
      </c>
      <c r="G59">
        <v>0</v>
      </c>
    </row>
    <row r="60" spans="1:7" x14ac:dyDescent="0.55000000000000004">
      <c r="A60">
        <v>59</v>
      </c>
      <c r="B60" t="s">
        <v>21</v>
      </c>
      <c r="C60" t="s">
        <v>60</v>
      </c>
      <c r="D60" t="s">
        <v>755</v>
      </c>
      <c r="E60">
        <v>239.4</v>
      </c>
      <c r="F60">
        <v>0</v>
      </c>
      <c r="G60">
        <v>0</v>
      </c>
    </row>
    <row r="61" spans="1:7" x14ac:dyDescent="0.55000000000000004">
      <c r="A61">
        <v>60</v>
      </c>
      <c r="B61" t="s">
        <v>21</v>
      </c>
      <c r="C61" t="s">
        <v>60</v>
      </c>
      <c r="D61" t="s">
        <v>913</v>
      </c>
      <c r="E61">
        <v>304.89999999999998</v>
      </c>
      <c r="F61">
        <v>0</v>
      </c>
      <c r="G61">
        <v>0</v>
      </c>
    </row>
    <row r="62" spans="1:7" x14ac:dyDescent="0.55000000000000004">
      <c r="A62">
        <v>61</v>
      </c>
      <c r="B62" t="s">
        <v>21</v>
      </c>
      <c r="C62" t="s">
        <v>71</v>
      </c>
      <c r="D62" t="s">
        <v>1975</v>
      </c>
      <c r="E62">
        <v>963.3</v>
      </c>
      <c r="F62">
        <v>0</v>
      </c>
      <c r="G62">
        <v>0</v>
      </c>
    </row>
    <row r="63" spans="1:7" x14ac:dyDescent="0.55000000000000004">
      <c r="A63">
        <v>62</v>
      </c>
      <c r="B63" t="s">
        <v>21</v>
      </c>
      <c r="C63" t="s">
        <v>64</v>
      </c>
      <c r="D63" t="s">
        <v>981</v>
      </c>
      <c r="E63">
        <v>950.4</v>
      </c>
      <c r="F63">
        <v>0</v>
      </c>
      <c r="G63">
        <v>0</v>
      </c>
    </row>
    <row r="64" spans="1:7" x14ac:dyDescent="0.55000000000000004">
      <c r="A64">
        <v>63</v>
      </c>
      <c r="B64" t="s">
        <v>22</v>
      </c>
      <c r="C64" t="s">
        <v>80</v>
      </c>
      <c r="D64" t="s">
        <v>3424</v>
      </c>
      <c r="E64">
        <v>356.7</v>
      </c>
      <c r="F64">
        <v>0</v>
      </c>
      <c r="G64">
        <v>0</v>
      </c>
    </row>
    <row r="65" spans="1:7" x14ac:dyDescent="0.55000000000000004">
      <c r="A65">
        <v>64</v>
      </c>
      <c r="B65" t="s">
        <v>23</v>
      </c>
      <c r="C65" t="s">
        <v>73</v>
      </c>
      <c r="D65" t="s">
        <v>4632</v>
      </c>
      <c r="E65">
        <v>607</v>
      </c>
      <c r="F65">
        <v>0</v>
      </c>
      <c r="G65">
        <v>0</v>
      </c>
    </row>
    <row r="66" spans="1:7" x14ac:dyDescent="0.55000000000000004">
      <c r="A66">
        <v>65</v>
      </c>
      <c r="B66" t="s">
        <v>21</v>
      </c>
      <c r="C66" t="s">
        <v>71</v>
      </c>
      <c r="D66" t="s">
        <v>2146</v>
      </c>
      <c r="E66">
        <v>796.9</v>
      </c>
      <c r="F66">
        <v>0</v>
      </c>
      <c r="G66">
        <v>0</v>
      </c>
    </row>
    <row r="67" spans="1:7" x14ac:dyDescent="0.55000000000000004">
      <c r="A67">
        <v>66</v>
      </c>
      <c r="B67" t="s">
        <v>21</v>
      </c>
      <c r="C67" t="s">
        <v>64</v>
      </c>
      <c r="D67" t="s">
        <v>1063</v>
      </c>
      <c r="E67">
        <v>747.3</v>
      </c>
      <c r="F67">
        <v>0</v>
      </c>
      <c r="G67">
        <v>0</v>
      </c>
    </row>
    <row r="68" spans="1:7" x14ac:dyDescent="0.55000000000000004">
      <c r="A68">
        <v>67</v>
      </c>
      <c r="B68" t="s">
        <v>21</v>
      </c>
      <c r="C68" t="s">
        <v>67</v>
      </c>
      <c r="D68" t="s">
        <v>1779</v>
      </c>
      <c r="E68">
        <v>1281.5</v>
      </c>
      <c r="F68">
        <v>0</v>
      </c>
      <c r="G68">
        <v>0</v>
      </c>
    </row>
    <row r="69" spans="1:7" x14ac:dyDescent="0.55000000000000004">
      <c r="A69">
        <v>68</v>
      </c>
      <c r="B69" t="s">
        <v>22</v>
      </c>
      <c r="C69" t="s">
        <v>79</v>
      </c>
      <c r="D69" t="s">
        <v>2602</v>
      </c>
      <c r="E69">
        <v>401</v>
      </c>
      <c r="F69">
        <v>0</v>
      </c>
      <c r="G69">
        <v>0</v>
      </c>
    </row>
    <row r="70" spans="1:7" x14ac:dyDescent="0.55000000000000004">
      <c r="A70">
        <v>69</v>
      </c>
      <c r="B70" t="s">
        <v>23</v>
      </c>
      <c r="C70" t="s">
        <v>88</v>
      </c>
      <c r="D70" t="s">
        <v>3574</v>
      </c>
      <c r="E70">
        <v>742.3</v>
      </c>
      <c r="F70">
        <v>0</v>
      </c>
      <c r="G70">
        <v>0</v>
      </c>
    </row>
    <row r="71" spans="1:7" x14ac:dyDescent="0.55000000000000004">
      <c r="A71">
        <v>70</v>
      </c>
      <c r="B71" t="s">
        <v>23</v>
      </c>
      <c r="C71" t="s">
        <v>87</v>
      </c>
      <c r="D71" t="s">
        <v>4491</v>
      </c>
      <c r="E71">
        <v>685.7</v>
      </c>
      <c r="F71">
        <v>0</v>
      </c>
      <c r="G71">
        <v>0</v>
      </c>
    </row>
    <row r="72" spans="1:7" x14ac:dyDescent="0.55000000000000004">
      <c r="A72">
        <v>71</v>
      </c>
      <c r="B72" t="s">
        <v>21</v>
      </c>
      <c r="C72" t="s">
        <v>68</v>
      </c>
      <c r="D72" t="s">
        <v>1471</v>
      </c>
      <c r="E72">
        <v>697</v>
      </c>
      <c r="F72">
        <v>0</v>
      </c>
      <c r="G72">
        <v>0</v>
      </c>
    </row>
    <row r="73" spans="1:7" x14ac:dyDescent="0.55000000000000004">
      <c r="A73">
        <v>72</v>
      </c>
      <c r="B73" t="s">
        <v>21</v>
      </c>
      <c r="C73" t="s">
        <v>54</v>
      </c>
      <c r="D73" t="s">
        <v>2180</v>
      </c>
      <c r="E73">
        <v>680.9</v>
      </c>
      <c r="F73">
        <v>0</v>
      </c>
      <c r="G73">
        <v>0</v>
      </c>
    </row>
    <row r="74" spans="1:7" x14ac:dyDescent="0.55000000000000004">
      <c r="A74">
        <v>73</v>
      </c>
      <c r="B74" t="s">
        <v>23</v>
      </c>
      <c r="C74" t="s">
        <v>63</v>
      </c>
      <c r="D74" t="s">
        <v>3960</v>
      </c>
      <c r="E74">
        <v>2093.1</v>
      </c>
      <c r="F74">
        <v>0</v>
      </c>
      <c r="G74">
        <v>0</v>
      </c>
    </row>
    <row r="75" spans="1:7" x14ac:dyDescent="0.55000000000000004">
      <c r="A75">
        <v>74</v>
      </c>
      <c r="B75" t="s">
        <v>22</v>
      </c>
      <c r="C75" t="s">
        <v>79</v>
      </c>
      <c r="D75" t="s">
        <v>2440</v>
      </c>
      <c r="E75">
        <v>1034.3</v>
      </c>
      <c r="F75">
        <v>0</v>
      </c>
      <c r="G75">
        <v>0</v>
      </c>
    </row>
    <row r="76" spans="1:7" x14ac:dyDescent="0.55000000000000004">
      <c r="A76">
        <v>75</v>
      </c>
      <c r="B76" t="s">
        <v>23</v>
      </c>
      <c r="C76" t="s">
        <v>88</v>
      </c>
      <c r="D76" t="s">
        <v>3703</v>
      </c>
      <c r="E76">
        <v>887.6</v>
      </c>
      <c r="F76">
        <v>0</v>
      </c>
      <c r="G76">
        <v>0</v>
      </c>
    </row>
    <row r="77" spans="1:7" x14ac:dyDescent="0.55000000000000004">
      <c r="A77">
        <v>76</v>
      </c>
      <c r="B77" t="s">
        <v>21</v>
      </c>
      <c r="C77" t="s">
        <v>71</v>
      </c>
      <c r="D77" t="s">
        <v>1969</v>
      </c>
      <c r="E77">
        <v>1024.2</v>
      </c>
      <c r="F77">
        <v>0</v>
      </c>
      <c r="G77">
        <v>0</v>
      </c>
    </row>
    <row r="78" spans="1:7" x14ac:dyDescent="0.55000000000000004">
      <c r="A78">
        <v>77</v>
      </c>
      <c r="B78" t="s">
        <v>23</v>
      </c>
      <c r="C78" t="s">
        <v>73</v>
      </c>
      <c r="D78" t="s">
        <v>4583</v>
      </c>
      <c r="E78">
        <v>739.1</v>
      </c>
      <c r="F78">
        <v>0</v>
      </c>
      <c r="G78">
        <v>0</v>
      </c>
    </row>
    <row r="79" spans="1:7" x14ac:dyDescent="0.55000000000000004">
      <c r="A79">
        <v>78</v>
      </c>
      <c r="B79" t="s">
        <v>21</v>
      </c>
      <c r="C79" t="s">
        <v>59</v>
      </c>
      <c r="D79" t="s">
        <v>1695</v>
      </c>
      <c r="E79">
        <v>894</v>
      </c>
      <c r="F79">
        <v>0</v>
      </c>
      <c r="G79">
        <v>0</v>
      </c>
    </row>
    <row r="80" spans="1:7" x14ac:dyDescent="0.55000000000000004">
      <c r="A80">
        <v>79</v>
      </c>
      <c r="B80" t="s">
        <v>23</v>
      </c>
      <c r="C80" t="s">
        <v>88</v>
      </c>
      <c r="D80" t="s">
        <v>3667</v>
      </c>
      <c r="E80">
        <v>556.9</v>
      </c>
      <c r="F80">
        <v>0</v>
      </c>
      <c r="G80">
        <v>0</v>
      </c>
    </row>
    <row r="81" spans="1:7" x14ac:dyDescent="0.55000000000000004">
      <c r="A81">
        <v>80</v>
      </c>
      <c r="B81" t="s">
        <v>21</v>
      </c>
      <c r="C81" t="s">
        <v>68</v>
      </c>
      <c r="D81" t="s">
        <v>1451</v>
      </c>
      <c r="E81">
        <v>396.6</v>
      </c>
      <c r="F81">
        <v>0</v>
      </c>
      <c r="G81">
        <v>0</v>
      </c>
    </row>
    <row r="82" spans="1:7" x14ac:dyDescent="0.55000000000000004">
      <c r="A82">
        <v>81</v>
      </c>
      <c r="B82" t="s">
        <v>21</v>
      </c>
      <c r="C82" t="s">
        <v>59</v>
      </c>
      <c r="D82" t="s">
        <v>1549</v>
      </c>
      <c r="E82">
        <v>1471.2</v>
      </c>
      <c r="F82">
        <v>0</v>
      </c>
      <c r="G82">
        <v>0</v>
      </c>
    </row>
    <row r="83" spans="1:7" x14ac:dyDescent="0.55000000000000004">
      <c r="A83">
        <v>82</v>
      </c>
      <c r="B83" t="s">
        <v>21</v>
      </c>
      <c r="C83" t="s">
        <v>60</v>
      </c>
      <c r="D83" t="s">
        <v>801</v>
      </c>
      <c r="E83">
        <v>972.4</v>
      </c>
      <c r="F83">
        <v>0</v>
      </c>
      <c r="G83">
        <v>0</v>
      </c>
    </row>
    <row r="84" spans="1:7" x14ac:dyDescent="0.55000000000000004">
      <c r="A84">
        <v>83</v>
      </c>
      <c r="B84" t="s">
        <v>21</v>
      </c>
      <c r="C84" t="s">
        <v>71</v>
      </c>
      <c r="D84" t="s">
        <v>1959</v>
      </c>
      <c r="E84">
        <v>545</v>
      </c>
      <c r="F84">
        <v>0</v>
      </c>
      <c r="G84">
        <v>0</v>
      </c>
    </row>
    <row r="85" spans="1:7" x14ac:dyDescent="0.55000000000000004">
      <c r="A85">
        <v>84</v>
      </c>
      <c r="B85" t="s">
        <v>21</v>
      </c>
      <c r="C85" t="s">
        <v>54</v>
      </c>
      <c r="D85" t="s">
        <v>2388</v>
      </c>
      <c r="E85">
        <v>353.7</v>
      </c>
      <c r="F85">
        <v>0</v>
      </c>
      <c r="G85">
        <v>0</v>
      </c>
    </row>
    <row r="86" spans="1:7" x14ac:dyDescent="0.55000000000000004">
      <c r="A86">
        <v>85</v>
      </c>
      <c r="B86" t="s">
        <v>22</v>
      </c>
      <c r="C86" t="s">
        <v>80</v>
      </c>
      <c r="D86" t="s">
        <v>3370</v>
      </c>
      <c r="E86">
        <v>454</v>
      </c>
      <c r="F86">
        <v>0</v>
      </c>
      <c r="G86">
        <v>0</v>
      </c>
    </row>
    <row r="87" spans="1:7" x14ac:dyDescent="0.55000000000000004">
      <c r="A87">
        <v>86</v>
      </c>
      <c r="B87" t="s">
        <v>21</v>
      </c>
      <c r="C87" t="s">
        <v>54</v>
      </c>
      <c r="D87" t="s">
        <v>2250</v>
      </c>
      <c r="E87">
        <v>312.7</v>
      </c>
      <c r="F87">
        <v>0</v>
      </c>
      <c r="G87">
        <v>0</v>
      </c>
    </row>
    <row r="88" spans="1:7" x14ac:dyDescent="0.55000000000000004">
      <c r="A88">
        <v>87</v>
      </c>
      <c r="B88" t="s">
        <v>21</v>
      </c>
      <c r="C88" t="s">
        <v>71</v>
      </c>
      <c r="D88" t="s">
        <v>2140</v>
      </c>
      <c r="E88">
        <v>2299.3000000000002</v>
      </c>
      <c r="F88">
        <v>0</v>
      </c>
      <c r="G88">
        <v>0</v>
      </c>
    </row>
    <row r="89" spans="1:7" x14ac:dyDescent="0.55000000000000004">
      <c r="A89">
        <v>88</v>
      </c>
      <c r="B89" t="s">
        <v>23</v>
      </c>
      <c r="C89" t="s">
        <v>73</v>
      </c>
      <c r="D89" t="s">
        <v>4792</v>
      </c>
      <c r="E89">
        <v>747.7</v>
      </c>
      <c r="F89">
        <v>0</v>
      </c>
      <c r="G89">
        <v>0</v>
      </c>
    </row>
    <row r="90" spans="1:7" x14ac:dyDescent="0.55000000000000004">
      <c r="A90">
        <v>89</v>
      </c>
      <c r="B90" t="s">
        <v>21</v>
      </c>
      <c r="C90" t="s">
        <v>71</v>
      </c>
      <c r="D90" t="s">
        <v>2007</v>
      </c>
      <c r="E90">
        <v>342.3</v>
      </c>
      <c r="F90">
        <v>0</v>
      </c>
      <c r="G90">
        <v>0</v>
      </c>
    </row>
    <row r="91" spans="1:7" x14ac:dyDescent="0.55000000000000004">
      <c r="A91">
        <v>90</v>
      </c>
      <c r="B91" t="s">
        <v>22</v>
      </c>
      <c r="C91" t="s">
        <v>79</v>
      </c>
      <c r="D91" t="s">
        <v>2574</v>
      </c>
      <c r="E91">
        <v>742.1</v>
      </c>
      <c r="F91">
        <v>0</v>
      </c>
      <c r="G91">
        <v>0</v>
      </c>
    </row>
    <row r="92" spans="1:7" x14ac:dyDescent="0.55000000000000004">
      <c r="A92">
        <v>91</v>
      </c>
      <c r="B92" t="s">
        <v>22</v>
      </c>
      <c r="C92" t="s">
        <v>89</v>
      </c>
      <c r="D92" t="s">
        <v>3128</v>
      </c>
      <c r="E92">
        <v>704.7</v>
      </c>
      <c r="F92">
        <v>0</v>
      </c>
      <c r="G92">
        <v>0</v>
      </c>
    </row>
    <row r="93" spans="1:7" x14ac:dyDescent="0.55000000000000004">
      <c r="A93">
        <v>92</v>
      </c>
      <c r="B93" t="s">
        <v>22</v>
      </c>
      <c r="C93" t="s">
        <v>53</v>
      </c>
      <c r="D93" t="s">
        <v>2984</v>
      </c>
      <c r="E93">
        <v>725.2</v>
      </c>
      <c r="F93">
        <v>0</v>
      </c>
      <c r="G93">
        <v>0</v>
      </c>
    </row>
    <row r="94" spans="1:7" x14ac:dyDescent="0.55000000000000004">
      <c r="A94">
        <v>93</v>
      </c>
      <c r="B94" t="s">
        <v>21</v>
      </c>
      <c r="C94" t="s">
        <v>67</v>
      </c>
      <c r="D94" t="s">
        <v>1929</v>
      </c>
      <c r="E94">
        <v>524.1</v>
      </c>
      <c r="F94">
        <v>0</v>
      </c>
      <c r="G94">
        <v>0</v>
      </c>
    </row>
    <row r="95" spans="1:7" x14ac:dyDescent="0.55000000000000004">
      <c r="A95">
        <v>94</v>
      </c>
      <c r="B95" t="s">
        <v>22</v>
      </c>
      <c r="C95" t="s">
        <v>89</v>
      </c>
      <c r="D95" t="s">
        <v>3028</v>
      </c>
      <c r="E95">
        <v>293.60000000000002</v>
      </c>
      <c r="F95">
        <v>0</v>
      </c>
      <c r="G95">
        <v>0</v>
      </c>
    </row>
    <row r="96" spans="1:7" x14ac:dyDescent="0.55000000000000004">
      <c r="A96">
        <v>95</v>
      </c>
      <c r="B96" t="s">
        <v>21</v>
      </c>
      <c r="C96" t="s">
        <v>54</v>
      </c>
      <c r="D96" t="s">
        <v>2224</v>
      </c>
      <c r="E96">
        <v>604.5</v>
      </c>
      <c r="F96">
        <v>0</v>
      </c>
      <c r="G96">
        <v>0</v>
      </c>
    </row>
    <row r="97" spans="1:7" x14ac:dyDescent="0.55000000000000004">
      <c r="A97">
        <v>96</v>
      </c>
      <c r="B97" t="s">
        <v>21</v>
      </c>
      <c r="C97" t="s">
        <v>60</v>
      </c>
      <c r="D97" t="s">
        <v>871</v>
      </c>
      <c r="E97">
        <v>322.89999999999998</v>
      </c>
      <c r="F97">
        <v>0</v>
      </c>
      <c r="G97">
        <v>0</v>
      </c>
    </row>
    <row r="98" spans="1:7" x14ac:dyDescent="0.55000000000000004">
      <c r="A98">
        <v>97</v>
      </c>
      <c r="B98" t="s">
        <v>22</v>
      </c>
      <c r="C98" t="s">
        <v>53</v>
      </c>
      <c r="D98" t="s">
        <v>2952</v>
      </c>
      <c r="E98">
        <v>850.2</v>
      </c>
      <c r="F98">
        <v>0</v>
      </c>
      <c r="G98">
        <v>0</v>
      </c>
    </row>
    <row r="99" spans="1:7" x14ac:dyDescent="0.55000000000000004">
      <c r="A99">
        <v>98</v>
      </c>
      <c r="B99" t="s">
        <v>23</v>
      </c>
      <c r="C99" t="s">
        <v>81</v>
      </c>
      <c r="D99" t="s">
        <v>4252</v>
      </c>
      <c r="E99">
        <v>906.6</v>
      </c>
      <c r="F99">
        <v>0</v>
      </c>
      <c r="G99">
        <v>0</v>
      </c>
    </row>
    <row r="100" spans="1:7" x14ac:dyDescent="0.55000000000000004">
      <c r="A100">
        <v>99</v>
      </c>
      <c r="B100" t="s">
        <v>23</v>
      </c>
      <c r="C100" t="s">
        <v>63</v>
      </c>
      <c r="D100" t="s">
        <v>4030</v>
      </c>
      <c r="E100">
        <v>503.8</v>
      </c>
      <c r="F100">
        <v>0</v>
      </c>
      <c r="G100">
        <v>0</v>
      </c>
    </row>
    <row r="101" spans="1:7" x14ac:dyDescent="0.55000000000000004">
      <c r="A101">
        <v>100</v>
      </c>
      <c r="B101" t="s">
        <v>21</v>
      </c>
      <c r="C101" t="s">
        <v>54</v>
      </c>
      <c r="D101" t="s">
        <v>2288</v>
      </c>
      <c r="E101">
        <v>352.3</v>
      </c>
      <c r="F101">
        <v>0</v>
      </c>
      <c r="G101">
        <v>0</v>
      </c>
    </row>
    <row r="102" spans="1:7" x14ac:dyDescent="0.55000000000000004">
      <c r="A102">
        <v>101</v>
      </c>
      <c r="B102" t="s">
        <v>22</v>
      </c>
      <c r="C102" t="s">
        <v>77</v>
      </c>
      <c r="D102" t="s">
        <v>3258</v>
      </c>
      <c r="E102">
        <v>1076.3</v>
      </c>
      <c r="F102">
        <v>0</v>
      </c>
      <c r="G102">
        <v>0</v>
      </c>
    </row>
    <row r="103" spans="1:7" x14ac:dyDescent="0.55000000000000004">
      <c r="A103">
        <v>102</v>
      </c>
      <c r="B103" t="s">
        <v>22</v>
      </c>
      <c r="C103" t="s">
        <v>53</v>
      </c>
      <c r="D103" t="s">
        <v>2966</v>
      </c>
      <c r="E103">
        <v>945</v>
      </c>
      <c r="F103">
        <v>0</v>
      </c>
      <c r="G103">
        <v>0</v>
      </c>
    </row>
    <row r="104" spans="1:7" x14ac:dyDescent="0.55000000000000004">
      <c r="A104">
        <v>103</v>
      </c>
      <c r="B104" t="s">
        <v>23</v>
      </c>
      <c r="C104" t="s">
        <v>87</v>
      </c>
      <c r="D104" t="s">
        <v>4351</v>
      </c>
      <c r="E104">
        <v>1408.3</v>
      </c>
      <c r="F104">
        <v>0</v>
      </c>
      <c r="G104">
        <v>0</v>
      </c>
    </row>
    <row r="105" spans="1:7" x14ac:dyDescent="0.55000000000000004">
      <c r="A105">
        <v>104</v>
      </c>
      <c r="B105" t="s">
        <v>22</v>
      </c>
      <c r="C105" t="s">
        <v>85</v>
      </c>
      <c r="D105" t="s">
        <v>2774</v>
      </c>
      <c r="E105">
        <v>1020.7</v>
      </c>
      <c r="F105">
        <v>0</v>
      </c>
      <c r="G105">
        <v>0</v>
      </c>
    </row>
    <row r="106" spans="1:7" x14ac:dyDescent="0.55000000000000004">
      <c r="A106">
        <v>105</v>
      </c>
      <c r="B106" t="s">
        <v>21</v>
      </c>
      <c r="C106" t="s">
        <v>71</v>
      </c>
      <c r="D106" t="s">
        <v>1997</v>
      </c>
      <c r="E106">
        <v>884.3</v>
      </c>
      <c r="F106">
        <v>0</v>
      </c>
      <c r="G106">
        <v>0</v>
      </c>
    </row>
    <row r="107" spans="1:7" x14ac:dyDescent="0.55000000000000004">
      <c r="A107">
        <v>106</v>
      </c>
      <c r="B107" t="s">
        <v>22</v>
      </c>
      <c r="C107" t="s">
        <v>85</v>
      </c>
      <c r="D107" t="s">
        <v>2858</v>
      </c>
      <c r="E107">
        <v>447.2</v>
      </c>
      <c r="F107">
        <v>0</v>
      </c>
      <c r="G107">
        <v>0</v>
      </c>
    </row>
    <row r="108" spans="1:7" x14ac:dyDescent="0.55000000000000004">
      <c r="A108">
        <v>107</v>
      </c>
      <c r="B108" t="s">
        <v>23</v>
      </c>
      <c r="C108" t="s">
        <v>63</v>
      </c>
      <c r="D108" t="s">
        <v>3982</v>
      </c>
      <c r="E108">
        <v>776.7</v>
      </c>
      <c r="F108">
        <v>0</v>
      </c>
      <c r="G108">
        <v>0</v>
      </c>
    </row>
    <row r="109" spans="1:7" x14ac:dyDescent="0.55000000000000004">
      <c r="A109">
        <v>108</v>
      </c>
      <c r="B109" t="s">
        <v>21</v>
      </c>
      <c r="C109" t="s">
        <v>68</v>
      </c>
      <c r="D109" t="s">
        <v>1393</v>
      </c>
      <c r="E109">
        <v>798.4</v>
      </c>
      <c r="F109">
        <v>0</v>
      </c>
      <c r="G109">
        <v>0</v>
      </c>
    </row>
    <row r="110" spans="1:7" x14ac:dyDescent="0.55000000000000004">
      <c r="A110">
        <v>109</v>
      </c>
      <c r="B110" t="s">
        <v>21</v>
      </c>
      <c r="C110" t="s">
        <v>59</v>
      </c>
      <c r="D110" t="s">
        <v>1587</v>
      </c>
      <c r="E110">
        <v>1061.9000000000001</v>
      </c>
      <c r="F110">
        <v>0</v>
      </c>
      <c r="G110">
        <v>0</v>
      </c>
    </row>
    <row r="111" spans="1:7" x14ac:dyDescent="0.55000000000000004">
      <c r="A111">
        <v>110</v>
      </c>
      <c r="B111" t="s">
        <v>21</v>
      </c>
      <c r="C111" t="s">
        <v>67</v>
      </c>
      <c r="D111" t="s">
        <v>1851</v>
      </c>
      <c r="E111">
        <v>509.1</v>
      </c>
      <c r="F111">
        <v>0</v>
      </c>
      <c r="G111">
        <v>0</v>
      </c>
    </row>
    <row r="112" spans="1:7" x14ac:dyDescent="0.55000000000000004">
      <c r="A112">
        <v>111</v>
      </c>
      <c r="B112" t="s">
        <v>23</v>
      </c>
      <c r="C112" t="s">
        <v>88</v>
      </c>
      <c r="D112" t="s">
        <v>3643</v>
      </c>
      <c r="E112">
        <v>438.7</v>
      </c>
      <c r="F112">
        <v>0</v>
      </c>
      <c r="G112">
        <v>0</v>
      </c>
    </row>
    <row r="113" spans="1:7" x14ac:dyDescent="0.55000000000000004">
      <c r="A113">
        <v>112</v>
      </c>
      <c r="B113" t="s">
        <v>21</v>
      </c>
      <c r="C113" t="s">
        <v>67</v>
      </c>
      <c r="D113" t="s">
        <v>1829</v>
      </c>
      <c r="E113">
        <v>346.9</v>
      </c>
      <c r="F113">
        <v>0</v>
      </c>
      <c r="G113">
        <v>0</v>
      </c>
    </row>
    <row r="114" spans="1:7" x14ac:dyDescent="0.55000000000000004">
      <c r="A114">
        <v>113</v>
      </c>
      <c r="B114" t="s">
        <v>23</v>
      </c>
      <c r="C114" t="s">
        <v>63</v>
      </c>
      <c r="D114" t="s">
        <v>4084</v>
      </c>
      <c r="E114">
        <v>628.6</v>
      </c>
      <c r="F114">
        <v>0</v>
      </c>
      <c r="G114">
        <v>0</v>
      </c>
    </row>
    <row r="115" spans="1:7" x14ac:dyDescent="0.55000000000000004">
      <c r="A115">
        <v>114</v>
      </c>
      <c r="B115" t="s">
        <v>21</v>
      </c>
      <c r="C115" t="s">
        <v>54</v>
      </c>
      <c r="D115" t="s">
        <v>2380</v>
      </c>
      <c r="E115">
        <v>1483.7</v>
      </c>
      <c r="F115">
        <v>0</v>
      </c>
      <c r="G115">
        <v>0</v>
      </c>
    </row>
    <row r="116" spans="1:7" x14ac:dyDescent="0.55000000000000004">
      <c r="A116">
        <v>115</v>
      </c>
      <c r="B116" t="s">
        <v>21</v>
      </c>
      <c r="C116" t="s">
        <v>60</v>
      </c>
      <c r="D116" t="s">
        <v>825</v>
      </c>
      <c r="E116">
        <v>405.7</v>
      </c>
      <c r="F116">
        <v>0</v>
      </c>
      <c r="G116">
        <v>0</v>
      </c>
    </row>
    <row r="117" spans="1:7" x14ac:dyDescent="0.55000000000000004">
      <c r="A117">
        <v>116</v>
      </c>
      <c r="B117" t="s">
        <v>21</v>
      </c>
      <c r="C117" t="s">
        <v>59</v>
      </c>
      <c r="D117" t="s">
        <v>1519</v>
      </c>
      <c r="E117">
        <v>328.5</v>
      </c>
      <c r="F117">
        <v>0</v>
      </c>
      <c r="G117">
        <v>0</v>
      </c>
    </row>
    <row r="118" spans="1:7" x14ac:dyDescent="0.55000000000000004">
      <c r="A118">
        <v>117</v>
      </c>
      <c r="B118" t="s">
        <v>22</v>
      </c>
      <c r="C118" t="s">
        <v>77</v>
      </c>
      <c r="D118" t="s">
        <v>3152</v>
      </c>
      <c r="E118">
        <v>290</v>
      </c>
      <c r="F118">
        <v>0</v>
      </c>
      <c r="G118">
        <v>0</v>
      </c>
    </row>
    <row r="119" spans="1:7" x14ac:dyDescent="0.55000000000000004">
      <c r="A119">
        <v>118</v>
      </c>
      <c r="B119" t="s">
        <v>22</v>
      </c>
      <c r="C119" t="s">
        <v>85</v>
      </c>
      <c r="D119" t="s">
        <v>2732</v>
      </c>
      <c r="E119">
        <v>874.1</v>
      </c>
      <c r="F119">
        <v>0</v>
      </c>
      <c r="G119">
        <v>0</v>
      </c>
    </row>
    <row r="120" spans="1:7" x14ac:dyDescent="0.55000000000000004">
      <c r="A120">
        <v>119</v>
      </c>
      <c r="B120" t="s">
        <v>23</v>
      </c>
      <c r="C120" t="s">
        <v>87</v>
      </c>
      <c r="D120" t="s">
        <v>4527</v>
      </c>
      <c r="E120">
        <v>808.5</v>
      </c>
      <c r="F120">
        <v>0</v>
      </c>
      <c r="G120">
        <v>0</v>
      </c>
    </row>
    <row r="121" spans="1:7" x14ac:dyDescent="0.55000000000000004">
      <c r="A121">
        <v>120</v>
      </c>
      <c r="B121" t="s">
        <v>23</v>
      </c>
      <c r="C121" t="s">
        <v>73</v>
      </c>
      <c r="D121" t="s">
        <v>4750</v>
      </c>
      <c r="E121">
        <v>985</v>
      </c>
      <c r="F121">
        <v>0</v>
      </c>
      <c r="G121">
        <v>0</v>
      </c>
    </row>
    <row r="122" spans="1:7" x14ac:dyDescent="0.55000000000000004">
      <c r="A122">
        <v>121</v>
      </c>
      <c r="B122" t="s">
        <v>23</v>
      </c>
      <c r="C122" t="s">
        <v>63</v>
      </c>
      <c r="D122" t="s">
        <v>4004</v>
      </c>
      <c r="E122">
        <v>507.1</v>
      </c>
      <c r="F122">
        <v>0</v>
      </c>
      <c r="G122">
        <v>0</v>
      </c>
    </row>
    <row r="123" spans="1:7" x14ac:dyDescent="0.55000000000000004">
      <c r="A123">
        <v>122</v>
      </c>
      <c r="B123" t="s">
        <v>23</v>
      </c>
      <c r="C123" t="s">
        <v>88</v>
      </c>
      <c r="D123" t="s">
        <v>3558</v>
      </c>
      <c r="E123">
        <v>271.60000000000002</v>
      </c>
      <c r="F123">
        <v>0</v>
      </c>
      <c r="G123">
        <v>0</v>
      </c>
    </row>
    <row r="124" spans="1:7" x14ac:dyDescent="0.55000000000000004">
      <c r="A124">
        <v>123</v>
      </c>
      <c r="B124" t="s">
        <v>21</v>
      </c>
      <c r="C124" t="s">
        <v>71</v>
      </c>
      <c r="D124" t="s">
        <v>2054</v>
      </c>
      <c r="E124">
        <v>401</v>
      </c>
      <c r="F124">
        <v>0</v>
      </c>
      <c r="G124">
        <v>0</v>
      </c>
    </row>
    <row r="125" spans="1:7" x14ac:dyDescent="0.55000000000000004">
      <c r="A125">
        <v>124</v>
      </c>
      <c r="B125" t="s">
        <v>22</v>
      </c>
      <c r="C125" t="s">
        <v>89</v>
      </c>
      <c r="D125" t="s">
        <v>3092</v>
      </c>
      <c r="E125">
        <v>1326.3</v>
      </c>
      <c r="F125">
        <v>0</v>
      </c>
      <c r="G125">
        <v>0</v>
      </c>
    </row>
    <row r="126" spans="1:7" x14ac:dyDescent="0.55000000000000004">
      <c r="A126">
        <v>125</v>
      </c>
      <c r="B126" t="s">
        <v>23</v>
      </c>
      <c r="C126" t="s">
        <v>72</v>
      </c>
      <c r="D126" t="s">
        <v>3847</v>
      </c>
      <c r="E126">
        <v>548.29999999999995</v>
      </c>
      <c r="F126">
        <v>0</v>
      </c>
      <c r="G126">
        <v>0</v>
      </c>
    </row>
    <row r="127" spans="1:7" x14ac:dyDescent="0.55000000000000004">
      <c r="A127">
        <v>126</v>
      </c>
      <c r="B127" t="s">
        <v>22</v>
      </c>
      <c r="C127" t="s">
        <v>89</v>
      </c>
      <c r="D127" t="s">
        <v>3072</v>
      </c>
      <c r="E127">
        <v>633</v>
      </c>
      <c r="F127">
        <v>0</v>
      </c>
      <c r="G127">
        <v>0</v>
      </c>
    </row>
    <row r="128" spans="1:7" x14ac:dyDescent="0.55000000000000004">
      <c r="A128">
        <v>127</v>
      </c>
      <c r="B128" t="s">
        <v>21</v>
      </c>
      <c r="C128" t="s">
        <v>54</v>
      </c>
      <c r="D128" t="s">
        <v>2322</v>
      </c>
      <c r="E128">
        <v>986</v>
      </c>
      <c r="F128">
        <v>0</v>
      </c>
      <c r="G128">
        <v>0</v>
      </c>
    </row>
    <row r="129" spans="1:7" x14ac:dyDescent="0.55000000000000004">
      <c r="A129">
        <v>128</v>
      </c>
      <c r="B129" t="s">
        <v>23</v>
      </c>
      <c r="C129" t="s">
        <v>73</v>
      </c>
      <c r="D129" t="s">
        <v>4682</v>
      </c>
      <c r="E129">
        <v>724.1</v>
      </c>
      <c r="F129">
        <v>0</v>
      </c>
      <c r="G129">
        <v>0</v>
      </c>
    </row>
    <row r="130" spans="1:7" x14ac:dyDescent="0.55000000000000004">
      <c r="A130">
        <v>129</v>
      </c>
      <c r="B130" t="s">
        <v>22</v>
      </c>
      <c r="C130" t="s">
        <v>80</v>
      </c>
      <c r="D130" t="s">
        <v>3506</v>
      </c>
      <c r="E130">
        <v>432.6</v>
      </c>
      <c r="F130">
        <v>0</v>
      </c>
      <c r="G130">
        <v>0</v>
      </c>
    </row>
    <row r="131" spans="1:7" x14ac:dyDescent="0.55000000000000004">
      <c r="A131">
        <v>130</v>
      </c>
      <c r="B131" t="s">
        <v>21</v>
      </c>
      <c r="C131" t="s">
        <v>64</v>
      </c>
      <c r="D131" t="s">
        <v>997</v>
      </c>
      <c r="E131">
        <v>527.9</v>
      </c>
      <c r="F131">
        <v>0</v>
      </c>
      <c r="G131">
        <v>0</v>
      </c>
    </row>
    <row r="132" spans="1:7" x14ac:dyDescent="0.55000000000000004">
      <c r="A132">
        <v>131</v>
      </c>
      <c r="B132" t="s">
        <v>21</v>
      </c>
      <c r="C132" t="s">
        <v>64</v>
      </c>
      <c r="D132" t="s">
        <v>1149</v>
      </c>
      <c r="E132">
        <v>789.5</v>
      </c>
      <c r="F132">
        <v>0</v>
      </c>
      <c r="G132">
        <v>0</v>
      </c>
    </row>
    <row r="133" spans="1:7" x14ac:dyDescent="0.55000000000000004">
      <c r="A133">
        <v>132</v>
      </c>
      <c r="B133" t="s">
        <v>23</v>
      </c>
      <c r="C133" t="s">
        <v>87</v>
      </c>
      <c r="D133" t="s">
        <v>4551</v>
      </c>
      <c r="E133">
        <v>966.5</v>
      </c>
      <c r="F133">
        <v>0</v>
      </c>
      <c r="G133">
        <v>0</v>
      </c>
    </row>
    <row r="134" spans="1:7" x14ac:dyDescent="0.55000000000000004">
      <c r="A134">
        <v>133</v>
      </c>
      <c r="B134" t="s">
        <v>21</v>
      </c>
      <c r="C134" t="s">
        <v>67</v>
      </c>
      <c r="D134" t="s">
        <v>1797</v>
      </c>
      <c r="E134">
        <v>161.69999999999999</v>
      </c>
      <c r="F134">
        <v>0</v>
      </c>
      <c r="G134">
        <v>0</v>
      </c>
    </row>
    <row r="135" spans="1:7" x14ac:dyDescent="0.55000000000000004">
      <c r="A135">
        <v>134</v>
      </c>
      <c r="B135" t="s">
        <v>23</v>
      </c>
      <c r="C135" t="s">
        <v>72</v>
      </c>
      <c r="D135" t="s">
        <v>3819</v>
      </c>
      <c r="E135">
        <v>654.5</v>
      </c>
      <c r="F135">
        <v>0</v>
      </c>
      <c r="G135">
        <v>0</v>
      </c>
    </row>
    <row r="136" spans="1:7" x14ac:dyDescent="0.55000000000000004">
      <c r="A136">
        <v>135</v>
      </c>
      <c r="B136" t="s">
        <v>23</v>
      </c>
      <c r="C136" t="s">
        <v>73</v>
      </c>
      <c r="D136" t="s">
        <v>4654</v>
      </c>
      <c r="E136">
        <v>691.8</v>
      </c>
      <c r="F136">
        <v>0</v>
      </c>
      <c r="G136">
        <v>0</v>
      </c>
    </row>
    <row r="137" spans="1:7" x14ac:dyDescent="0.55000000000000004">
      <c r="A137">
        <v>136</v>
      </c>
      <c r="B137" t="s">
        <v>23</v>
      </c>
      <c r="C137" t="s">
        <v>87</v>
      </c>
      <c r="D137" t="s">
        <v>4401</v>
      </c>
      <c r="E137">
        <v>468.7</v>
      </c>
      <c r="F137">
        <v>0</v>
      </c>
      <c r="G137">
        <v>0</v>
      </c>
    </row>
    <row r="138" spans="1:7" x14ac:dyDescent="0.55000000000000004">
      <c r="A138">
        <v>137</v>
      </c>
      <c r="B138" t="s">
        <v>22</v>
      </c>
      <c r="C138" t="s">
        <v>53</v>
      </c>
      <c r="D138" t="s">
        <v>2942</v>
      </c>
      <c r="E138">
        <v>183.4</v>
      </c>
      <c r="F138">
        <v>0</v>
      </c>
      <c r="G138">
        <v>0</v>
      </c>
    </row>
    <row r="139" spans="1:7" x14ac:dyDescent="0.55000000000000004">
      <c r="A139">
        <v>138</v>
      </c>
      <c r="B139" t="s">
        <v>21</v>
      </c>
      <c r="C139" t="s">
        <v>71</v>
      </c>
      <c r="D139" t="s">
        <v>2104</v>
      </c>
      <c r="E139">
        <v>385.9</v>
      </c>
      <c r="F139">
        <v>0</v>
      </c>
      <c r="G139">
        <v>0</v>
      </c>
    </row>
    <row r="140" spans="1:7" x14ac:dyDescent="0.55000000000000004">
      <c r="A140">
        <v>139</v>
      </c>
      <c r="B140" t="s">
        <v>21</v>
      </c>
      <c r="C140" t="s">
        <v>67</v>
      </c>
      <c r="D140" t="s">
        <v>1903</v>
      </c>
      <c r="E140">
        <v>499.9</v>
      </c>
      <c r="F140">
        <v>0</v>
      </c>
      <c r="G140">
        <v>0</v>
      </c>
    </row>
    <row r="141" spans="1:7" x14ac:dyDescent="0.55000000000000004">
      <c r="A141">
        <v>140</v>
      </c>
      <c r="B141" t="s">
        <v>23</v>
      </c>
      <c r="C141" t="s">
        <v>63</v>
      </c>
      <c r="D141" t="s">
        <v>3928</v>
      </c>
      <c r="E141">
        <v>816.7</v>
      </c>
      <c r="F141">
        <v>0</v>
      </c>
      <c r="G141">
        <v>0</v>
      </c>
    </row>
    <row r="142" spans="1:7" x14ac:dyDescent="0.55000000000000004">
      <c r="A142">
        <v>141</v>
      </c>
      <c r="B142" t="s">
        <v>21</v>
      </c>
      <c r="C142" t="s">
        <v>60</v>
      </c>
      <c r="D142" t="s">
        <v>726</v>
      </c>
      <c r="E142">
        <v>939.6</v>
      </c>
      <c r="F142">
        <v>0</v>
      </c>
      <c r="G142">
        <v>0</v>
      </c>
    </row>
    <row r="143" spans="1:7" x14ac:dyDescent="0.55000000000000004">
      <c r="A143">
        <v>142</v>
      </c>
      <c r="B143" t="s">
        <v>21</v>
      </c>
      <c r="C143" t="s">
        <v>59</v>
      </c>
      <c r="D143" t="s">
        <v>1679</v>
      </c>
      <c r="E143">
        <v>1036</v>
      </c>
      <c r="F143">
        <v>0</v>
      </c>
      <c r="G143">
        <v>0</v>
      </c>
    </row>
    <row r="144" spans="1:7" x14ac:dyDescent="0.55000000000000004">
      <c r="A144">
        <v>143</v>
      </c>
      <c r="B144" t="s">
        <v>21</v>
      </c>
      <c r="C144" t="s">
        <v>67</v>
      </c>
      <c r="D144" t="s">
        <v>1749</v>
      </c>
      <c r="E144">
        <v>676.5</v>
      </c>
      <c r="F144">
        <v>0</v>
      </c>
      <c r="G144">
        <v>0</v>
      </c>
    </row>
    <row r="145" spans="1:7" x14ac:dyDescent="0.55000000000000004">
      <c r="A145">
        <v>144</v>
      </c>
      <c r="B145" t="s">
        <v>22</v>
      </c>
      <c r="C145" t="s">
        <v>53</v>
      </c>
      <c r="D145" t="s">
        <v>2920</v>
      </c>
      <c r="E145">
        <v>1022.4</v>
      </c>
      <c r="F145">
        <v>0</v>
      </c>
      <c r="G145">
        <v>0</v>
      </c>
    </row>
    <row r="146" spans="1:7" x14ac:dyDescent="0.55000000000000004">
      <c r="A146">
        <v>145</v>
      </c>
      <c r="B146" t="s">
        <v>22</v>
      </c>
      <c r="C146" t="s">
        <v>80</v>
      </c>
      <c r="D146" t="s">
        <v>3406</v>
      </c>
      <c r="E146">
        <v>716.2</v>
      </c>
      <c r="F146">
        <v>0</v>
      </c>
      <c r="G146">
        <v>0</v>
      </c>
    </row>
    <row r="147" spans="1:7" x14ac:dyDescent="0.55000000000000004">
      <c r="A147">
        <v>146</v>
      </c>
      <c r="B147" t="s">
        <v>21</v>
      </c>
      <c r="C147" t="s">
        <v>64</v>
      </c>
      <c r="D147" t="s">
        <v>943</v>
      </c>
      <c r="E147">
        <v>984.7</v>
      </c>
      <c r="F147">
        <v>0</v>
      </c>
      <c r="G147">
        <v>0</v>
      </c>
    </row>
    <row r="148" spans="1:7" x14ac:dyDescent="0.55000000000000004">
      <c r="A148">
        <v>147</v>
      </c>
      <c r="B148" t="s">
        <v>21</v>
      </c>
      <c r="C148" t="s">
        <v>64</v>
      </c>
      <c r="D148" t="s">
        <v>1105</v>
      </c>
      <c r="E148">
        <v>868.1</v>
      </c>
      <c r="F148">
        <v>0</v>
      </c>
      <c r="G148">
        <v>0</v>
      </c>
    </row>
    <row r="149" spans="1:7" x14ac:dyDescent="0.55000000000000004">
      <c r="A149">
        <v>148</v>
      </c>
      <c r="B149" t="s">
        <v>23</v>
      </c>
      <c r="C149" t="s">
        <v>81</v>
      </c>
      <c r="D149" t="s">
        <v>4156</v>
      </c>
      <c r="E149">
        <v>524.79999999999995</v>
      </c>
      <c r="F149">
        <v>0</v>
      </c>
      <c r="G149">
        <v>0</v>
      </c>
    </row>
    <row r="150" spans="1:7" x14ac:dyDescent="0.55000000000000004">
      <c r="A150">
        <v>149</v>
      </c>
      <c r="B150" t="s">
        <v>22</v>
      </c>
      <c r="C150" t="s">
        <v>80</v>
      </c>
      <c r="D150" t="s">
        <v>3444</v>
      </c>
      <c r="E150">
        <v>1042.5</v>
      </c>
      <c r="F150">
        <v>0</v>
      </c>
      <c r="G150">
        <v>0</v>
      </c>
    </row>
    <row r="151" spans="1:7" x14ac:dyDescent="0.55000000000000004">
      <c r="A151">
        <v>150</v>
      </c>
      <c r="B151" t="s">
        <v>22</v>
      </c>
      <c r="C151" t="s">
        <v>77</v>
      </c>
      <c r="D151" t="s">
        <v>3334</v>
      </c>
      <c r="E151">
        <v>703.2</v>
      </c>
      <c r="F151">
        <v>0</v>
      </c>
      <c r="G151">
        <v>0</v>
      </c>
    </row>
    <row r="152" spans="1:7" x14ac:dyDescent="0.55000000000000004">
      <c r="A152">
        <v>151</v>
      </c>
      <c r="B152" t="s">
        <v>22</v>
      </c>
      <c r="C152" t="s">
        <v>77</v>
      </c>
      <c r="D152" t="s">
        <v>3196</v>
      </c>
      <c r="E152">
        <v>319</v>
      </c>
      <c r="F152">
        <v>0</v>
      </c>
      <c r="G152">
        <v>0</v>
      </c>
    </row>
    <row r="153" spans="1:7" x14ac:dyDescent="0.55000000000000004">
      <c r="A153">
        <v>152</v>
      </c>
      <c r="B153" t="s">
        <v>21</v>
      </c>
      <c r="C153" t="s">
        <v>64</v>
      </c>
      <c r="D153" t="s">
        <v>1209</v>
      </c>
      <c r="E153">
        <v>692.9</v>
      </c>
      <c r="F153">
        <v>0</v>
      </c>
      <c r="G153">
        <v>0</v>
      </c>
    </row>
    <row r="154" spans="1:7" x14ac:dyDescent="0.55000000000000004">
      <c r="A154">
        <v>153</v>
      </c>
      <c r="B154" t="s">
        <v>21</v>
      </c>
      <c r="C154" t="s">
        <v>68</v>
      </c>
      <c r="D154" t="s">
        <v>1363</v>
      </c>
      <c r="E154">
        <v>356.5</v>
      </c>
      <c r="F154">
        <v>0</v>
      </c>
      <c r="G154">
        <v>0</v>
      </c>
    </row>
    <row r="155" spans="1:7" x14ac:dyDescent="0.55000000000000004">
      <c r="A155">
        <v>154</v>
      </c>
      <c r="B155" t="s">
        <v>23</v>
      </c>
      <c r="C155" t="s">
        <v>72</v>
      </c>
      <c r="D155" t="s">
        <v>3869</v>
      </c>
      <c r="E155">
        <v>832.5</v>
      </c>
      <c r="F155">
        <v>0</v>
      </c>
      <c r="G155">
        <v>0</v>
      </c>
    </row>
    <row r="156" spans="1:7" x14ac:dyDescent="0.55000000000000004">
      <c r="A156">
        <v>155</v>
      </c>
      <c r="B156" t="s">
        <v>23</v>
      </c>
      <c r="C156" t="s">
        <v>83</v>
      </c>
      <c r="D156" t="s">
        <v>5037</v>
      </c>
      <c r="E156">
        <v>467.6</v>
      </c>
      <c r="F156">
        <v>0</v>
      </c>
      <c r="G156">
        <v>0</v>
      </c>
    </row>
    <row r="157" spans="1:7" x14ac:dyDescent="0.55000000000000004">
      <c r="A157">
        <v>156</v>
      </c>
      <c r="B157" t="s">
        <v>22</v>
      </c>
      <c r="C157" t="s">
        <v>89</v>
      </c>
      <c r="D157" t="s">
        <v>3118</v>
      </c>
      <c r="E157">
        <v>411.6</v>
      </c>
      <c r="F157">
        <v>0</v>
      </c>
      <c r="G157">
        <v>0</v>
      </c>
    </row>
  </sheetData>
  <phoneticPr fontId="4"/>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2AB3-02EB-482B-AD2D-AEB9C07C9121}">
  <sheetPr codeName="Sheet9"/>
  <dimension ref="A1:G157"/>
  <sheetViews>
    <sheetView workbookViewId="0">
      <selection sqref="A1:G157"/>
    </sheetView>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21</v>
      </c>
      <c r="C2" t="s">
        <v>60</v>
      </c>
      <c r="D2" t="s">
        <v>871</v>
      </c>
      <c r="E2">
        <v>4076.7</v>
      </c>
      <c r="F2">
        <v>7463.6</v>
      </c>
      <c r="G2">
        <v>1.8307</v>
      </c>
    </row>
    <row r="3" spans="1:7" x14ac:dyDescent="0.55000000000000004">
      <c r="A3">
        <v>2</v>
      </c>
      <c r="B3" t="s">
        <v>23</v>
      </c>
      <c r="C3" t="s">
        <v>88</v>
      </c>
      <c r="D3" t="s">
        <v>3526</v>
      </c>
      <c r="E3">
        <v>2388.8000000000002</v>
      </c>
      <c r="F3">
        <v>4071</v>
      </c>
      <c r="G3">
        <v>1.7040999999999999</v>
      </c>
    </row>
    <row r="4" spans="1:7" x14ac:dyDescent="0.55000000000000004">
      <c r="A4">
        <v>3</v>
      </c>
      <c r="B4" t="s">
        <v>22</v>
      </c>
      <c r="C4" t="s">
        <v>77</v>
      </c>
      <c r="D4" t="s">
        <v>3302</v>
      </c>
      <c r="E4">
        <v>2839.8</v>
      </c>
      <c r="F4">
        <v>3393.4</v>
      </c>
      <c r="G4">
        <v>1.1949000000000001</v>
      </c>
    </row>
    <row r="5" spans="1:7" x14ac:dyDescent="0.55000000000000004">
      <c r="A5">
        <v>4</v>
      </c>
      <c r="B5" t="s">
        <v>22</v>
      </c>
      <c r="C5" t="s">
        <v>79</v>
      </c>
      <c r="D5" t="s">
        <v>2440</v>
      </c>
      <c r="E5">
        <v>5767.3</v>
      </c>
      <c r="F5">
        <v>6106.6</v>
      </c>
      <c r="G5">
        <v>1.0588</v>
      </c>
    </row>
    <row r="6" spans="1:7" x14ac:dyDescent="0.55000000000000004">
      <c r="A6">
        <v>5</v>
      </c>
      <c r="B6" t="s">
        <v>21</v>
      </c>
      <c r="C6" t="s">
        <v>71</v>
      </c>
      <c r="D6" t="s">
        <v>2146</v>
      </c>
      <c r="E6">
        <v>5126.2</v>
      </c>
      <c r="F6">
        <v>5428</v>
      </c>
      <c r="G6">
        <v>1.0588</v>
      </c>
    </row>
    <row r="7" spans="1:7" x14ac:dyDescent="0.55000000000000004">
      <c r="A7">
        <v>6</v>
      </c>
      <c r="B7" t="s">
        <v>21</v>
      </c>
      <c r="C7" t="s">
        <v>54</v>
      </c>
      <c r="D7" t="s">
        <v>2206</v>
      </c>
      <c r="E7">
        <v>12671.9</v>
      </c>
      <c r="F7">
        <v>13230.9</v>
      </c>
      <c r="G7">
        <v>1.0441</v>
      </c>
    </row>
    <row r="8" spans="1:7" x14ac:dyDescent="0.55000000000000004">
      <c r="A8">
        <v>7</v>
      </c>
      <c r="B8" t="s">
        <v>23</v>
      </c>
      <c r="C8" t="s">
        <v>72</v>
      </c>
      <c r="D8" t="s">
        <v>3819</v>
      </c>
      <c r="E8">
        <v>5209.8999999999996</v>
      </c>
      <c r="F8">
        <v>5088.8</v>
      </c>
      <c r="G8">
        <v>0.97670000000000001</v>
      </c>
    </row>
    <row r="9" spans="1:7" x14ac:dyDescent="0.55000000000000004">
      <c r="A9">
        <v>8</v>
      </c>
      <c r="B9" t="s">
        <v>21</v>
      </c>
      <c r="C9" t="s">
        <v>71</v>
      </c>
      <c r="D9" t="s">
        <v>2054</v>
      </c>
      <c r="E9">
        <v>1770.3</v>
      </c>
      <c r="F9">
        <v>1696.3</v>
      </c>
      <c r="G9">
        <v>0.95809999999999995</v>
      </c>
    </row>
    <row r="10" spans="1:7" x14ac:dyDescent="0.55000000000000004">
      <c r="A10">
        <v>9</v>
      </c>
      <c r="B10" t="s">
        <v>21</v>
      </c>
      <c r="C10" t="s">
        <v>71</v>
      </c>
      <c r="D10" t="s">
        <v>1969</v>
      </c>
      <c r="E10">
        <v>9528</v>
      </c>
      <c r="F10">
        <v>8481.2999999999993</v>
      </c>
      <c r="G10">
        <v>0.8901</v>
      </c>
    </row>
    <row r="11" spans="1:7" x14ac:dyDescent="0.55000000000000004">
      <c r="A11">
        <v>10</v>
      </c>
      <c r="B11" t="s">
        <v>23</v>
      </c>
      <c r="C11" t="s">
        <v>81</v>
      </c>
      <c r="D11" t="s">
        <v>4156</v>
      </c>
      <c r="E11">
        <v>5370.1</v>
      </c>
      <c r="F11">
        <v>4749.5</v>
      </c>
      <c r="G11">
        <v>0.88439999999999996</v>
      </c>
    </row>
    <row r="12" spans="1:7" x14ac:dyDescent="0.55000000000000004">
      <c r="A12">
        <v>11</v>
      </c>
      <c r="B12" t="s">
        <v>21</v>
      </c>
      <c r="C12" t="s">
        <v>71</v>
      </c>
      <c r="D12" t="s">
        <v>1959</v>
      </c>
      <c r="E12">
        <v>3947.7</v>
      </c>
      <c r="F12">
        <v>3392.5</v>
      </c>
      <c r="G12">
        <v>0.85929999999999995</v>
      </c>
    </row>
    <row r="13" spans="1:7" x14ac:dyDescent="0.55000000000000004">
      <c r="A13">
        <v>12</v>
      </c>
      <c r="B13" t="s">
        <v>21</v>
      </c>
      <c r="C13" t="s">
        <v>68</v>
      </c>
      <c r="D13" t="s">
        <v>1333</v>
      </c>
      <c r="E13">
        <v>13359.2</v>
      </c>
      <c r="F13">
        <v>11195.3</v>
      </c>
      <c r="G13">
        <v>0.83799999999999997</v>
      </c>
    </row>
    <row r="14" spans="1:7" x14ac:dyDescent="0.55000000000000004">
      <c r="A14">
        <v>13</v>
      </c>
      <c r="B14" t="s">
        <v>22</v>
      </c>
      <c r="C14" t="s">
        <v>77</v>
      </c>
      <c r="D14" t="s">
        <v>3152</v>
      </c>
      <c r="E14">
        <v>1250.7</v>
      </c>
      <c r="F14">
        <v>1017.8</v>
      </c>
      <c r="G14">
        <v>0.81369999999999998</v>
      </c>
    </row>
    <row r="15" spans="1:7" x14ac:dyDescent="0.55000000000000004">
      <c r="A15">
        <v>14</v>
      </c>
      <c r="B15" t="s">
        <v>21</v>
      </c>
      <c r="C15" t="s">
        <v>67</v>
      </c>
      <c r="D15" t="s">
        <v>1873</v>
      </c>
      <c r="E15">
        <v>9740.2999999999993</v>
      </c>
      <c r="F15">
        <v>7803.7</v>
      </c>
      <c r="G15">
        <v>0.80110000000000003</v>
      </c>
    </row>
    <row r="16" spans="1:7" x14ac:dyDescent="0.55000000000000004">
      <c r="A16">
        <v>15</v>
      </c>
      <c r="B16" t="s">
        <v>23</v>
      </c>
      <c r="C16" t="s">
        <v>88</v>
      </c>
      <c r="D16" t="s">
        <v>3574</v>
      </c>
      <c r="E16">
        <v>6301.3</v>
      </c>
      <c r="F16">
        <v>4749.5</v>
      </c>
      <c r="G16">
        <v>0.75370000000000004</v>
      </c>
    </row>
    <row r="17" spans="1:7" x14ac:dyDescent="0.55000000000000004">
      <c r="A17">
        <v>16</v>
      </c>
      <c r="B17" t="s">
        <v>23</v>
      </c>
      <c r="C17" t="s">
        <v>83</v>
      </c>
      <c r="D17" t="s">
        <v>5037</v>
      </c>
      <c r="E17">
        <v>2260.4</v>
      </c>
      <c r="F17">
        <v>1696.3</v>
      </c>
      <c r="G17">
        <v>0.75039999999999996</v>
      </c>
    </row>
    <row r="18" spans="1:7" x14ac:dyDescent="0.55000000000000004">
      <c r="A18">
        <v>17</v>
      </c>
      <c r="B18" t="s">
        <v>22</v>
      </c>
      <c r="C18" t="s">
        <v>85</v>
      </c>
      <c r="D18" t="s">
        <v>2774</v>
      </c>
      <c r="E18">
        <v>6411</v>
      </c>
      <c r="F18">
        <v>4749.5</v>
      </c>
      <c r="G18">
        <v>0.74080000000000001</v>
      </c>
    </row>
    <row r="19" spans="1:7" x14ac:dyDescent="0.55000000000000004">
      <c r="A19">
        <v>18</v>
      </c>
      <c r="B19" t="s">
        <v>22</v>
      </c>
      <c r="C19" t="s">
        <v>85</v>
      </c>
      <c r="D19" t="s">
        <v>2858</v>
      </c>
      <c r="E19">
        <v>3667.9</v>
      </c>
      <c r="F19">
        <v>2714</v>
      </c>
      <c r="G19">
        <v>0.7399</v>
      </c>
    </row>
    <row r="20" spans="1:7" x14ac:dyDescent="0.55000000000000004">
      <c r="A20">
        <v>19</v>
      </c>
      <c r="B20" t="s">
        <v>23</v>
      </c>
      <c r="C20" t="s">
        <v>88</v>
      </c>
      <c r="D20" t="s">
        <v>3595</v>
      </c>
      <c r="E20">
        <v>6955.4</v>
      </c>
      <c r="F20">
        <v>5088.8</v>
      </c>
      <c r="G20">
        <v>0.73160000000000003</v>
      </c>
    </row>
    <row r="21" spans="1:7" x14ac:dyDescent="0.55000000000000004">
      <c r="A21">
        <v>20</v>
      </c>
      <c r="B21" t="s">
        <v>22</v>
      </c>
      <c r="C21" t="s">
        <v>80</v>
      </c>
      <c r="D21" t="s">
        <v>3472</v>
      </c>
      <c r="E21">
        <v>4700</v>
      </c>
      <c r="F21">
        <v>3392.5</v>
      </c>
      <c r="G21">
        <v>0.7218</v>
      </c>
    </row>
    <row r="22" spans="1:7" x14ac:dyDescent="0.55000000000000004">
      <c r="A22">
        <v>21</v>
      </c>
      <c r="B22" t="s">
        <v>21</v>
      </c>
      <c r="C22" t="s">
        <v>67</v>
      </c>
      <c r="D22" t="s">
        <v>1929</v>
      </c>
      <c r="E22">
        <v>5170.8</v>
      </c>
      <c r="F22">
        <v>3732.7</v>
      </c>
      <c r="G22">
        <v>0.7218</v>
      </c>
    </row>
    <row r="23" spans="1:7" x14ac:dyDescent="0.55000000000000004">
      <c r="A23">
        <v>22</v>
      </c>
      <c r="B23" t="s">
        <v>21</v>
      </c>
      <c r="C23" t="s">
        <v>64</v>
      </c>
      <c r="D23" t="s">
        <v>981</v>
      </c>
      <c r="E23">
        <v>16024.3</v>
      </c>
      <c r="F23">
        <v>11534.6</v>
      </c>
      <c r="G23">
        <v>0.7198</v>
      </c>
    </row>
    <row r="24" spans="1:7" x14ac:dyDescent="0.55000000000000004">
      <c r="A24">
        <v>23</v>
      </c>
      <c r="B24" t="s">
        <v>21</v>
      </c>
      <c r="C24" t="s">
        <v>64</v>
      </c>
      <c r="D24" t="s">
        <v>1247</v>
      </c>
      <c r="E24">
        <v>6668.7</v>
      </c>
      <c r="F24">
        <v>4749.5</v>
      </c>
      <c r="G24">
        <v>0.71220000000000006</v>
      </c>
    </row>
    <row r="25" spans="1:7" x14ac:dyDescent="0.55000000000000004">
      <c r="A25">
        <v>24</v>
      </c>
      <c r="B25" t="s">
        <v>22</v>
      </c>
      <c r="C25" t="s">
        <v>80</v>
      </c>
      <c r="D25" t="s">
        <v>3506</v>
      </c>
      <c r="E25">
        <v>5381.5</v>
      </c>
      <c r="F25">
        <v>3731.8</v>
      </c>
      <c r="G25">
        <v>0.69340000000000002</v>
      </c>
    </row>
    <row r="26" spans="1:7" x14ac:dyDescent="0.55000000000000004">
      <c r="A26">
        <v>25</v>
      </c>
      <c r="B26" t="s">
        <v>22</v>
      </c>
      <c r="C26" t="s">
        <v>53</v>
      </c>
      <c r="D26" t="s">
        <v>2984</v>
      </c>
      <c r="E26">
        <v>4914</v>
      </c>
      <c r="F26">
        <v>3392.5</v>
      </c>
      <c r="G26">
        <v>0.69030000000000002</v>
      </c>
    </row>
    <row r="27" spans="1:7" x14ac:dyDescent="0.55000000000000004">
      <c r="A27">
        <v>26</v>
      </c>
      <c r="B27" t="s">
        <v>23</v>
      </c>
      <c r="C27" t="s">
        <v>73</v>
      </c>
      <c r="D27" t="s">
        <v>4632</v>
      </c>
      <c r="E27">
        <v>3491.1</v>
      </c>
      <c r="F27">
        <v>2374.8000000000002</v>
      </c>
      <c r="G27">
        <v>0.68020000000000003</v>
      </c>
    </row>
    <row r="28" spans="1:7" x14ac:dyDescent="0.55000000000000004">
      <c r="A28">
        <v>27</v>
      </c>
      <c r="B28" t="s">
        <v>21</v>
      </c>
      <c r="C28" t="s">
        <v>64</v>
      </c>
      <c r="D28" t="s">
        <v>943</v>
      </c>
      <c r="E28">
        <v>10532.2</v>
      </c>
      <c r="F28">
        <v>7124.3</v>
      </c>
      <c r="G28">
        <v>0.6764</v>
      </c>
    </row>
    <row r="29" spans="1:7" x14ac:dyDescent="0.55000000000000004">
      <c r="A29">
        <v>28</v>
      </c>
      <c r="B29" t="s">
        <v>22</v>
      </c>
      <c r="C29" t="s">
        <v>85</v>
      </c>
      <c r="D29" t="s">
        <v>2700</v>
      </c>
      <c r="E29">
        <v>12212.6</v>
      </c>
      <c r="F29">
        <v>8142.1</v>
      </c>
      <c r="G29">
        <v>0.66659999999999997</v>
      </c>
    </row>
    <row r="30" spans="1:7" x14ac:dyDescent="0.55000000000000004">
      <c r="A30">
        <v>29</v>
      </c>
      <c r="B30" t="s">
        <v>21</v>
      </c>
      <c r="C30" t="s">
        <v>54</v>
      </c>
      <c r="D30" t="s">
        <v>2350</v>
      </c>
      <c r="E30">
        <v>3605.2</v>
      </c>
      <c r="F30">
        <v>2375.6999999999998</v>
      </c>
      <c r="G30">
        <v>0.65890000000000004</v>
      </c>
    </row>
    <row r="31" spans="1:7" x14ac:dyDescent="0.55000000000000004">
      <c r="A31">
        <v>30</v>
      </c>
      <c r="B31" t="s">
        <v>23</v>
      </c>
      <c r="C31" t="s">
        <v>83</v>
      </c>
      <c r="D31" t="s">
        <v>4826</v>
      </c>
      <c r="E31">
        <v>8772.2000000000007</v>
      </c>
      <c r="F31">
        <v>5767.3</v>
      </c>
      <c r="G31">
        <v>0.65739999999999998</v>
      </c>
    </row>
    <row r="32" spans="1:7" x14ac:dyDescent="0.55000000000000004">
      <c r="A32">
        <v>31</v>
      </c>
      <c r="B32" t="s">
        <v>22</v>
      </c>
      <c r="C32" t="s">
        <v>85</v>
      </c>
      <c r="D32" t="s">
        <v>2732</v>
      </c>
      <c r="E32">
        <v>8262.1</v>
      </c>
      <c r="F32">
        <v>5428.5</v>
      </c>
      <c r="G32">
        <v>0.65700000000000003</v>
      </c>
    </row>
    <row r="33" spans="1:7" x14ac:dyDescent="0.55000000000000004">
      <c r="A33">
        <v>32</v>
      </c>
      <c r="B33" t="s">
        <v>21</v>
      </c>
      <c r="C33" t="s">
        <v>68</v>
      </c>
      <c r="D33" t="s">
        <v>1413</v>
      </c>
      <c r="E33">
        <v>15264.6</v>
      </c>
      <c r="F33">
        <v>9838.2999999999993</v>
      </c>
      <c r="G33">
        <v>0.64449999999999996</v>
      </c>
    </row>
    <row r="34" spans="1:7" x14ac:dyDescent="0.55000000000000004">
      <c r="A34">
        <v>33</v>
      </c>
      <c r="B34" t="s">
        <v>23</v>
      </c>
      <c r="C34" t="s">
        <v>81</v>
      </c>
      <c r="D34" t="s">
        <v>4184</v>
      </c>
      <c r="E34">
        <v>6319.9</v>
      </c>
      <c r="F34">
        <v>4071.5</v>
      </c>
      <c r="G34">
        <v>0.64419999999999999</v>
      </c>
    </row>
    <row r="35" spans="1:7" x14ac:dyDescent="0.55000000000000004">
      <c r="A35">
        <v>34</v>
      </c>
      <c r="B35" t="s">
        <v>21</v>
      </c>
      <c r="C35" t="s">
        <v>64</v>
      </c>
      <c r="D35" t="s">
        <v>1149</v>
      </c>
      <c r="E35">
        <v>8608.4</v>
      </c>
      <c r="F35">
        <v>5428</v>
      </c>
      <c r="G35">
        <v>0.63049999999999995</v>
      </c>
    </row>
    <row r="36" spans="1:7" x14ac:dyDescent="0.55000000000000004">
      <c r="A36">
        <v>35</v>
      </c>
      <c r="B36" t="s">
        <v>22</v>
      </c>
      <c r="C36" t="s">
        <v>77</v>
      </c>
      <c r="D36" t="s">
        <v>3222</v>
      </c>
      <c r="E36">
        <v>3774.1</v>
      </c>
      <c r="F36">
        <v>2374.8000000000002</v>
      </c>
      <c r="G36">
        <v>0.62919999999999998</v>
      </c>
    </row>
    <row r="37" spans="1:7" x14ac:dyDescent="0.55000000000000004">
      <c r="A37">
        <v>36</v>
      </c>
      <c r="B37" t="s">
        <v>22</v>
      </c>
      <c r="C37" t="s">
        <v>79</v>
      </c>
      <c r="D37" t="s">
        <v>2538</v>
      </c>
      <c r="E37">
        <v>8132.3</v>
      </c>
      <c r="F37">
        <v>5088.8</v>
      </c>
      <c r="G37">
        <v>0.62570000000000003</v>
      </c>
    </row>
    <row r="38" spans="1:7" x14ac:dyDescent="0.55000000000000004">
      <c r="A38">
        <v>37</v>
      </c>
      <c r="B38" t="s">
        <v>23</v>
      </c>
      <c r="C38" t="s">
        <v>72</v>
      </c>
      <c r="D38" t="s">
        <v>3795</v>
      </c>
      <c r="E38">
        <v>7188</v>
      </c>
      <c r="F38">
        <v>4410.3</v>
      </c>
      <c r="G38">
        <v>0.61350000000000005</v>
      </c>
    </row>
    <row r="39" spans="1:7" x14ac:dyDescent="0.55000000000000004">
      <c r="A39">
        <v>38</v>
      </c>
      <c r="B39" t="s">
        <v>21</v>
      </c>
      <c r="C39" t="s">
        <v>68</v>
      </c>
      <c r="D39" t="s">
        <v>1363</v>
      </c>
      <c r="E39">
        <v>2772</v>
      </c>
      <c r="F39">
        <v>1696.7</v>
      </c>
      <c r="G39">
        <v>0.61199999999999999</v>
      </c>
    </row>
    <row r="40" spans="1:7" x14ac:dyDescent="0.55000000000000004">
      <c r="A40">
        <v>39</v>
      </c>
      <c r="B40" t="s">
        <v>23</v>
      </c>
      <c r="C40" t="s">
        <v>81</v>
      </c>
      <c r="D40" t="s">
        <v>4283</v>
      </c>
      <c r="E40">
        <v>4483</v>
      </c>
      <c r="F40">
        <v>2714</v>
      </c>
      <c r="G40">
        <v>0.60540000000000005</v>
      </c>
    </row>
    <row r="41" spans="1:7" x14ac:dyDescent="0.55000000000000004">
      <c r="A41">
        <v>40</v>
      </c>
      <c r="B41" t="s">
        <v>21</v>
      </c>
      <c r="C41" t="s">
        <v>68</v>
      </c>
      <c r="D41" t="s">
        <v>1471</v>
      </c>
      <c r="E41">
        <v>6245</v>
      </c>
      <c r="F41">
        <v>3731.8</v>
      </c>
      <c r="G41">
        <v>0.59750000000000003</v>
      </c>
    </row>
    <row r="42" spans="1:7" x14ac:dyDescent="0.55000000000000004">
      <c r="A42">
        <v>41</v>
      </c>
      <c r="B42" t="s">
        <v>21</v>
      </c>
      <c r="C42" t="s">
        <v>71</v>
      </c>
      <c r="D42" t="s">
        <v>2027</v>
      </c>
      <c r="E42">
        <v>4608.3999999999996</v>
      </c>
      <c r="F42">
        <v>2714</v>
      </c>
      <c r="G42">
        <v>0.58889999999999998</v>
      </c>
    </row>
    <row r="43" spans="1:7" x14ac:dyDescent="0.55000000000000004">
      <c r="A43">
        <v>42</v>
      </c>
      <c r="B43" t="s">
        <v>23</v>
      </c>
      <c r="C43" t="s">
        <v>73</v>
      </c>
      <c r="D43" t="s">
        <v>4583</v>
      </c>
      <c r="E43">
        <v>6984.6</v>
      </c>
      <c r="F43">
        <v>4071</v>
      </c>
      <c r="G43">
        <v>0.58279999999999998</v>
      </c>
    </row>
    <row r="44" spans="1:7" x14ac:dyDescent="0.55000000000000004">
      <c r="A44">
        <v>43</v>
      </c>
      <c r="B44" t="s">
        <v>21</v>
      </c>
      <c r="C44" t="s">
        <v>67</v>
      </c>
      <c r="D44" t="s">
        <v>1903</v>
      </c>
      <c r="E44">
        <v>5889.5</v>
      </c>
      <c r="F44">
        <v>3393</v>
      </c>
      <c r="G44">
        <v>0.57609999999999995</v>
      </c>
    </row>
    <row r="45" spans="1:7" x14ac:dyDescent="0.55000000000000004">
      <c r="A45">
        <v>44</v>
      </c>
      <c r="B45" t="s">
        <v>21</v>
      </c>
      <c r="C45" t="s">
        <v>67</v>
      </c>
      <c r="D45" t="s">
        <v>1749</v>
      </c>
      <c r="E45">
        <v>7198.9</v>
      </c>
      <c r="F45">
        <v>4072.8</v>
      </c>
      <c r="G45">
        <v>0.56569999999999998</v>
      </c>
    </row>
    <row r="46" spans="1:7" x14ac:dyDescent="0.55000000000000004">
      <c r="A46">
        <v>45</v>
      </c>
      <c r="B46" t="s">
        <v>23</v>
      </c>
      <c r="C46" t="s">
        <v>63</v>
      </c>
      <c r="D46" t="s">
        <v>3982</v>
      </c>
      <c r="E46">
        <v>12070.5</v>
      </c>
      <c r="F46">
        <v>6785.1</v>
      </c>
      <c r="G46">
        <v>0.56210000000000004</v>
      </c>
    </row>
    <row r="47" spans="1:7" x14ac:dyDescent="0.55000000000000004">
      <c r="A47">
        <v>46</v>
      </c>
      <c r="B47" t="s">
        <v>23</v>
      </c>
      <c r="C47" t="s">
        <v>73</v>
      </c>
      <c r="D47" t="s">
        <v>4654</v>
      </c>
      <c r="E47">
        <v>6640.8</v>
      </c>
      <c r="F47">
        <v>3731.8</v>
      </c>
      <c r="G47">
        <v>0.56189999999999996</v>
      </c>
    </row>
    <row r="48" spans="1:7" x14ac:dyDescent="0.55000000000000004">
      <c r="A48">
        <v>47</v>
      </c>
      <c r="B48" t="s">
        <v>23</v>
      </c>
      <c r="C48" t="s">
        <v>83</v>
      </c>
      <c r="D48" t="s">
        <v>4850</v>
      </c>
      <c r="E48">
        <v>11178</v>
      </c>
      <c r="F48">
        <v>6106.6</v>
      </c>
      <c r="G48">
        <v>0.54620000000000002</v>
      </c>
    </row>
    <row r="49" spans="1:7" x14ac:dyDescent="0.55000000000000004">
      <c r="A49">
        <v>48</v>
      </c>
      <c r="B49" t="s">
        <v>21</v>
      </c>
      <c r="C49" t="s">
        <v>60</v>
      </c>
      <c r="D49" t="s">
        <v>853</v>
      </c>
      <c r="E49">
        <v>11002.7</v>
      </c>
      <c r="F49">
        <v>5767.3</v>
      </c>
      <c r="G49">
        <v>0.52410000000000001</v>
      </c>
    </row>
    <row r="50" spans="1:7" x14ac:dyDescent="0.55000000000000004">
      <c r="A50">
        <v>49</v>
      </c>
      <c r="B50" t="s">
        <v>21</v>
      </c>
      <c r="C50" t="s">
        <v>68</v>
      </c>
      <c r="D50" t="s">
        <v>1451</v>
      </c>
      <c r="E50">
        <v>3408.1</v>
      </c>
      <c r="F50">
        <v>1696.3</v>
      </c>
      <c r="G50">
        <v>0.49769999999999998</v>
      </c>
    </row>
    <row r="51" spans="1:7" x14ac:dyDescent="0.55000000000000004">
      <c r="A51">
        <v>50</v>
      </c>
      <c r="B51" t="s">
        <v>23</v>
      </c>
      <c r="C51" t="s">
        <v>73</v>
      </c>
      <c r="D51" t="s">
        <v>4732</v>
      </c>
      <c r="E51">
        <v>7512.3</v>
      </c>
      <c r="F51">
        <v>3731.8</v>
      </c>
      <c r="G51">
        <v>0.49669999999999997</v>
      </c>
    </row>
    <row r="52" spans="1:7" x14ac:dyDescent="0.55000000000000004">
      <c r="A52">
        <v>51</v>
      </c>
      <c r="B52" t="s">
        <v>21</v>
      </c>
      <c r="C52" t="s">
        <v>64</v>
      </c>
      <c r="D52" t="s">
        <v>1183</v>
      </c>
      <c r="E52">
        <v>10301.1</v>
      </c>
      <c r="F52">
        <v>5088.8</v>
      </c>
      <c r="G52">
        <v>0.49399999999999999</v>
      </c>
    </row>
    <row r="53" spans="1:7" x14ac:dyDescent="0.55000000000000004">
      <c r="A53">
        <v>52</v>
      </c>
      <c r="B53" t="s">
        <v>21</v>
      </c>
      <c r="C53" t="s">
        <v>71</v>
      </c>
      <c r="D53" t="s">
        <v>2104</v>
      </c>
      <c r="E53">
        <v>3493.3</v>
      </c>
      <c r="F53">
        <v>1696.3</v>
      </c>
      <c r="G53">
        <v>0.48549999999999999</v>
      </c>
    </row>
    <row r="54" spans="1:7" x14ac:dyDescent="0.55000000000000004">
      <c r="A54">
        <v>53</v>
      </c>
      <c r="B54" t="s">
        <v>23</v>
      </c>
      <c r="C54" t="s">
        <v>87</v>
      </c>
      <c r="D54" t="s">
        <v>4451</v>
      </c>
      <c r="E54">
        <v>4958.1000000000004</v>
      </c>
      <c r="F54">
        <v>2374.8000000000002</v>
      </c>
      <c r="G54">
        <v>0.47889999999999999</v>
      </c>
    </row>
    <row r="55" spans="1:7" x14ac:dyDescent="0.55000000000000004">
      <c r="A55">
        <v>54</v>
      </c>
      <c r="B55" t="s">
        <v>23</v>
      </c>
      <c r="C55" t="s">
        <v>63</v>
      </c>
      <c r="D55" t="s">
        <v>4084</v>
      </c>
      <c r="E55">
        <v>4269.8999999999996</v>
      </c>
      <c r="F55">
        <v>2036.4</v>
      </c>
      <c r="G55">
        <v>0.47689999999999999</v>
      </c>
    </row>
    <row r="56" spans="1:7" x14ac:dyDescent="0.55000000000000004">
      <c r="A56">
        <v>55</v>
      </c>
      <c r="B56" t="s">
        <v>21</v>
      </c>
      <c r="C56" t="s">
        <v>54</v>
      </c>
      <c r="D56" t="s">
        <v>2380</v>
      </c>
      <c r="E56">
        <v>24287</v>
      </c>
      <c r="F56">
        <v>11534.6</v>
      </c>
      <c r="G56">
        <v>0.47489999999999999</v>
      </c>
    </row>
    <row r="57" spans="1:7" x14ac:dyDescent="0.55000000000000004">
      <c r="A57">
        <v>56</v>
      </c>
      <c r="B57" t="s">
        <v>23</v>
      </c>
      <c r="C57" t="s">
        <v>72</v>
      </c>
      <c r="D57" t="s">
        <v>3847</v>
      </c>
      <c r="E57">
        <v>6485.5</v>
      </c>
      <c r="F57">
        <v>3053.3</v>
      </c>
      <c r="G57">
        <v>0.47070000000000001</v>
      </c>
    </row>
    <row r="58" spans="1:7" x14ac:dyDescent="0.55000000000000004">
      <c r="A58">
        <v>57</v>
      </c>
      <c r="B58" t="s">
        <v>23</v>
      </c>
      <c r="C58" t="s">
        <v>83</v>
      </c>
      <c r="D58" t="s">
        <v>4950</v>
      </c>
      <c r="E58">
        <v>12283.8</v>
      </c>
      <c r="F58">
        <v>5767.3</v>
      </c>
      <c r="G58">
        <v>0.46949999999999997</v>
      </c>
    </row>
    <row r="59" spans="1:7" x14ac:dyDescent="0.55000000000000004">
      <c r="A59">
        <v>58</v>
      </c>
      <c r="B59" t="s">
        <v>21</v>
      </c>
      <c r="C59" t="s">
        <v>71</v>
      </c>
      <c r="D59" t="s">
        <v>2140</v>
      </c>
      <c r="E59">
        <v>45650.6</v>
      </c>
      <c r="F59">
        <v>21372.9</v>
      </c>
      <c r="G59">
        <v>0.46810000000000002</v>
      </c>
    </row>
    <row r="60" spans="1:7" x14ac:dyDescent="0.55000000000000004">
      <c r="A60">
        <v>59</v>
      </c>
      <c r="B60" t="s">
        <v>22</v>
      </c>
      <c r="C60" t="s">
        <v>79</v>
      </c>
      <c r="D60" t="s">
        <v>2574</v>
      </c>
      <c r="E60">
        <v>5867.2</v>
      </c>
      <c r="F60">
        <v>2714</v>
      </c>
      <c r="G60">
        <v>0.46250000000000002</v>
      </c>
    </row>
    <row r="61" spans="1:7" x14ac:dyDescent="0.55000000000000004">
      <c r="A61">
        <v>60</v>
      </c>
      <c r="B61" t="s">
        <v>22</v>
      </c>
      <c r="C61" t="s">
        <v>77</v>
      </c>
      <c r="D61" t="s">
        <v>3334</v>
      </c>
      <c r="E61">
        <v>9536.2999999999993</v>
      </c>
      <c r="F61">
        <v>4410.3</v>
      </c>
      <c r="G61">
        <v>0.46239999999999998</v>
      </c>
    </row>
    <row r="62" spans="1:7" x14ac:dyDescent="0.55000000000000004">
      <c r="A62">
        <v>61</v>
      </c>
      <c r="B62" t="s">
        <v>22</v>
      </c>
      <c r="C62" t="s">
        <v>53</v>
      </c>
      <c r="D62" t="s">
        <v>2952</v>
      </c>
      <c r="E62">
        <v>9630.7999999999993</v>
      </c>
      <c r="F62">
        <v>4410.3</v>
      </c>
      <c r="G62">
        <v>0.45789999999999997</v>
      </c>
    </row>
    <row r="63" spans="1:7" x14ac:dyDescent="0.55000000000000004">
      <c r="A63">
        <v>62</v>
      </c>
      <c r="B63" t="s">
        <v>22</v>
      </c>
      <c r="C63" t="s">
        <v>89</v>
      </c>
      <c r="D63" t="s">
        <v>3092</v>
      </c>
      <c r="E63">
        <v>13572</v>
      </c>
      <c r="F63">
        <v>6106.6</v>
      </c>
      <c r="G63">
        <v>0.44990000000000002</v>
      </c>
    </row>
    <row r="64" spans="1:7" x14ac:dyDescent="0.55000000000000004">
      <c r="A64">
        <v>63</v>
      </c>
      <c r="B64" t="s">
        <v>21</v>
      </c>
      <c r="C64" t="s">
        <v>64</v>
      </c>
      <c r="D64" t="s">
        <v>1105</v>
      </c>
      <c r="E64">
        <v>12929.1</v>
      </c>
      <c r="F64">
        <v>5767.3</v>
      </c>
      <c r="G64">
        <v>0.44600000000000001</v>
      </c>
    </row>
    <row r="65" spans="1:7" x14ac:dyDescent="0.55000000000000004">
      <c r="A65">
        <v>64</v>
      </c>
      <c r="B65" t="s">
        <v>21</v>
      </c>
      <c r="C65" t="s">
        <v>54</v>
      </c>
      <c r="D65" t="s">
        <v>2250</v>
      </c>
      <c r="E65">
        <v>4601.1000000000004</v>
      </c>
      <c r="F65">
        <v>2037.8</v>
      </c>
      <c r="G65">
        <v>0.44280000000000003</v>
      </c>
    </row>
    <row r="66" spans="1:7" x14ac:dyDescent="0.55000000000000004">
      <c r="A66">
        <v>65</v>
      </c>
      <c r="B66" t="s">
        <v>23</v>
      </c>
      <c r="C66" t="s">
        <v>81</v>
      </c>
      <c r="D66" t="s">
        <v>4220</v>
      </c>
      <c r="E66">
        <v>5442.2</v>
      </c>
      <c r="F66">
        <v>2374.8000000000002</v>
      </c>
      <c r="G66">
        <v>0.43630000000000002</v>
      </c>
    </row>
    <row r="67" spans="1:7" x14ac:dyDescent="0.55000000000000004">
      <c r="A67">
        <v>66</v>
      </c>
      <c r="B67" t="s">
        <v>23</v>
      </c>
      <c r="C67" t="s">
        <v>73</v>
      </c>
      <c r="D67" t="s">
        <v>4612</v>
      </c>
      <c r="E67">
        <v>4683.8999999999996</v>
      </c>
      <c r="F67">
        <v>2036.4</v>
      </c>
      <c r="G67">
        <v>0.43469999999999998</v>
      </c>
    </row>
    <row r="68" spans="1:7" x14ac:dyDescent="0.55000000000000004">
      <c r="A68">
        <v>67</v>
      </c>
      <c r="B68" t="s">
        <v>22</v>
      </c>
      <c r="C68" t="s">
        <v>77</v>
      </c>
      <c r="D68" t="s">
        <v>3258</v>
      </c>
      <c r="E68">
        <v>10480.700000000001</v>
      </c>
      <c r="F68">
        <v>4410.3</v>
      </c>
      <c r="G68">
        <v>0.42080000000000001</v>
      </c>
    </row>
    <row r="69" spans="1:7" x14ac:dyDescent="0.55000000000000004">
      <c r="A69">
        <v>68</v>
      </c>
      <c r="B69" t="s">
        <v>23</v>
      </c>
      <c r="C69" t="s">
        <v>88</v>
      </c>
      <c r="D69" t="s">
        <v>3703</v>
      </c>
      <c r="E69">
        <v>4906.3999999999996</v>
      </c>
      <c r="F69">
        <v>2035.5</v>
      </c>
      <c r="G69">
        <v>0.4148</v>
      </c>
    </row>
    <row r="70" spans="1:7" x14ac:dyDescent="0.55000000000000004">
      <c r="A70">
        <v>69</v>
      </c>
      <c r="B70" t="s">
        <v>23</v>
      </c>
      <c r="C70" t="s">
        <v>72</v>
      </c>
      <c r="D70" t="s">
        <v>3775</v>
      </c>
      <c r="E70">
        <v>6667</v>
      </c>
      <c r="F70">
        <v>2714</v>
      </c>
      <c r="G70">
        <v>0.40699999999999997</v>
      </c>
    </row>
    <row r="71" spans="1:7" x14ac:dyDescent="0.55000000000000004">
      <c r="A71">
        <v>70</v>
      </c>
      <c r="B71" t="s">
        <v>23</v>
      </c>
      <c r="C71" t="s">
        <v>87</v>
      </c>
      <c r="D71" t="s">
        <v>4527</v>
      </c>
      <c r="E71">
        <v>6700.8</v>
      </c>
      <c r="F71">
        <v>2714</v>
      </c>
      <c r="G71">
        <v>0.40500000000000003</v>
      </c>
    </row>
    <row r="72" spans="1:7" x14ac:dyDescent="0.55000000000000004">
      <c r="A72">
        <v>71</v>
      </c>
      <c r="B72" t="s">
        <v>21</v>
      </c>
      <c r="C72" t="s">
        <v>64</v>
      </c>
      <c r="D72" t="s">
        <v>1027</v>
      </c>
      <c r="E72">
        <v>16876.7</v>
      </c>
      <c r="F72">
        <v>6786</v>
      </c>
      <c r="G72">
        <v>0.40200000000000002</v>
      </c>
    </row>
    <row r="73" spans="1:7" x14ac:dyDescent="0.55000000000000004">
      <c r="A73">
        <v>72</v>
      </c>
      <c r="B73" t="s">
        <v>23</v>
      </c>
      <c r="C73" t="s">
        <v>63</v>
      </c>
      <c r="D73" t="s">
        <v>4030</v>
      </c>
      <c r="E73">
        <v>6785.1</v>
      </c>
      <c r="F73">
        <v>2714</v>
      </c>
      <c r="G73">
        <v>0.39989999999999998</v>
      </c>
    </row>
    <row r="74" spans="1:7" x14ac:dyDescent="0.55000000000000004">
      <c r="A74">
        <v>73</v>
      </c>
      <c r="B74" t="s">
        <v>23</v>
      </c>
      <c r="C74" t="s">
        <v>88</v>
      </c>
      <c r="D74" t="s">
        <v>3667</v>
      </c>
      <c r="E74">
        <v>3410.6</v>
      </c>
      <c r="F74">
        <v>1357</v>
      </c>
      <c r="G74">
        <v>0.39779999999999999</v>
      </c>
    </row>
    <row r="75" spans="1:7" x14ac:dyDescent="0.55000000000000004">
      <c r="A75">
        <v>74</v>
      </c>
      <c r="B75" t="s">
        <v>21</v>
      </c>
      <c r="C75" t="s">
        <v>68</v>
      </c>
      <c r="D75" t="s">
        <v>1279</v>
      </c>
      <c r="E75">
        <v>9389.2000000000007</v>
      </c>
      <c r="F75">
        <v>3731.8</v>
      </c>
      <c r="G75">
        <v>0.39739999999999998</v>
      </c>
    </row>
    <row r="76" spans="1:7" x14ac:dyDescent="0.55000000000000004">
      <c r="A76">
        <v>75</v>
      </c>
      <c r="B76" t="s">
        <v>23</v>
      </c>
      <c r="C76" t="s">
        <v>83</v>
      </c>
      <c r="D76" t="s">
        <v>5011</v>
      </c>
      <c r="E76">
        <v>6002.9</v>
      </c>
      <c r="F76">
        <v>2374.8000000000002</v>
      </c>
      <c r="G76">
        <v>0.39560000000000001</v>
      </c>
    </row>
    <row r="77" spans="1:7" x14ac:dyDescent="0.55000000000000004">
      <c r="A77">
        <v>76</v>
      </c>
      <c r="B77" t="s">
        <v>21</v>
      </c>
      <c r="C77" t="s">
        <v>59</v>
      </c>
      <c r="D77" t="s">
        <v>1587</v>
      </c>
      <c r="E77">
        <v>11488.2</v>
      </c>
      <c r="F77">
        <v>4410.3</v>
      </c>
      <c r="G77">
        <v>0.38379999999999997</v>
      </c>
    </row>
    <row r="78" spans="1:7" x14ac:dyDescent="0.55000000000000004">
      <c r="A78">
        <v>77</v>
      </c>
      <c r="B78" t="s">
        <v>21</v>
      </c>
      <c r="C78" t="s">
        <v>59</v>
      </c>
      <c r="D78" t="s">
        <v>1715</v>
      </c>
      <c r="E78">
        <v>11533.9</v>
      </c>
      <c r="F78">
        <v>4411.6000000000004</v>
      </c>
      <c r="G78">
        <v>0.38240000000000002</v>
      </c>
    </row>
    <row r="79" spans="1:7" x14ac:dyDescent="0.55000000000000004">
      <c r="A79">
        <v>78</v>
      </c>
      <c r="B79" t="s">
        <v>22</v>
      </c>
      <c r="C79" t="s">
        <v>79</v>
      </c>
      <c r="D79" t="s">
        <v>2510</v>
      </c>
      <c r="E79">
        <v>2672</v>
      </c>
      <c r="F79">
        <v>1017.8</v>
      </c>
      <c r="G79">
        <v>0.38090000000000002</v>
      </c>
    </row>
    <row r="80" spans="1:7" x14ac:dyDescent="0.55000000000000004">
      <c r="A80">
        <v>79</v>
      </c>
      <c r="B80" t="s">
        <v>22</v>
      </c>
      <c r="C80" t="s">
        <v>53</v>
      </c>
      <c r="D80" t="s">
        <v>2884</v>
      </c>
      <c r="E80">
        <v>8936.9</v>
      </c>
      <c r="F80">
        <v>3392.5</v>
      </c>
      <c r="G80">
        <v>0.37959999999999999</v>
      </c>
    </row>
    <row r="81" spans="1:7" x14ac:dyDescent="0.55000000000000004">
      <c r="A81">
        <v>80</v>
      </c>
      <c r="B81" t="s">
        <v>21</v>
      </c>
      <c r="C81" t="s">
        <v>67</v>
      </c>
      <c r="D81" t="s">
        <v>1779</v>
      </c>
      <c r="E81">
        <v>13797.7</v>
      </c>
      <c r="F81">
        <v>5088.8</v>
      </c>
      <c r="G81">
        <v>0.36880000000000002</v>
      </c>
    </row>
    <row r="82" spans="1:7" x14ac:dyDescent="0.55000000000000004">
      <c r="A82">
        <v>81</v>
      </c>
      <c r="B82" t="s">
        <v>22</v>
      </c>
      <c r="C82" t="s">
        <v>80</v>
      </c>
      <c r="D82" t="s">
        <v>3424</v>
      </c>
      <c r="E82">
        <v>5595.3</v>
      </c>
      <c r="F82">
        <v>2036</v>
      </c>
      <c r="G82">
        <v>0.36380000000000001</v>
      </c>
    </row>
    <row r="83" spans="1:7" x14ac:dyDescent="0.55000000000000004">
      <c r="A83">
        <v>82</v>
      </c>
      <c r="B83" t="s">
        <v>21</v>
      </c>
      <c r="C83" t="s">
        <v>59</v>
      </c>
      <c r="D83" t="s">
        <v>1695</v>
      </c>
      <c r="E83">
        <v>9462</v>
      </c>
      <c r="F83">
        <v>3392.5</v>
      </c>
      <c r="G83">
        <v>0.35849999999999999</v>
      </c>
    </row>
    <row r="84" spans="1:7" x14ac:dyDescent="0.55000000000000004">
      <c r="A84">
        <v>83</v>
      </c>
      <c r="B84" t="s">
        <v>21</v>
      </c>
      <c r="C84" t="s">
        <v>59</v>
      </c>
      <c r="D84" t="s">
        <v>1679</v>
      </c>
      <c r="E84">
        <v>12363.9</v>
      </c>
      <c r="F84">
        <v>4410.3</v>
      </c>
      <c r="G84">
        <v>0.35670000000000002</v>
      </c>
    </row>
    <row r="85" spans="1:7" x14ac:dyDescent="0.55000000000000004">
      <c r="A85">
        <v>84</v>
      </c>
      <c r="B85" t="s">
        <v>23</v>
      </c>
      <c r="C85" t="s">
        <v>81</v>
      </c>
      <c r="D85" t="s">
        <v>4252</v>
      </c>
      <c r="E85">
        <v>13357</v>
      </c>
      <c r="F85">
        <v>4749.5</v>
      </c>
      <c r="G85">
        <v>0.35549999999999998</v>
      </c>
    </row>
    <row r="86" spans="1:7" x14ac:dyDescent="0.55000000000000004">
      <c r="A86">
        <v>85</v>
      </c>
      <c r="B86" t="s">
        <v>22</v>
      </c>
      <c r="C86" t="s">
        <v>89</v>
      </c>
      <c r="D86" t="s">
        <v>3128</v>
      </c>
      <c r="E86">
        <v>11856</v>
      </c>
      <c r="F86">
        <v>4071</v>
      </c>
      <c r="G86">
        <v>0.34329999999999999</v>
      </c>
    </row>
    <row r="87" spans="1:7" x14ac:dyDescent="0.55000000000000004">
      <c r="A87">
        <v>86</v>
      </c>
      <c r="B87" t="s">
        <v>21</v>
      </c>
      <c r="C87" t="s">
        <v>71</v>
      </c>
      <c r="D87" t="s">
        <v>1997</v>
      </c>
      <c r="E87">
        <v>13836.4</v>
      </c>
      <c r="F87">
        <v>4749.5</v>
      </c>
      <c r="G87">
        <v>0.34320000000000001</v>
      </c>
    </row>
    <row r="88" spans="1:7" x14ac:dyDescent="0.55000000000000004">
      <c r="A88">
        <v>87</v>
      </c>
      <c r="B88" t="s">
        <v>23</v>
      </c>
      <c r="C88" t="s">
        <v>83</v>
      </c>
      <c r="D88" t="s">
        <v>4987</v>
      </c>
      <c r="E88">
        <v>5938</v>
      </c>
      <c r="F88">
        <v>2035.5</v>
      </c>
      <c r="G88">
        <v>0.3427</v>
      </c>
    </row>
    <row r="89" spans="1:7" x14ac:dyDescent="0.55000000000000004">
      <c r="A89">
        <v>88</v>
      </c>
      <c r="B89" t="s">
        <v>21</v>
      </c>
      <c r="C89" t="s">
        <v>54</v>
      </c>
      <c r="D89" t="s">
        <v>2388</v>
      </c>
      <c r="E89">
        <v>2004.6</v>
      </c>
      <c r="F89">
        <v>679.4</v>
      </c>
      <c r="G89">
        <v>0.33889999999999998</v>
      </c>
    </row>
    <row r="90" spans="1:7" x14ac:dyDescent="0.55000000000000004">
      <c r="A90">
        <v>89</v>
      </c>
      <c r="B90" t="s">
        <v>22</v>
      </c>
      <c r="C90" t="s">
        <v>53</v>
      </c>
      <c r="D90" t="s">
        <v>2920</v>
      </c>
      <c r="E90">
        <v>9255.7999999999993</v>
      </c>
      <c r="F90">
        <v>3053.7</v>
      </c>
      <c r="G90">
        <v>0.32990000000000003</v>
      </c>
    </row>
    <row r="91" spans="1:7" x14ac:dyDescent="0.55000000000000004">
      <c r="A91">
        <v>90</v>
      </c>
      <c r="B91" t="s">
        <v>22</v>
      </c>
      <c r="C91" t="s">
        <v>77</v>
      </c>
      <c r="D91" t="s">
        <v>3240</v>
      </c>
      <c r="E91">
        <v>9263.4</v>
      </c>
      <c r="F91">
        <v>3053.7</v>
      </c>
      <c r="G91">
        <v>0.3296</v>
      </c>
    </row>
    <row r="92" spans="1:7" x14ac:dyDescent="0.55000000000000004">
      <c r="A92">
        <v>91</v>
      </c>
      <c r="B92" t="s">
        <v>23</v>
      </c>
      <c r="C92" t="s">
        <v>87</v>
      </c>
      <c r="D92" t="s">
        <v>4551</v>
      </c>
      <c r="E92">
        <v>6202.7</v>
      </c>
      <c r="F92">
        <v>2035.5</v>
      </c>
      <c r="G92">
        <v>0.3281</v>
      </c>
    </row>
    <row r="93" spans="1:7" x14ac:dyDescent="0.55000000000000004">
      <c r="A93">
        <v>92</v>
      </c>
      <c r="B93" t="s">
        <v>22</v>
      </c>
      <c r="C93" t="s">
        <v>79</v>
      </c>
      <c r="D93" t="s">
        <v>2602</v>
      </c>
      <c r="E93">
        <v>2082</v>
      </c>
      <c r="F93">
        <v>678.5</v>
      </c>
      <c r="G93">
        <v>0.32579999999999998</v>
      </c>
    </row>
    <row r="94" spans="1:7" x14ac:dyDescent="0.55000000000000004">
      <c r="A94">
        <v>93</v>
      </c>
      <c r="B94" t="s">
        <v>23</v>
      </c>
      <c r="C94" t="s">
        <v>87</v>
      </c>
      <c r="D94" t="s">
        <v>4303</v>
      </c>
      <c r="E94">
        <v>6397.9</v>
      </c>
      <c r="F94">
        <v>2035.5</v>
      </c>
      <c r="G94">
        <v>0.31809999999999999</v>
      </c>
    </row>
    <row r="95" spans="1:7" x14ac:dyDescent="0.55000000000000004">
      <c r="A95">
        <v>94</v>
      </c>
      <c r="B95" t="s">
        <v>22</v>
      </c>
      <c r="C95" t="s">
        <v>85</v>
      </c>
      <c r="D95" t="s">
        <v>2670</v>
      </c>
      <c r="E95">
        <v>4301.3999999999996</v>
      </c>
      <c r="F95">
        <v>1357</v>
      </c>
      <c r="G95">
        <v>0.31540000000000001</v>
      </c>
    </row>
    <row r="96" spans="1:7" x14ac:dyDescent="0.55000000000000004">
      <c r="A96">
        <v>95</v>
      </c>
      <c r="B96" t="s">
        <v>21</v>
      </c>
      <c r="C96" t="s">
        <v>59</v>
      </c>
      <c r="D96" t="s">
        <v>1549</v>
      </c>
      <c r="E96">
        <v>21680.7</v>
      </c>
      <c r="F96">
        <v>6785.1</v>
      </c>
      <c r="G96">
        <v>0.31290000000000001</v>
      </c>
    </row>
    <row r="97" spans="1:7" x14ac:dyDescent="0.55000000000000004">
      <c r="A97">
        <v>96</v>
      </c>
      <c r="B97" t="s">
        <v>23</v>
      </c>
      <c r="C97" t="s">
        <v>88</v>
      </c>
      <c r="D97" t="s">
        <v>3643</v>
      </c>
      <c r="E97">
        <v>5542.5</v>
      </c>
      <c r="F97">
        <v>1696.3</v>
      </c>
      <c r="G97">
        <v>0.30599999999999999</v>
      </c>
    </row>
    <row r="98" spans="1:7" x14ac:dyDescent="0.55000000000000004">
      <c r="A98">
        <v>97</v>
      </c>
      <c r="B98" t="s">
        <v>23</v>
      </c>
      <c r="C98" t="s">
        <v>63</v>
      </c>
      <c r="D98" t="s">
        <v>3960</v>
      </c>
      <c r="E98">
        <v>23614</v>
      </c>
      <c r="F98">
        <v>7124.3</v>
      </c>
      <c r="G98">
        <v>0.30159999999999998</v>
      </c>
    </row>
    <row r="99" spans="1:7" x14ac:dyDescent="0.55000000000000004">
      <c r="A99">
        <v>98</v>
      </c>
      <c r="B99" t="s">
        <v>21</v>
      </c>
      <c r="C99" t="s">
        <v>67</v>
      </c>
      <c r="D99" t="s">
        <v>1851</v>
      </c>
      <c r="E99">
        <v>5658.7</v>
      </c>
      <c r="F99">
        <v>1697.6</v>
      </c>
      <c r="G99">
        <v>0.2999</v>
      </c>
    </row>
    <row r="100" spans="1:7" x14ac:dyDescent="0.55000000000000004">
      <c r="A100">
        <v>99</v>
      </c>
      <c r="B100" t="s">
        <v>23</v>
      </c>
      <c r="C100" t="s">
        <v>73</v>
      </c>
      <c r="D100" t="s">
        <v>4750</v>
      </c>
      <c r="E100">
        <v>6917.2</v>
      </c>
      <c r="F100">
        <v>2036</v>
      </c>
      <c r="G100">
        <v>0.29430000000000001</v>
      </c>
    </row>
    <row r="101" spans="1:7" x14ac:dyDescent="0.55000000000000004">
      <c r="A101">
        <v>100</v>
      </c>
      <c r="B101" t="s">
        <v>21</v>
      </c>
      <c r="C101" t="s">
        <v>54</v>
      </c>
      <c r="D101" t="s">
        <v>2322</v>
      </c>
      <c r="E101">
        <v>14266.2</v>
      </c>
      <c r="F101">
        <v>4071.5</v>
      </c>
      <c r="G101">
        <v>0.2853</v>
      </c>
    </row>
    <row r="102" spans="1:7" x14ac:dyDescent="0.55000000000000004">
      <c r="A102">
        <v>101</v>
      </c>
      <c r="B102" t="s">
        <v>23</v>
      </c>
      <c r="C102" t="s">
        <v>73</v>
      </c>
      <c r="D102" t="s">
        <v>4682</v>
      </c>
      <c r="E102">
        <v>8363.2999999999993</v>
      </c>
      <c r="F102">
        <v>2375.1999999999998</v>
      </c>
      <c r="G102">
        <v>0.28399999999999997</v>
      </c>
    </row>
    <row r="103" spans="1:7" x14ac:dyDescent="0.55000000000000004">
      <c r="A103">
        <v>102</v>
      </c>
      <c r="B103" t="s">
        <v>21</v>
      </c>
      <c r="C103" t="s">
        <v>64</v>
      </c>
      <c r="D103" t="s">
        <v>1063</v>
      </c>
      <c r="E103">
        <v>11078.2</v>
      </c>
      <c r="F103">
        <v>3053.3</v>
      </c>
      <c r="G103">
        <v>0.27560000000000001</v>
      </c>
    </row>
    <row r="104" spans="1:7" x14ac:dyDescent="0.55000000000000004">
      <c r="A104">
        <v>103</v>
      </c>
      <c r="B104" t="s">
        <v>23</v>
      </c>
      <c r="C104" t="s">
        <v>81</v>
      </c>
      <c r="D104" t="s">
        <v>4112</v>
      </c>
      <c r="E104">
        <v>6221.3</v>
      </c>
      <c r="F104">
        <v>1696.3</v>
      </c>
      <c r="G104">
        <v>0.27260000000000001</v>
      </c>
    </row>
    <row r="105" spans="1:7" x14ac:dyDescent="0.55000000000000004">
      <c r="A105">
        <v>104</v>
      </c>
      <c r="B105" t="s">
        <v>22</v>
      </c>
      <c r="C105" t="s">
        <v>77</v>
      </c>
      <c r="D105" t="s">
        <v>3172</v>
      </c>
      <c r="E105">
        <v>6266.1</v>
      </c>
      <c r="F105">
        <v>1696.3</v>
      </c>
      <c r="G105">
        <v>0.2707</v>
      </c>
    </row>
    <row r="106" spans="1:7" x14ac:dyDescent="0.55000000000000004">
      <c r="A106">
        <v>105</v>
      </c>
      <c r="B106" t="s">
        <v>23</v>
      </c>
      <c r="C106" t="s">
        <v>83</v>
      </c>
      <c r="D106" t="s">
        <v>4916</v>
      </c>
      <c r="E106">
        <v>6392.1</v>
      </c>
      <c r="F106">
        <v>1696.3</v>
      </c>
      <c r="G106">
        <v>0.26529999999999998</v>
      </c>
    </row>
    <row r="107" spans="1:7" x14ac:dyDescent="0.55000000000000004">
      <c r="A107">
        <v>106</v>
      </c>
      <c r="B107" t="s">
        <v>21</v>
      </c>
      <c r="C107" t="s">
        <v>59</v>
      </c>
      <c r="D107" t="s">
        <v>1609</v>
      </c>
      <c r="E107">
        <v>6404.6</v>
      </c>
      <c r="F107">
        <v>1697.6</v>
      </c>
      <c r="G107">
        <v>0.26500000000000001</v>
      </c>
    </row>
    <row r="108" spans="1:7" x14ac:dyDescent="0.55000000000000004">
      <c r="A108">
        <v>107</v>
      </c>
      <c r="B108" t="s">
        <v>22</v>
      </c>
      <c r="C108" t="s">
        <v>53</v>
      </c>
      <c r="D108" t="s">
        <v>3004</v>
      </c>
      <c r="E108">
        <v>6532.7</v>
      </c>
      <c r="F108">
        <v>1696.3</v>
      </c>
      <c r="G108">
        <v>0.2596</v>
      </c>
    </row>
    <row r="109" spans="1:7" x14ac:dyDescent="0.55000000000000004">
      <c r="A109">
        <v>108</v>
      </c>
      <c r="B109" t="s">
        <v>22</v>
      </c>
      <c r="C109" t="s">
        <v>85</v>
      </c>
      <c r="D109" t="s">
        <v>2638</v>
      </c>
      <c r="E109">
        <v>6576.8</v>
      </c>
      <c r="F109">
        <v>1696.3</v>
      </c>
      <c r="G109">
        <v>0.25790000000000002</v>
      </c>
    </row>
    <row r="110" spans="1:7" x14ac:dyDescent="0.55000000000000004">
      <c r="A110">
        <v>109</v>
      </c>
      <c r="B110" t="s">
        <v>21</v>
      </c>
      <c r="C110" t="s">
        <v>68</v>
      </c>
      <c r="D110" t="s">
        <v>1293</v>
      </c>
      <c r="E110">
        <v>6750</v>
      </c>
      <c r="F110">
        <v>1697.2</v>
      </c>
      <c r="G110">
        <v>0.25140000000000001</v>
      </c>
    </row>
    <row r="111" spans="1:7" x14ac:dyDescent="0.55000000000000004">
      <c r="A111">
        <v>110</v>
      </c>
      <c r="B111" t="s">
        <v>22</v>
      </c>
      <c r="C111" t="s">
        <v>53</v>
      </c>
      <c r="D111" t="s">
        <v>2900</v>
      </c>
      <c r="E111">
        <v>4082.4</v>
      </c>
      <c r="F111">
        <v>1017.8</v>
      </c>
      <c r="G111">
        <v>0.24929999999999999</v>
      </c>
    </row>
    <row r="112" spans="1:7" x14ac:dyDescent="0.55000000000000004">
      <c r="A112">
        <v>111</v>
      </c>
      <c r="B112" t="s">
        <v>22</v>
      </c>
      <c r="C112" t="s">
        <v>79</v>
      </c>
      <c r="D112" t="s">
        <v>2412</v>
      </c>
      <c r="E112">
        <v>11153.2</v>
      </c>
      <c r="F112">
        <v>2714</v>
      </c>
      <c r="G112">
        <v>0.24329999999999999</v>
      </c>
    </row>
    <row r="113" spans="1:7" x14ac:dyDescent="0.55000000000000004">
      <c r="A113">
        <v>112</v>
      </c>
      <c r="B113" t="s">
        <v>23</v>
      </c>
      <c r="C113" t="s">
        <v>72</v>
      </c>
      <c r="D113" t="s">
        <v>3869</v>
      </c>
      <c r="E113">
        <v>8609.6</v>
      </c>
      <c r="F113">
        <v>2035.5</v>
      </c>
      <c r="G113">
        <v>0.2364</v>
      </c>
    </row>
    <row r="114" spans="1:7" x14ac:dyDescent="0.55000000000000004">
      <c r="A114">
        <v>113</v>
      </c>
      <c r="B114" t="s">
        <v>22</v>
      </c>
      <c r="C114" t="s">
        <v>89</v>
      </c>
      <c r="D114" t="s">
        <v>3072</v>
      </c>
      <c r="E114">
        <v>5875.6</v>
      </c>
      <c r="F114">
        <v>1357</v>
      </c>
      <c r="G114">
        <v>0.23089999999999999</v>
      </c>
    </row>
    <row r="115" spans="1:7" x14ac:dyDescent="0.55000000000000004">
      <c r="A115">
        <v>114</v>
      </c>
      <c r="B115" t="s">
        <v>22</v>
      </c>
      <c r="C115" t="s">
        <v>80</v>
      </c>
      <c r="D115" t="s">
        <v>3370</v>
      </c>
      <c r="E115">
        <v>5895.6</v>
      </c>
      <c r="F115">
        <v>1357.5</v>
      </c>
      <c r="G115">
        <v>0.23019999999999999</v>
      </c>
    </row>
    <row r="116" spans="1:7" x14ac:dyDescent="0.55000000000000004">
      <c r="A116">
        <v>115</v>
      </c>
      <c r="B116" t="s">
        <v>23</v>
      </c>
      <c r="C116" t="s">
        <v>73</v>
      </c>
      <c r="D116" t="s">
        <v>4706</v>
      </c>
      <c r="E116">
        <v>8861.1</v>
      </c>
      <c r="F116">
        <v>2035.5</v>
      </c>
      <c r="G116">
        <v>0.22969999999999999</v>
      </c>
    </row>
    <row r="117" spans="1:7" x14ac:dyDescent="0.55000000000000004">
      <c r="A117">
        <v>116</v>
      </c>
      <c r="B117" t="s">
        <v>22</v>
      </c>
      <c r="C117" t="s">
        <v>89</v>
      </c>
      <c r="D117" t="s">
        <v>3052</v>
      </c>
      <c r="E117">
        <v>9048</v>
      </c>
      <c r="F117">
        <v>2036.4</v>
      </c>
      <c r="G117">
        <v>0.22500000000000001</v>
      </c>
    </row>
    <row r="118" spans="1:7" x14ac:dyDescent="0.55000000000000004">
      <c r="A118">
        <v>117</v>
      </c>
      <c r="B118" t="s">
        <v>22</v>
      </c>
      <c r="C118" t="s">
        <v>79</v>
      </c>
      <c r="D118" t="s">
        <v>2478</v>
      </c>
      <c r="E118">
        <v>4615.1000000000004</v>
      </c>
      <c r="F118">
        <v>1019.1</v>
      </c>
      <c r="G118">
        <v>0.2208</v>
      </c>
    </row>
    <row r="119" spans="1:7" x14ac:dyDescent="0.55000000000000004">
      <c r="A119">
        <v>118</v>
      </c>
      <c r="B119" t="s">
        <v>22</v>
      </c>
      <c r="C119" t="s">
        <v>79</v>
      </c>
      <c r="D119" t="s">
        <v>2464</v>
      </c>
      <c r="E119">
        <v>10904.7</v>
      </c>
      <c r="F119">
        <v>2374.8000000000002</v>
      </c>
      <c r="G119">
        <v>0.2177</v>
      </c>
    </row>
    <row r="120" spans="1:7" x14ac:dyDescent="0.55000000000000004">
      <c r="A120">
        <v>119</v>
      </c>
      <c r="B120" t="s">
        <v>23</v>
      </c>
      <c r="C120" t="s">
        <v>87</v>
      </c>
      <c r="D120" t="s">
        <v>4401</v>
      </c>
      <c r="E120">
        <v>3196.3</v>
      </c>
      <c r="F120">
        <v>678.5</v>
      </c>
      <c r="G120">
        <v>0.2122</v>
      </c>
    </row>
    <row r="121" spans="1:7" x14ac:dyDescent="0.55000000000000004">
      <c r="A121">
        <v>120</v>
      </c>
      <c r="B121" t="s">
        <v>23</v>
      </c>
      <c r="C121" t="s">
        <v>72</v>
      </c>
      <c r="D121" t="s">
        <v>3731</v>
      </c>
      <c r="E121">
        <v>6557.8</v>
      </c>
      <c r="F121">
        <v>1357.5</v>
      </c>
      <c r="G121">
        <v>0.20699999999999999</v>
      </c>
    </row>
    <row r="122" spans="1:7" x14ac:dyDescent="0.55000000000000004">
      <c r="A122">
        <v>121</v>
      </c>
      <c r="B122" t="s">
        <v>21</v>
      </c>
      <c r="C122" t="s">
        <v>64</v>
      </c>
      <c r="D122" t="s">
        <v>1209</v>
      </c>
      <c r="E122">
        <v>8353.7999999999993</v>
      </c>
      <c r="F122">
        <v>1696.3</v>
      </c>
      <c r="G122">
        <v>0.20300000000000001</v>
      </c>
    </row>
    <row r="123" spans="1:7" x14ac:dyDescent="0.55000000000000004">
      <c r="A123">
        <v>122</v>
      </c>
      <c r="B123" t="s">
        <v>21</v>
      </c>
      <c r="C123" t="s">
        <v>59</v>
      </c>
      <c r="D123" t="s">
        <v>1519</v>
      </c>
      <c r="E123">
        <v>3471.6</v>
      </c>
      <c r="F123">
        <v>678.5</v>
      </c>
      <c r="G123">
        <v>0.19539999999999999</v>
      </c>
    </row>
    <row r="124" spans="1:7" x14ac:dyDescent="0.55000000000000004">
      <c r="A124">
        <v>123</v>
      </c>
      <c r="B124" t="s">
        <v>21</v>
      </c>
      <c r="C124" t="s">
        <v>54</v>
      </c>
      <c r="D124" t="s">
        <v>2180</v>
      </c>
      <c r="E124">
        <v>3568.2</v>
      </c>
      <c r="F124">
        <v>678.5</v>
      </c>
      <c r="G124">
        <v>0.19009999999999999</v>
      </c>
    </row>
    <row r="125" spans="1:7" x14ac:dyDescent="0.55000000000000004">
      <c r="A125">
        <v>124</v>
      </c>
      <c r="B125" t="s">
        <v>23</v>
      </c>
      <c r="C125" t="s">
        <v>88</v>
      </c>
      <c r="D125" t="s">
        <v>3619</v>
      </c>
      <c r="E125">
        <v>7530.4</v>
      </c>
      <c r="F125">
        <v>1357</v>
      </c>
      <c r="G125">
        <v>0.1802</v>
      </c>
    </row>
    <row r="126" spans="1:7" x14ac:dyDescent="0.55000000000000004">
      <c r="A126">
        <v>125</v>
      </c>
      <c r="B126" t="s">
        <v>22</v>
      </c>
      <c r="C126" t="s">
        <v>53</v>
      </c>
      <c r="D126" t="s">
        <v>2966</v>
      </c>
      <c r="E126">
        <v>15432.1</v>
      </c>
      <c r="F126">
        <v>2717.6</v>
      </c>
      <c r="G126">
        <v>0.17610000000000001</v>
      </c>
    </row>
    <row r="127" spans="1:7" x14ac:dyDescent="0.55000000000000004">
      <c r="A127">
        <v>126</v>
      </c>
      <c r="B127" t="s">
        <v>22</v>
      </c>
      <c r="C127" t="s">
        <v>80</v>
      </c>
      <c r="D127" t="s">
        <v>3444</v>
      </c>
      <c r="E127">
        <v>7776.4</v>
      </c>
      <c r="F127">
        <v>1357.9</v>
      </c>
      <c r="G127">
        <v>0.17460000000000001</v>
      </c>
    </row>
    <row r="128" spans="1:7" x14ac:dyDescent="0.55000000000000004">
      <c r="A128">
        <v>127</v>
      </c>
      <c r="B128" t="s">
        <v>21</v>
      </c>
      <c r="C128" t="s">
        <v>60</v>
      </c>
      <c r="D128" t="s">
        <v>726</v>
      </c>
      <c r="E128">
        <v>11991.4</v>
      </c>
      <c r="F128">
        <v>2035.5</v>
      </c>
      <c r="G128">
        <v>0.16969999999999999</v>
      </c>
    </row>
    <row r="129" spans="1:7" x14ac:dyDescent="0.55000000000000004">
      <c r="A129">
        <v>128</v>
      </c>
      <c r="B129" t="s">
        <v>23</v>
      </c>
      <c r="C129" t="s">
        <v>73</v>
      </c>
      <c r="D129" t="s">
        <v>4792</v>
      </c>
      <c r="E129">
        <v>6217.8</v>
      </c>
      <c r="F129">
        <v>1017.8</v>
      </c>
      <c r="G129">
        <v>0.1636</v>
      </c>
    </row>
    <row r="130" spans="1:7" x14ac:dyDescent="0.55000000000000004">
      <c r="A130">
        <v>129</v>
      </c>
      <c r="B130" t="s">
        <v>21</v>
      </c>
      <c r="C130" t="s">
        <v>68</v>
      </c>
      <c r="D130" t="s">
        <v>1393</v>
      </c>
      <c r="E130">
        <v>4234.8999999999996</v>
      </c>
      <c r="F130">
        <v>679.4</v>
      </c>
      <c r="G130">
        <v>0.16039999999999999</v>
      </c>
    </row>
    <row r="131" spans="1:7" x14ac:dyDescent="0.55000000000000004">
      <c r="A131">
        <v>130</v>
      </c>
      <c r="B131" t="s">
        <v>21</v>
      </c>
      <c r="C131" t="s">
        <v>64</v>
      </c>
      <c r="D131" t="s">
        <v>997</v>
      </c>
      <c r="E131">
        <v>6880.4</v>
      </c>
      <c r="F131">
        <v>1017.8</v>
      </c>
      <c r="G131">
        <v>0.1479</v>
      </c>
    </row>
    <row r="132" spans="1:7" x14ac:dyDescent="0.55000000000000004">
      <c r="A132">
        <v>131</v>
      </c>
      <c r="B132" t="s">
        <v>23</v>
      </c>
      <c r="C132" t="s">
        <v>83</v>
      </c>
      <c r="D132" t="s">
        <v>4874</v>
      </c>
      <c r="E132">
        <v>9227.9</v>
      </c>
      <c r="F132">
        <v>1357</v>
      </c>
      <c r="G132">
        <v>0.14699999999999999</v>
      </c>
    </row>
    <row r="133" spans="1:7" x14ac:dyDescent="0.55000000000000004">
      <c r="A133">
        <v>132</v>
      </c>
      <c r="B133" t="s">
        <v>23</v>
      </c>
      <c r="C133" t="s">
        <v>63</v>
      </c>
      <c r="D133" t="s">
        <v>4052</v>
      </c>
      <c r="E133">
        <v>4777.8</v>
      </c>
      <c r="F133">
        <v>678.5</v>
      </c>
      <c r="G133">
        <v>0.14199999999999999</v>
      </c>
    </row>
    <row r="134" spans="1:7" x14ac:dyDescent="0.55000000000000004">
      <c r="A134">
        <v>133</v>
      </c>
      <c r="B134" t="s">
        <v>23</v>
      </c>
      <c r="C134" t="s">
        <v>63</v>
      </c>
      <c r="D134" t="s">
        <v>3928</v>
      </c>
      <c r="E134">
        <v>9672.2000000000007</v>
      </c>
      <c r="F134">
        <v>1357</v>
      </c>
      <c r="G134">
        <v>0.14030000000000001</v>
      </c>
    </row>
    <row r="135" spans="1:7" x14ac:dyDescent="0.55000000000000004">
      <c r="A135">
        <v>134</v>
      </c>
      <c r="B135" t="s">
        <v>23</v>
      </c>
      <c r="C135" t="s">
        <v>63</v>
      </c>
      <c r="D135" t="s">
        <v>4004</v>
      </c>
      <c r="E135">
        <v>2707.5</v>
      </c>
      <c r="F135">
        <v>339.3</v>
      </c>
      <c r="G135">
        <v>0.12520000000000001</v>
      </c>
    </row>
    <row r="136" spans="1:7" x14ac:dyDescent="0.55000000000000004">
      <c r="A136">
        <v>135</v>
      </c>
      <c r="B136" t="s">
        <v>21</v>
      </c>
      <c r="C136" t="s">
        <v>59</v>
      </c>
      <c r="D136" t="s">
        <v>1499</v>
      </c>
      <c r="E136">
        <v>8194.7999999999993</v>
      </c>
      <c r="F136">
        <v>1017.8</v>
      </c>
      <c r="G136">
        <v>0.1241</v>
      </c>
    </row>
    <row r="137" spans="1:7" x14ac:dyDescent="0.55000000000000004">
      <c r="A137">
        <v>136</v>
      </c>
      <c r="B137" t="s">
        <v>21</v>
      </c>
      <c r="C137" t="s">
        <v>71</v>
      </c>
      <c r="D137" t="s">
        <v>2007</v>
      </c>
      <c r="E137">
        <v>5506.5</v>
      </c>
      <c r="F137">
        <v>679.4</v>
      </c>
      <c r="G137">
        <v>0.12330000000000001</v>
      </c>
    </row>
    <row r="138" spans="1:7" x14ac:dyDescent="0.55000000000000004">
      <c r="A138">
        <v>137</v>
      </c>
      <c r="B138" t="s">
        <v>22</v>
      </c>
      <c r="C138" t="s">
        <v>85</v>
      </c>
      <c r="D138" t="s">
        <v>2826</v>
      </c>
      <c r="E138">
        <v>8262.4</v>
      </c>
      <c r="F138">
        <v>1018.2</v>
      </c>
      <c r="G138">
        <v>0.1232</v>
      </c>
    </row>
    <row r="139" spans="1:7" x14ac:dyDescent="0.55000000000000004">
      <c r="A139">
        <v>138</v>
      </c>
      <c r="B139" t="s">
        <v>21</v>
      </c>
      <c r="C139" t="s">
        <v>60</v>
      </c>
      <c r="D139" t="s">
        <v>779</v>
      </c>
      <c r="E139">
        <v>8419</v>
      </c>
      <c r="F139">
        <v>1017.8</v>
      </c>
      <c r="G139">
        <v>0.1208</v>
      </c>
    </row>
    <row r="140" spans="1:7" x14ac:dyDescent="0.55000000000000004">
      <c r="A140">
        <v>139</v>
      </c>
      <c r="B140" t="s">
        <v>23</v>
      </c>
      <c r="C140" t="s">
        <v>87</v>
      </c>
      <c r="D140" t="s">
        <v>4351</v>
      </c>
      <c r="E140">
        <v>12324.6</v>
      </c>
      <c r="F140">
        <v>1357</v>
      </c>
      <c r="G140">
        <v>0.1101</v>
      </c>
    </row>
    <row r="141" spans="1:7" x14ac:dyDescent="0.55000000000000004">
      <c r="A141">
        <v>140</v>
      </c>
      <c r="B141" t="s">
        <v>21</v>
      </c>
      <c r="C141" t="s">
        <v>54</v>
      </c>
      <c r="D141" t="s">
        <v>2224</v>
      </c>
      <c r="E141">
        <v>3175.1</v>
      </c>
      <c r="F141">
        <v>339.3</v>
      </c>
      <c r="G141">
        <v>0.10680000000000001</v>
      </c>
    </row>
    <row r="142" spans="1:7" x14ac:dyDescent="0.55000000000000004">
      <c r="A142">
        <v>141</v>
      </c>
      <c r="B142" t="s">
        <v>21</v>
      </c>
      <c r="C142" t="s">
        <v>67</v>
      </c>
      <c r="D142" t="s">
        <v>1829</v>
      </c>
      <c r="E142">
        <v>3411.3</v>
      </c>
      <c r="F142">
        <v>339.3</v>
      </c>
      <c r="G142">
        <v>9.9400000000000002E-2</v>
      </c>
    </row>
    <row r="143" spans="1:7" x14ac:dyDescent="0.55000000000000004">
      <c r="A143">
        <v>142</v>
      </c>
      <c r="B143" t="s">
        <v>21</v>
      </c>
      <c r="C143" t="s">
        <v>60</v>
      </c>
      <c r="D143" t="s">
        <v>913</v>
      </c>
      <c r="E143">
        <v>4002</v>
      </c>
      <c r="F143">
        <v>339.3</v>
      </c>
      <c r="G143">
        <v>8.4699999999999998E-2</v>
      </c>
    </row>
    <row r="144" spans="1:7" x14ac:dyDescent="0.55000000000000004">
      <c r="A144">
        <v>143</v>
      </c>
      <c r="B144" t="s">
        <v>22</v>
      </c>
      <c r="C144" t="s">
        <v>80</v>
      </c>
      <c r="D144" t="s">
        <v>3406</v>
      </c>
      <c r="E144">
        <v>10033.9</v>
      </c>
      <c r="F144">
        <v>678.5</v>
      </c>
      <c r="G144">
        <v>6.7599999999999993E-2</v>
      </c>
    </row>
    <row r="145" spans="1:7" x14ac:dyDescent="0.55000000000000004">
      <c r="A145">
        <v>144</v>
      </c>
      <c r="B145" t="s">
        <v>22</v>
      </c>
      <c r="C145" t="s">
        <v>89</v>
      </c>
      <c r="D145" t="s">
        <v>3118</v>
      </c>
      <c r="E145">
        <v>5694</v>
      </c>
      <c r="F145">
        <v>339.3</v>
      </c>
      <c r="G145">
        <v>5.9499999999999997E-2</v>
      </c>
    </row>
    <row r="146" spans="1:7" x14ac:dyDescent="0.55000000000000004">
      <c r="A146">
        <v>145</v>
      </c>
      <c r="B146" t="s">
        <v>21</v>
      </c>
      <c r="C146" t="s">
        <v>60</v>
      </c>
      <c r="D146" t="s">
        <v>801</v>
      </c>
      <c r="E146">
        <v>12885.1</v>
      </c>
      <c r="F146">
        <v>339.3</v>
      </c>
      <c r="G146">
        <v>2.63E-2</v>
      </c>
    </row>
    <row r="147" spans="1:7" x14ac:dyDescent="0.55000000000000004">
      <c r="A147">
        <v>146</v>
      </c>
      <c r="B147" t="s">
        <v>22</v>
      </c>
      <c r="C147" t="s">
        <v>77</v>
      </c>
      <c r="D147" t="s">
        <v>3196</v>
      </c>
      <c r="E147">
        <v>1847</v>
      </c>
      <c r="F147">
        <v>0</v>
      </c>
      <c r="G147">
        <v>0</v>
      </c>
    </row>
    <row r="148" spans="1:7" x14ac:dyDescent="0.55000000000000004">
      <c r="A148">
        <v>147</v>
      </c>
      <c r="B148" t="s">
        <v>22</v>
      </c>
      <c r="C148" t="s">
        <v>89</v>
      </c>
      <c r="D148" t="s">
        <v>3028</v>
      </c>
      <c r="E148">
        <v>2418</v>
      </c>
      <c r="F148">
        <v>0</v>
      </c>
      <c r="G148">
        <v>0</v>
      </c>
    </row>
    <row r="149" spans="1:7" x14ac:dyDescent="0.55000000000000004">
      <c r="A149">
        <v>148</v>
      </c>
      <c r="B149" t="s">
        <v>23</v>
      </c>
      <c r="C149" t="s">
        <v>87</v>
      </c>
      <c r="D149" t="s">
        <v>4491</v>
      </c>
      <c r="E149">
        <v>6045.9</v>
      </c>
      <c r="F149">
        <v>0</v>
      </c>
      <c r="G149">
        <v>0</v>
      </c>
    </row>
    <row r="150" spans="1:7" x14ac:dyDescent="0.55000000000000004">
      <c r="A150">
        <v>149</v>
      </c>
      <c r="B150" t="s">
        <v>23</v>
      </c>
      <c r="C150" t="s">
        <v>88</v>
      </c>
      <c r="D150" t="s">
        <v>3558</v>
      </c>
      <c r="E150">
        <v>3118.3</v>
      </c>
      <c r="F150">
        <v>0</v>
      </c>
      <c r="G150">
        <v>0</v>
      </c>
    </row>
    <row r="151" spans="1:7" x14ac:dyDescent="0.55000000000000004">
      <c r="A151">
        <v>150</v>
      </c>
      <c r="B151" t="s">
        <v>21</v>
      </c>
      <c r="C151" t="s">
        <v>60</v>
      </c>
      <c r="D151" t="s">
        <v>755</v>
      </c>
      <c r="E151">
        <v>2862</v>
      </c>
      <c r="F151">
        <v>0</v>
      </c>
      <c r="G151">
        <v>0</v>
      </c>
    </row>
    <row r="152" spans="1:7" x14ac:dyDescent="0.55000000000000004">
      <c r="A152">
        <v>151</v>
      </c>
      <c r="B152" t="s">
        <v>21</v>
      </c>
      <c r="C152" t="s">
        <v>71</v>
      </c>
      <c r="D152" t="s">
        <v>1975</v>
      </c>
      <c r="E152">
        <v>1670</v>
      </c>
      <c r="F152">
        <v>0</v>
      </c>
      <c r="G152">
        <v>0</v>
      </c>
    </row>
    <row r="153" spans="1:7" x14ac:dyDescent="0.55000000000000004">
      <c r="A153">
        <v>152</v>
      </c>
      <c r="B153" t="s">
        <v>22</v>
      </c>
      <c r="C153" t="s">
        <v>53</v>
      </c>
      <c r="D153" t="s">
        <v>2942</v>
      </c>
      <c r="E153">
        <v>917.1</v>
      </c>
      <c r="F153">
        <v>0</v>
      </c>
      <c r="G153">
        <v>0</v>
      </c>
    </row>
    <row r="154" spans="1:7" x14ac:dyDescent="0.55000000000000004">
      <c r="A154">
        <v>153</v>
      </c>
      <c r="B154" t="s">
        <v>21</v>
      </c>
      <c r="C154" t="s">
        <v>60</v>
      </c>
      <c r="D154" t="s">
        <v>825</v>
      </c>
      <c r="E154">
        <v>4804.6000000000004</v>
      </c>
      <c r="F154">
        <v>0</v>
      </c>
      <c r="G154">
        <v>0</v>
      </c>
    </row>
    <row r="155" spans="1:7" x14ac:dyDescent="0.55000000000000004">
      <c r="A155">
        <v>154</v>
      </c>
      <c r="B155" t="s">
        <v>21</v>
      </c>
      <c r="C155" t="s">
        <v>67</v>
      </c>
      <c r="D155" t="s">
        <v>1797</v>
      </c>
      <c r="E155">
        <v>1931.1</v>
      </c>
      <c r="F155">
        <v>0</v>
      </c>
      <c r="G155">
        <v>0</v>
      </c>
    </row>
    <row r="156" spans="1:7" x14ac:dyDescent="0.55000000000000004">
      <c r="A156">
        <v>155</v>
      </c>
      <c r="B156" t="s">
        <v>21</v>
      </c>
      <c r="C156" t="s">
        <v>59</v>
      </c>
      <c r="D156" t="s">
        <v>1637</v>
      </c>
      <c r="E156">
        <v>4907.8999999999996</v>
      </c>
      <c r="F156">
        <v>0</v>
      </c>
      <c r="G156">
        <v>0</v>
      </c>
    </row>
    <row r="157" spans="1:7" x14ac:dyDescent="0.55000000000000004">
      <c r="A157">
        <v>156</v>
      </c>
      <c r="B157" t="s">
        <v>21</v>
      </c>
      <c r="C157" t="s">
        <v>54</v>
      </c>
      <c r="D157" t="s">
        <v>2288</v>
      </c>
      <c r="E157">
        <v>2089.8000000000002</v>
      </c>
      <c r="F157">
        <v>0</v>
      </c>
      <c r="G157">
        <v>0</v>
      </c>
    </row>
  </sheetData>
  <phoneticPr fontId="4"/>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54A8-82D5-4A75-B354-258731B0781F}">
  <sheetPr codeName="Sheet33"/>
  <dimension ref="A1:G157"/>
  <sheetViews>
    <sheetView workbookViewId="0"/>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22</v>
      </c>
      <c r="C2" t="s">
        <v>77</v>
      </c>
      <c r="D2" t="s">
        <v>3302</v>
      </c>
      <c r="E2">
        <v>6782.2</v>
      </c>
      <c r="F2">
        <v>14917</v>
      </c>
      <c r="G2">
        <v>2.1993999999999998</v>
      </c>
    </row>
    <row r="3" spans="1:7" x14ac:dyDescent="0.55000000000000004">
      <c r="A3">
        <v>2</v>
      </c>
      <c r="B3" t="s">
        <v>21</v>
      </c>
      <c r="C3" t="s">
        <v>60</v>
      </c>
      <c r="D3" t="s">
        <v>871</v>
      </c>
      <c r="E3">
        <v>9011.7999999999993</v>
      </c>
      <c r="F3">
        <v>19003.5</v>
      </c>
      <c r="G3">
        <v>2.1086999999999998</v>
      </c>
    </row>
    <row r="4" spans="1:7" x14ac:dyDescent="0.55000000000000004">
      <c r="A4">
        <v>3</v>
      </c>
      <c r="B4" t="s">
        <v>23</v>
      </c>
      <c r="C4" t="s">
        <v>81</v>
      </c>
      <c r="D4" t="s">
        <v>4156</v>
      </c>
      <c r="E4">
        <v>12078.9</v>
      </c>
      <c r="F4">
        <v>23069.200000000001</v>
      </c>
      <c r="G4">
        <v>1.9097999999999999</v>
      </c>
    </row>
    <row r="5" spans="1:7" x14ac:dyDescent="0.55000000000000004">
      <c r="A5">
        <v>4</v>
      </c>
      <c r="B5" t="s">
        <v>21</v>
      </c>
      <c r="C5" t="s">
        <v>71</v>
      </c>
      <c r="D5" t="s">
        <v>2146</v>
      </c>
      <c r="E5">
        <v>12149</v>
      </c>
      <c r="F5">
        <v>23145</v>
      </c>
      <c r="G5">
        <v>1.9051</v>
      </c>
    </row>
    <row r="6" spans="1:7" x14ac:dyDescent="0.55000000000000004">
      <c r="A6">
        <v>5</v>
      </c>
      <c r="B6" t="s">
        <v>21</v>
      </c>
      <c r="C6" t="s">
        <v>67</v>
      </c>
      <c r="D6" t="s">
        <v>1903</v>
      </c>
      <c r="E6">
        <v>13088.7</v>
      </c>
      <c r="F6">
        <v>22305.599999999999</v>
      </c>
      <c r="G6">
        <v>1.7040999999999999</v>
      </c>
    </row>
    <row r="7" spans="1:7" x14ac:dyDescent="0.55000000000000004">
      <c r="A7">
        <v>6</v>
      </c>
      <c r="B7" t="s">
        <v>23</v>
      </c>
      <c r="C7" t="s">
        <v>81</v>
      </c>
      <c r="D7" t="s">
        <v>4184</v>
      </c>
      <c r="E7">
        <v>14940.2</v>
      </c>
      <c r="F7">
        <v>25269.7</v>
      </c>
      <c r="G7">
        <v>1.6913</v>
      </c>
    </row>
    <row r="8" spans="1:7" x14ac:dyDescent="0.55000000000000004">
      <c r="A8">
        <v>7</v>
      </c>
      <c r="B8" t="s">
        <v>22</v>
      </c>
      <c r="C8" t="s">
        <v>77</v>
      </c>
      <c r="D8" t="s">
        <v>3152</v>
      </c>
      <c r="E8">
        <v>3163.8</v>
      </c>
      <c r="F8">
        <v>5253.8</v>
      </c>
      <c r="G8">
        <v>1.6605000000000001</v>
      </c>
    </row>
    <row r="9" spans="1:7" x14ac:dyDescent="0.55000000000000004">
      <c r="A9">
        <v>8</v>
      </c>
      <c r="B9" t="s">
        <v>23</v>
      </c>
      <c r="C9" t="s">
        <v>63</v>
      </c>
      <c r="D9" t="s">
        <v>3982</v>
      </c>
      <c r="E9">
        <v>26307.1</v>
      </c>
      <c r="F9">
        <v>41640.300000000003</v>
      </c>
      <c r="G9">
        <v>1.5828</v>
      </c>
    </row>
    <row r="10" spans="1:7" x14ac:dyDescent="0.55000000000000004">
      <c r="A10">
        <v>9</v>
      </c>
      <c r="B10" t="s">
        <v>23</v>
      </c>
      <c r="C10" t="s">
        <v>73</v>
      </c>
      <c r="D10" t="s">
        <v>4632</v>
      </c>
      <c r="E10">
        <v>8408.2999999999993</v>
      </c>
      <c r="F10">
        <v>13231.8</v>
      </c>
      <c r="G10">
        <v>1.5736000000000001</v>
      </c>
    </row>
    <row r="11" spans="1:7" x14ac:dyDescent="0.55000000000000004">
      <c r="A11">
        <v>10</v>
      </c>
      <c r="B11" t="s">
        <v>21</v>
      </c>
      <c r="C11" t="s">
        <v>71</v>
      </c>
      <c r="D11" t="s">
        <v>1959</v>
      </c>
      <c r="E11">
        <v>9212.4</v>
      </c>
      <c r="F11">
        <v>14248.6</v>
      </c>
      <c r="G11">
        <v>1.5466</v>
      </c>
    </row>
    <row r="12" spans="1:7" x14ac:dyDescent="0.55000000000000004">
      <c r="A12">
        <v>11</v>
      </c>
      <c r="B12" t="s">
        <v>21</v>
      </c>
      <c r="C12" t="s">
        <v>54</v>
      </c>
      <c r="D12" t="s">
        <v>2206</v>
      </c>
      <c r="E12">
        <v>27586.9</v>
      </c>
      <c r="F12">
        <v>42231.5</v>
      </c>
      <c r="G12">
        <v>1.5307999999999999</v>
      </c>
    </row>
    <row r="13" spans="1:7" x14ac:dyDescent="0.55000000000000004">
      <c r="A13">
        <v>12</v>
      </c>
      <c r="B13" t="s">
        <v>22</v>
      </c>
      <c r="C13" t="s">
        <v>85</v>
      </c>
      <c r="D13" t="s">
        <v>2670</v>
      </c>
      <c r="E13">
        <v>10273.4</v>
      </c>
      <c r="F13">
        <v>15681.5</v>
      </c>
      <c r="G13">
        <v>1.5264</v>
      </c>
    </row>
    <row r="14" spans="1:7" x14ac:dyDescent="0.55000000000000004">
      <c r="A14">
        <v>13</v>
      </c>
      <c r="B14" t="s">
        <v>22</v>
      </c>
      <c r="C14" t="s">
        <v>85</v>
      </c>
      <c r="D14" t="s">
        <v>2732</v>
      </c>
      <c r="E14">
        <v>18723.099999999999</v>
      </c>
      <c r="F14">
        <v>28328.799999999999</v>
      </c>
      <c r="G14">
        <v>1.5129999999999999</v>
      </c>
    </row>
    <row r="15" spans="1:7" x14ac:dyDescent="0.55000000000000004">
      <c r="A15">
        <v>14</v>
      </c>
      <c r="B15" t="s">
        <v>21</v>
      </c>
      <c r="C15" t="s">
        <v>64</v>
      </c>
      <c r="D15" t="s">
        <v>943</v>
      </c>
      <c r="E15">
        <v>23596.3</v>
      </c>
      <c r="F15">
        <v>35621.599999999999</v>
      </c>
      <c r="G15">
        <v>1.5096000000000001</v>
      </c>
    </row>
    <row r="16" spans="1:7" x14ac:dyDescent="0.55000000000000004">
      <c r="A16">
        <v>15</v>
      </c>
      <c r="B16" t="s">
        <v>21</v>
      </c>
      <c r="C16" t="s">
        <v>68</v>
      </c>
      <c r="D16" t="s">
        <v>1279</v>
      </c>
      <c r="E16">
        <v>20903.3</v>
      </c>
      <c r="F16">
        <v>31374.9</v>
      </c>
      <c r="G16">
        <v>1.5008999999999999</v>
      </c>
    </row>
    <row r="17" spans="1:7" x14ac:dyDescent="0.55000000000000004">
      <c r="A17">
        <v>16</v>
      </c>
      <c r="B17" t="s">
        <v>21</v>
      </c>
      <c r="C17" t="s">
        <v>71</v>
      </c>
      <c r="D17" t="s">
        <v>1975</v>
      </c>
      <c r="E17">
        <v>5429.7</v>
      </c>
      <c r="F17">
        <v>8144.8</v>
      </c>
      <c r="G17">
        <v>1.5</v>
      </c>
    </row>
    <row r="18" spans="1:7" x14ac:dyDescent="0.55000000000000004">
      <c r="A18">
        <v>17</v>
      </c>
      <c r="B18" t="s">
        <v>21</v>
      </c>
      <c r="C18" t="s">
        <v>71</v>
      </c>
      <c r="D18" t="s">
        <v>2054</v>
      </c>
      <c r="E18">
        <v>4458.6000000000004</v>
      </c>
      <c r="F18">
        <v>6609.4</v>
      </c>
      <c r="G18">
        <v>1.4823</v>
      </c>
    </row>
    <row r="19" spans="1:7" x14ac:dyDescent="0.55000000000000004">
      <c r="A19">
        <v>18</v>
      </c>
      <c r="B19" t="s">
        <v>21</v>
      </c>
      <c r="C19" t="s">
        <v>71</v>
      </c>
      <c r="D19" t="s">
        <v>2104</v>
      </c>
      <c r="E19">
        <v>7950.4</v>
      </c>
      <c r="F19">
        <v>10844.1</v>
      </c>
      <c r="G19">
        <v>1.3638999999999999</v>
      </c>
    </row>
    <row r="20" spans="1:7" x14ac:dyDescent="0.55000000000000004">
      <c r="A20">
        <v>19</v>
      </c>
      <c r="B20" t="s">
        <v>21</v>
      </c>
      <c r="C20" t="s">
        <v>54</v>
      </c>
      <c r="D20" t="s">
        <v>2250</v>
      </c>
      <c r="E20">
        <v>10062.700000000001</v>
      </c>
      <c r="F20">
        <v>13574.6</v>
      </c>
      <c r="G20">
        <v>1.349</v>
      </c>
    </row>
    <row r="21" spans="1:7" x14ac:dyDescent="0.55000000000000004">
      <c r="A21">
        <v>20</v>
      </c>
      <c r="B21" t="s">
        <v>21</v>
      </c>
      <c r="C21" t="s">
        <v>54</v>
      </c>
      <c r="D21" t="s">
        <v>2380</v>
      </c>
      <c r="E21">
        <v>52767</v>
      </c>
      <c r="F21">
        <v>70968.2</v>
      </c>
      <c r="G21">
        <v>1.3449</v>
      </c>
    </row>
    <row r="22" spans="1:7" x14ac:dyDescent="0.55000000000000004">
      <c r="A22">
        <v>21</v>
      </c>
      <c r="B22" t="s">
        <v>22</v>
      </c>
      <c r="C22" t="s">
        <v>80</v>
      </c>
      <c r="D22" t="s">
        <v>3472</v>
      </c>
      <c r="E22">
        <v>11041.5</v>
      </c>
      <c r="F22">
        <v>14563.9</v>
      </c>
      <c r="G22">
        <v>1.319</v>
      </c>
    </row>
    <row r="23" spans="1:7" x14ac:dyDescent="0.55000000000000004">
      <c r="A23">
        <v>22</v>
      </c>
      <c r="B23" t="s">
        <v>21</v>
      </c>
      <c r="C23" t="s">
        <v>64</v>
      </c>
      <c r="D23" t="s">
        <v>981</v>
      </c>
      <c r="E23">
        <v>34755.4</v>
      </c>
      <c r="F23">
        <v>44945</v>
      </c>
      <c r="G23">
        <v>1.2930999999999999</v>
      </c>
    </row>
    <row r="24" spans="1:7" x14ac:dyDescent="0.55000000000000004">
      <c r="A24">
        <v>23</v>
      </c>
      <c r="B24" t="s">
        <v>23</v>
      </c>
      <c r="C24" t="s">
        <v>88</v>
      </c>
      <c r="D24" t="s">
        <v>3574</v>
      </c>
      <c r="E24">
        <v>14437.8</v>
      </c>
      <c r="F24">
        <v>18572.5</v>
      </c>
      <c r="G24">
        <v>1.2863</v>
      </c>
    </row>
    <row r="25" spans="1:7" x14ac:dyDescent="0.55000000000000004">
      <c r="A25">
        <v>24</v>
      </c>
      <c r="B25" t="s">
        <v>23</v>
      </c>
      <c r="C25" t="s">
        <v>83</v>
      </c>
      <c r="D25" t="s">
        <v>4950</v>
      </c>
      <c r="E25">
        <v>27951.5</v>
      </c>
      <c r="F25">
        <v>35685.9</v>
      </c>
      <c r="G25">
        <v>1.2766999999999999</v>
      </c>
    </row>
    <row r="26" spans="1:7" x14ac:dyDescent="0.55000000000000004">
      <c r="A26">
        <v>25</v>
      </c>
      <c r="B26" t="s">
        <v>23</v>
      </c>
      <c r="C26" t="s">
        <v>88</v>
      </c>
      <c r="D26" t="s">
        <v>3526</v>
      </c>
      <c r="E26">
        <v>5517</v>
      </c>
      <c r="F26">
        <v>7036.5</v>
      </c>
      <c r="G26">
        <v>1.2754000000000001</v>
      </c>
    </row>
    <row r="27" spans="1:7" x14ac:dyDescent="0.55000000000000004">
      <c r="A27">
        <v>26</v>
      </c>
      <c r="B27" t="s">
        <v>22</v>
      </c>
      <c r="C27" t="s">
        <v>53</v>
      </c>
      <c r="D27" t="s">
        <v>3004</v>
      </c>
      <c r="E27">
        <v>14721.2</v>
      </c>
      <c r="F27">
        <v>18734.8</v>
      </c>
      <c r="G27">
        <v>1.2726</v>
      </c>
    </row>
    <row r="28" spans="1:7" x14ac:dyDescent="0.55000000000000004">
      <c r="A28">
        <v>27</v>
      </c>
      <c r="B28" t="s">
        <v>22</v>
      </c>
      <c r="C28" t="s">
        <v>77</v>
      </c>
      <c r="D28" t="s">
        <v>3240</v>
      </c>
      <c r="E28">
        <v>20716.2</v>
      </c>
      <c r="F28">
        <v>25527.4</v>
      </c>
      <c r="G28">
        <v>1.2322</v>
      </c>
    </row>
    <row r="29" spans="1:7" x14ac:dyDescent="0.55000000000000004">
      <c r="A29">
        <v>28</v>
      </c>
      <c r="B29" t="s">
        <v>22</v>
      </c>
      <c r="C29" t="s">
        <v>53</v>
      </c>
      <c r="D29" t="s">
        <v>2984</v>
      </c>
      <c r="E29">
        <v>11565.2</v>
      </c>
      <c r="F29">
        <v>14073</v>
      </c>
      <c r="G29">
        <v>1.2168000000000001</v>
      </c>
    </row>
    <row r="30" spans="1:7" x14ac:dyDescent="0.55000000000000004">
      <c r="A30">
        <v>29</v>
      </c>
      <c r="B30" t="s">
        <v>22</v>
      </c>
      <c r="C30" t="s">
        <v>79</v>
      </c>
      <c r="D30" t="s">
        <v>2538</v>
      </c>
      <c r="E30">
        <v>18837</v>
      </c>
      <c r="F30">
        <v>22554.799999999999</v>
      </c>
      <c r="G30">
        <v>1.1973</v>
      </c>
    </row>
    <row r="31" spans="1:7" x14ac:dyDescent="0.55000000000000004">
      <c r="A31">
        <v>30</v>
      </c>
      <c r="B31" t="s">
        <v>23</v>
      </c>
      <c r="C31" t="s">
        <v>87</v>
      </c>
      <c r="D31" t="s">
        <v>4451</v>
      </c>
      <c r="E31">
        <v>11765.3</v>
      </c>
      <c r="F31">
        <v>13899.2</v>
      </c>
      <c r="G31">
        <v>1.1813</v>
      </c>
    </row>
    <row r="32" spans="1:7" x14ac:dyDescent="0.55000000000000004">
      <c r="A32">
        <v>31</v>
      </c>
      <c r="B32" t="s">
        <v>21</v>
      </c>
      <c r="C32" t="s">
        <v>71</v>
      </c>
      <c r="D32" t="s">
        <v>1997</v>
      </c>
      <c r="E32">
        <v>30143.200000000001</v>
      </c>
      <c r="F32">
        <v>35270.300000000003</v>
      </c>
      <c r="G32">
        <v>1.17</v>
      </c>
    </row>
    <row r="33" spans="1:7" x14ac:dyDescent="0.55000000000000004">
      <c r="A33">
        <v>32</v>
      </c>
      <c r="B33" t="s">
        <v>23</v>
      </c>
      <c r="C33" t="s">
        <v>73</v>
      </c>
      <c r="D33" t="s">
        <v>4792</v>
      </c>
      <c r="E33">
        <v>14278.4</v>
      </c>
      <c r="F33">
        <v>16640.900000000001</v>
      </c>
      <c r="G33">
        <v>1.1654</v>
      </c>
    </row>
    <row r="34" spans="1:7" x14ac:dyDescent="0.55000000000000004">
      <c r="A34">
        <v>33</v>
      </c>
      <c r="B34" t="s">
        <v>23</v>
      </c>
      <c r="C34" t="s">
        <v>72</v>
      </c>
      <c r="D34" t="s">
        <v>3795</v>
      </c>
      <c r="E34">
        <v>16824.5</v>
      </c>
      <c r="F34">
        <v>19577.8</v>
      </c>
      <c r="G34">
        <v>1.1636</v>
      </c>
    </row>
    <row r="35" spans="1:7" x14ac:dyDescent="0.55000000000000004">
      <c r="A35">
        <v>34</v>
      </c>
      <c r="B35" t="s">
        <v>22</v>
      </c>
      <c r="C35" t="s">
        <v>80</v>
      </c>
      <c r="D35" t="s">
        <v>3506</v>
      </c>
      <c r="E35">
        <v>11909.4</v>
      </c>
      <c r="F35">
        <v>13822.9</v>
      </c>
      <c r="G35">
        <v>1.1606000000000001</v>
      </c>
    </row>
    <row r="36" spans="1:7" x14ac:dyDescent="0.55000000000000004">
      <c r="A36">
        <v>35</v>
      </c>
      <c r="B36" t="s">
        <v>22</v>
      </c>
      <c r="C36" t="s">
        <v>79</v>
      </c>
      <c r="D36" t="s">
        <v>2440</v>
      </c>
      <c r="E36">
        <v>13956.7</v>
      </c>
      <c r="F36">
        <v>16196.3</v>
      </c>
      <c r="G36">
        <v>1.1604000000000001</v>
      </c>
    </row>
    <row r="37" spans="1:7" x14ac:dyDescent="0.55000000000000004">
      <c r="A37">
        <v>36</v>
      </c>
      <c r="B37" t="s">
        <v>22</v>
      </c>
      <c r="C37" t="s">
        <v>85</v>
      </c>
      <c r="D37" t="s">
        <v>2774</v>
      </c>
      <c r="E37">
        <v>15244.5</v>
      </c>
      <c r="F37">
        <v>17553.400000000001</v>
      </c>
      <c r="G37">
        <v>1.1514</v>
      </c>
    </row>
    <row r="38" spans="1:7" x14ac:dyDescent="0.55000000000000004">
      <c r="A38">
        <v>37</v>
      </c>
      <c r="B38" t="s">
        <v>21</v>
      </c>
      <c r="C38" t="s">
        <v>64</v>
      </c>
      <c r="D38" t="s">
        <v>1247</v>
      </c>
      <c r="E38">
        <v>14937.3</v>
      </c>
      <c r="F38">
        <v>17038.5</v>
      </c>
      <c r="G38">
        <v>1.1406000000000001</v>
      </c>
    </row>
    <row r="39" spans="1:7" x14ac:dyDescent="0.55000000000000004">
      <c r="A39">
        <v>38</v>
      </c>
      <c r="B39" t="s">
        <v>23</v>
      </c>
      <c r="C39" t="s">
        <v>63</v>
      </c>
      <c r="D39" t="s">
        <v>3960</v>
      </c>
      <c r="E39">
        <v>52665.4</v>
      </c>
      <c r="F39">
        <v>59369.3</v>
      </c>
      <c r="G39">
        <v>1.1272</v>
      </c>
    </row>
    <row r="40" spans="1:7" x14ac:dyDescent="0.55000000000000004">
      <c r="A40">
        <v>39</v>
      </c>
      <c r="B40" t="s">
        <v>22</v>
      </c>
      <c r="C40" t="s">
        <v>77</v>
      </c>
      <c r="D40" t="s">
        <v>3196</v>
      </c>
      <c r="E40">
        <v>4444.1000000000004</v>
      </c>
      <c r="F40">
        <v>4915</v>
      </c>
      <c r="G40">
        <v>1.1059000000000001</v>
      </c>
    </row>
    <row r="41" spans="1:7" x14ac:dyDescent="0.55000000000000004">
      <c r="A41">
        <v>40</v>
      </c>
      <c r="B41" t="s">
        <v>21</v>
      </c>
      <c r="C41" t="s">
        <v>60</v>
      </c>
      <c r="D41" t="s">
        <v>779</v>
      </c>
      <c r="E41">
        <v>18270.900000000001</v>
      </c>
      <c r="F41">
        <v>20168</v>
      </c>
      <c r="G41">
        <v>1.1037999999999999</v>
      </c>
    </row>
    <row r="42" spans="1:7" x14ac:dyDescent="0.55000000000000004">
      <c r="A42">
        <v>41</v>
      </c>
      <c r="B42" t="s">
        <v>23</v>
      </c>
      <c r="C42" t="s">
        <v>73</v>
      </c>
      <c r="D42" t="s">
        <v>4732</v>
      </c>
      <c r="E42">
        <v>17089.8</v>
      </c>
      <c r="F42">
        <v>18646.900000000001</v>
      </c>
      <c r="G42">
        <v>1.0911</v>
      </c>
    </row>
    <row r="43" spans="1:7" x14ac:dyDescent="0.55000000000000004">
      <c r="A43">
        <v>42</v>
      </c>
      <c r="B43" t="s">
        <v>23</v>
      </c>
      <c r="C43" t="s">
        <v>88</v>
      </c>
      <c r="D43" t="s">
        <v>3703</v>
      </c>
      <c r="E43">
        <v>11889.2</v>
      </c>
      <c r="F43">
        <v>12969.7</v>
      </c>
      <c r="G43">
        <v>1.0908</v>
      </c>
    </row>
    <row r="44" spans="1:7" x14ac:dyDescent="0.55000000000000004">
      <c r="A44">
        <v>43</v>
      </c>
      <c r="B44" t="s">
        <v>23</v>
      </c>
      <c r="C44" t="s">
        <v>81</v>
      </c>
      <c r="D44" t="s">
        <v>4252</v>
      </c>
      <c r="E44">
        <v>29209.5</v>
      </c>
      <c r="F44">
        <v>31714.2</v>
      </c>
      <c r="G44">
        <v>1.0857000000000001</v>
      </c>
    </row>
    <row r="45" spans="1:7" x14ac:dyDescent="0.55000000000000004">
      <c r="A45">
        <v>44</v>
      </c>
      <c r="B45" t="s">
        <v>21</v>
      </c>
      <c r="C45" t="s">
        <v>71</v>
      </c>
      <c r="D45" t="s">
        <v>2027</v>
      </c>
      <c r="E45">
        <v>10304.700000000001</v>
      </c>
      <c r="F45">
        <v>11107.5</v>
      </c>
      <c r="G45">
        <v>1.0779000000000001</v>
      </c>
    </row>
    <row r="46" spans="1:7" x14ac:dyDescent="0.55000000000000004">
      <c r="A46">
        <v>45</v>
      </c>
      <c r="B46" t="s">
        <v>21</v>
      </c>
      <c r="C46" t="s">
        <v>59</v>
      </c>
      <c r="D46" t="s">
        <v>1609</v>
      </c>
      <c r="E46">
        <v>14026.1</v>
      </c>
      <c r="F46">
        <v>15081.9</v>
      </c>
      <c r="G46">
        <v>1.0751999999999999</v>
      </c>
    </row>
    <row r="47" spans="1:7" x14ac:dyDescent="0.55000000000000004">
      <c r="A47">
        <v>46</v>
      </c>
      <c r="B47" t="s">
        <v>22</v>
      </c>
      <c r="C47" t="s">
        <v>89</v>
      </c>
      <c r="D47" t="s">
        <v>3092</v>
      </c>
      <c r="E47">
        <v>30526.799999999999</v>
      </c>
      <c r="F47">
        <v>32819.699999999997</v>
      </c>
      <c r="G47">
        <v>1.0750999999999999</v>
      </c>
    </row>
    <row r="48" spans="1:7" x14ac:dyDescent="0.55000000000000004">
      <c r="A48">
        <v>47</v>
      </c>
      <c r="B48" t="s">
        <v>21</v>
      </c>
      <c r="C48" t="s">
        <v>68</v>
      </c>
      <c r="D48" t="s">
        <v>1333</v>
      </c>
      <c r="E48">
        <v>29096.7</v>
      </c>
      <c r="F48">
        <v>31276</v>
      </c>
      <c r="G48">
        <v>1.0749</v>
      </c>
    </row>
    <row r="49" spans="1:7" x14ac:dyDescent="0.55000000000000004">
      <c r="A49">
        <v>48</v>
      </c>
      <c r="B49" t="s">
        <v>23</v>
      </c>
      <c r="C49" t="s">
        <v>73</v>
      </c>
      <c r="D49" t="s">
        <v>4706</v>
      </c>
      <c r="E49">
        <v>20094.5</v>
      </c>
      <c r="F49">
        <v>21600.400000000001</v>
      </c>
      <c r="G49">
        <v>1.0749</v>
      </c>
    </row>
    <row r="50" spans="1:7" x14ac:dyDescent="0.55000000000000004">
      <c r="A50">
        <v>49</v>
      </c>
      <c r="B50" t="s">
        <v>21</v>
      </c>
      <c r="C50" t="s">
        <v>64</v>
      </c>
      <c r="D50" t="s">
        <v>1183</v>
      </c>
      <c r="E50">
        <v>22867.3</v>
      </c>
      <c r="F50">
        <v>24500.5</v>
      </c>
      <c r="G50">
        <v>1.0713999999999999</v>
      </c>
    </row>
    <row r="51" spans="1:7" x14ac:dyDescent="0.55000000000000004">
      <c r="A51">
        <v>50</v>
      </c>
      <c r="B51" t="s">
        <v>22</v>
      </c>
      <c r="C51" t="s">
        <v>85</v>
      </c>
      <c r="D51" t="s">
        <v>2700</v>
      </c>
      <c r="E51">
        <v>26547.9</v>
      </c>
      <c r="F51">
        <v>28322.1</v>
      </c>
      <c r="G51">
        <v>1.0668</v>
      </c>
    </row>
    <row r="52" spans="1:7" x14ac:dyDescent="0.55000000000000004">
      <c r="A52">
        <v>51</v>
      </c>
      <c r="B52" t="s">
        <v>21</v>
      </c>
      <c r="C52" t="s">
        <v>71</v>
      </c>
      <c r="D52" t="s">
        <v>1969</v>
      </c>
      <c r="E52">
        <v>21625.599999999999</v>
      </c>
      <c r="F52">
        <v>23069.200000000001</v>
      </c>
      <c r="G52">
        <v>1.0667</v>
      </c>
    </row>
    <row r="53" spans="1:7" x14ac:dyDescent="0.55000000000000004">
      <c r="A53">
        <v>52</v>
      </c>
      <c r="B53" t="s">
        <v>23</v>
      </c>
      <c r="C53" t="s">
        <v>72</v>
      </c>
      <c r="D53" t="s">
        <v>3819</v>
      </c>
      <c r="E53">
        <v>12022.6</v>
      </c>
      <c r="F53">
        <v>12628.2</v>
      </c>
      <c r="G53">
        <v>1.0503</v>
      </c>
    </row>
    <row r="54" spans="1:7" x14ac:dyDescent="0.55000000000000004">
      <c r="A54">
        <v>53</v>
      </c>
      <c r="B54" t="s">
        <v>21</v>
      </c>
      <c r="C54" t="s">
        <v>71</v>
      </c>
      <c r="D54" t="s">
        <v>2140</v>
      </c>
      <c r="E54">
        <v>98158.5</v>
      </c>
      <c r="F54">
        <v>102442.4</v>
      </c>
      <c r="G54">
        <v>1.0436000000000001</v>
      </c>
    </row>
    <row r="55" spans="1:7" x14ac:dyDescent="0.55000000000000004">
      <c r="A55">
        <v>54</v>
      </c>
      <c r="B55" t="s">
        <v>21</v>
      </c>
      <c r="C55" t="s">
        <v>68</v>
      </c>
      <c r="D55" t="s">
        <v>1413</v>
      </c>
      <c r="E55">
        <v>33224.800000000003</v>
      </c>
      <c r="F55">
        <v>34253</v>
      </c>
      <c r="G55">
        <v>1.0308999999999999</v>
      </c>
    </row>
    <row r="56" spans="1:7" x14ac:dyDescent="0.55000000000000004">
      <c r="A56">
        <v>55</v>
      </c>
      <c r="B56" t="s">
        <v>21</v>
      </c>
      <c r="C56" t="s">
        <v>67</v>
      </c>
      <c r="D56" t="s">
        <v>1873</v>
      </c>
      <c r="E56">
        <v>21810.1</v>
      </c>
      <c r="F56">
        <v>22382.799999999999</v>
      </c>
      <c r="G56">
        <v>1.0262</v>
      </c>
    </row>
    <row r="57" spans="1:7" x14ac:dyDescent="0.55000000000000004">
      <c r="A57">
        <v>56</v>
      </c>
      <c r="B57" t="s">
        <v>21</v>
      </c>
      <c r="C57" t="s">
        <v>68</v>
      </c>
      <c r="D57" t="s">
        <v>1471</v>
      </c>
      <c r="E57">
        <v>14228</v>
      </c>
      <c r="F57">
        <v>14588.8</v>
      </c>
      <c r="G57">
        <v>1.0253000000000001</v>
      </c>
    </row>
    <row r="58" spans="1:7" x14ac:dyDescent="0.55000000000000004">
      <c r="A58">
        <v>57</v>
      </c>
      <c r="B58" t="s">
        <v>22</v>
      </c>
      <c r="C58" t="s">
        <v>79</v>
      </c>
      <c r="D58" t="s">
        <v>2574</v>
      </c>
      <c r="E58">
        <v>13549.7</v>
      </c>
      <c r="F58">
        <v>13733.8</v>
      </c>
      <c r="G58">
        <v>1.0135000000000001</v>
      </c>
    </row>
    <row r="59" spans="1:7" x14ac:dyDescent="0.55000000000000004">
      <c r="A59">
        <v>58</v>
      </c>
      <c r="B59" t="s">
        <v>21</v>
      </c>
      <c r="C59" t="s">
        <v>60</v>
      </c>
      <c r="D59" t="s">
        <v>913</v>
      </c>
      <c r="E59">
        <v>8821.2999999999993</v>
      </c>
      <c r="F59">
        <v>8896.4</v>
      </c>
      <c r="G59">
        <v>1.0085</v>
      </c>
    </row>
    <row r="60" spans="1:7" x14ac:dyDescent="0.55000000000000004">
      <c r="A60">
        <v>59</v>
      </c>
      <c r="B60" t="s">
        <v>21</v>
      </c>
      <c r="C60" t="s">
        <v>54</v>
      </c>
      <c r="D60" t="s">
        <v>2350</v>
      </c>
      <c r="E60">
        <v>8776.2999999999993</v>
      </c>
      <c r="F60">
        <v>8798.4</v>
      </c>
      <c r="G60">
        <v>1.0024999999999999</v>
      </c>
    </row>
    <row r="61" spans="1:7" x14ac:dyDescent="0.55000000000000004">
      <c r="A61">
        <v>60</v>
      </c>
      <c r="B61" t="s">
        <v>21</v>
      </c>
      <c r="C61" t="s">
        <v>71</v>
      </c>
      <c r="D61" t="s">
        <v>2007</v>
      </c>
      <c r="E61">
        <v>11975.9</v>
      </c>
      <c r="F61">
        <v>11875.6</v>
      </c>
      <c r="G61">
        <v>0.99160000000000004</v>
      </c>
    </row>
    <row r="62" spans="1:7" x14ac:dyDescent="0.55000000000000004">
      <c r="A62">
        <v>61</v>
      </c>
      <c r="B62" t="s">
        <v>21</v>
      </c>
      <c r="C62" t="s">
        <v>59</v>
      </c>
      <c r="D62" t="s">
        <v>1695</v>
      </c>
      <c r="E62">
        <v>21218.3</v>
      </c>
      <c r="F62">
        <v>21033.7</v>
      </c>
      <c r="G62">
        <v>0.99119999999999997</v>
      </c>
    </row>
    <row r="63" spans="1:7" x14ac:dyDescent="0.55000000000000004">
      <c r="A63">
        <v>62</v>
      </c>
      <c r="B63" t="s">
        <v>23</v>
      </c>
      <c r="C63" t="s">
        <v>72</v>
      </c>
      <c r="D63" t="s">
        <v>3847</v>
      </c>
      <c r="E63">
        <v>14408.8</v>
      </c>
      <c r="F63">
        <v>13909.4</v>
      </c>
      <c r="G63">
        <v>0.96530000000000005</v>
      </c>
    </row>
    <row r="64" spans="1:7" x14ac:dyDescent="0.55000000000000004">
      <c r="A64">
        <v>63</v>
      </c>
      <c r="B64" t="s">
        <v>21</v>
      </c>
      <c r="C64" t="s">
        <v>67</v>
      </c>
      <c r="D64" t="s">
        <v>1749</v>
      </c>
      <c r="E64">
        <v>16135.8</v>
      </c>
      <c r="F64">
        <v>15434.1</v>
      </c>
      <c r="G64">
        <v>0.95650000000000002</v>
      </c>
    </row>
    <row r="65" spans="1:7" x14ac:dyDescent="0.55000000000000004">
      <c r="A65">
        <v>64</v>
      </c>
      <c r="B65" t="s">
        <v>23</v>
      </c>
      <c r="C65" t="s">
        <v>83</v>
      </c>
      <c r="D65" t="s">
        <v>5011</v>
      </c>
      <c r="E65">
        <v>13646.8</v>
      </c>
      <c r="F65">
        <v>13043.3</v>
      </c>
      <c r="G65">
        <v>0.95569999999999999</v>
      </c>
    </row>
    <row r="66" spans="1:7" x14ac:dyDescent="0.55000000000000004">
      <c r="A66">
        <v>65</v>
      </c>
      <c r="B66" t="s">
        <v>21</v>
      </c>
      <c r="C66" t="s">
        <v>67</v>
      </c>
      <c r="D66" t="s">
        <v>1851</v>
      </c>
      <c r="E66">
        <v>12636.1</v>
      </c>
      <c r="F66">
        <v>11955.1</v>
      </c>
      <c r="G66">
        <v>0.94610000000000005</v>
      </c>
    </row>
    <row r="67" spans="1:7" x14ac:dyDescent="0.55000000000000004">
      <c r="A67">
        <v>66</v>
      </c>
      <c r="B67" t="s">
        <v>21</v>
      </c>
      <c r="C67" t="s">
        <v>60</v>
      </c>
      <c r="D67" t="s">
        <v>801</v>
      </c>
      <c r="E67">
        <v>28382.1</v>
      </c>
      <c r="F67">
        <v>26786.9</v>
      </c>
      <c r="G67">
        <v>0.94369999999999998</v>
      </c>
    </row>
    <row r="68" spans="1:7" x14ac:dyDescent="0.55000000000000004">
      <c r="A68">
        <v>67</v>
      </c>
      <c r="B68" t="s">
        <v>22</v>
      </c>
      <c r="C68" t="s">
        <v>77</v>
      </c>
      <c r="D68" t="s">
        <v>3222</v>
      </c>
      <c r="E68">
        <v>8928</v>
      </c>
      <c r="F68">
        <v>8393.5</v>
      </c>
      <c r="G68">
        <v>0.94010000000000005</v>
      </c>
    </row>
    <row r="69" spans="1:7" x14ac:dyDescent="0.55000000000000004">
      <c r="A69">
        <v>68</v>
      </c>
      <c r="B69" t="s">
        <v>23</v>
      </c>
      <c r="C69" t="s">
        <v>83</v>
      </c>
      <c r="D69" t="s">
        <v>4916</v>
      </c>
      <c r="E69">
        <v>14451.9</v>
      </c>
      <c r="F69">
        <v>13470.3</v>
      </c>
      <c r="G69">
        <v>0.93200000000000005</v>
      </c>
    </row>
    <row r="70" spans="1:7" x14ac:dyDescent="0.55000000000000004">
      <c r="A70">
        <v>69</v>
      </c>
      <c r="B70" t="s">
        <v>22</v>
      </c>
      <c r="C70" t="s">
        <v>85</v>
      </c>
      <c r="D70" t="s">
        <v>2858</v>
      </c>
      <c r="E70">
        <v>8435.7000000000007</v>
      </c>
      <c r="F70">
        <v>7803.3</v>
      </c>
      <c r="G70">
        <v>0.92500000000000004</v>
      </c>
    </row>
    <row r="71" spans="1:7" x14ac:dyDescent="0.55000000000000004">
      <c r="A71">
        <v>70</v>
      </c>
      <c r="B71" t="s">
        <v>21</v>
      </c>
      <c r="C71" t="s">
        <v>59</v>
      </c>
      <c r="D71" t="s">
        <v>1519</v>
      </c>
      <c r="E71">
        <v>7786.1</v>
      </c>
      <c r="F71">
        <v>7201.9</v>
      </c>
      <c r="G71">
        <v>0.92490000000000006</v>
      </c>
    </row>
    <row r="72" spans="1:7" x14ac:dyDescent="0.55000000000000004">
      <c r="A72">
        <v>71</v>
      </c>
      <c r="B72" t="s">
        <v>23</v>
      </c>
      <c r="C72" t="s">
        <v>87</v>
      </c>
      <c r="D72" t="s">
        <v>4303</v>
      </c>
      <c r="E72">
        <v>14648.3</v>
      </c>
      <c r="F72">
        <v>13470.3</v>
      </c>
      <c r="G72">
        <v>0.91949999999999998</v>
      </c>
    </row>
    <row r="73" spans="1:7" x14ac:dyDescent="0.55000000000000004">
      <c r="A73">
        <v>72</v>
      </c>
      <c r="B73" t="s">
        <v>22</v>
      </c>
      <c r="C73" t="s">
        <v>53</v>
      </c>
      <c r="D73" t="s">
        <v>2920</v>
      </c>
      <c r="E73">
        <v>21065.200000000001</v>
      </c>
      <c r="F73">
        <v>19076.7</v>
      </c>
      <c r="G73">
        <v>0.90559999999999996</v>
      </c>
    </row>
    <row r="74" spans="1:7" x14ac:dyDescent="0.55000000000000004">
      <c r="A74">
        <v>73</v>
      </c>
      <c r="B74" t="s">
        <v>21</v>
      </c>
      <c r="C74" t="s">
        <v>68</v>
      </c>
      <c r="D74" t="s">
        <v>1451</v>
      </c>
      <c r="E74">
        <v>7798.6</v>
      </c>
      <c r="F74">
        <v>7036.5</v>
      </c>
      <c r="G74">
        <v>0.9022</v>
      </c>
    </row>
    <row r="75" spans="1:7" x14ac:dyDescent="0.55000000000000004">
      <c r="A75">
        <v>74</v>
      </c>
      <c r="B75" t="s">
        <v>21</v>
      </c>
      <c r="C75" t="s">
        <v>67</v>
      </c>
      <c r="D75" t="s">
        <v>1929</v>
      </c>
      <c r="E75">
        <v>11669.8</v>
      </c>
      <c r="F75">
        <v>10429.9</v>
      </c>
      <c r="G75">
        <v>0.89370000000000005</v>
      </c>
    </row>
    <row r="76" spans="1:7" x14ac:dyDescent="0.55000000000000004">
      <c r="A76">
        <v>75</v>
      </c>
      <c r="B76" t="s">
        <v>23</v>
      </c>
      <c r="C76" t="s">
        <v>81</v>
      </c>
      <c r="D76" t="s">
        <v>4283</v>
      </c>
      <c r="E76">
        <v>10663.6</v>
      </c>
      <c r="F76">
        <v>9499.1</v>
      </c>
      <c r="G76">
        <v>0.89070000000000005</v>
      </c>
    </row>
    <row r="77" spans="1:7" x14ac:dyDescent="0.55000000000000004">
      <c r="A77">
        <v>76</v>
      </c>
      <c r="B77" t="s">
        <v>21</v>
      </c>
      <c r="C77" t="s">
        <v>64</v>
      </c>
      <c r="D77" t="s">
        <v>1105</v>
      </c>
      <c r="E77">
        <v>28253.9</v>
      </c>
      <c r="F77">
        <v>25104.7</v>
      </c>
      <c r="G77">
        <v>0.88849999999999996</v>
      </c>
    </row>
    <row r="78" spans="1:7" x14ac:dyDescent="0.55000000000000004">
      <c r="A78">
        <v>77</v>
      </c>
      <c r="B78" t="s">
        <v>23</v>
      </c>
      <c r="C78" t="s">
        <v>63</v>
      </c>
      <c r="D78" t="s">
        <v>4030</v>
      </c>
      <c r="E78">
        <v>14928.3</v>
      </c>
      <c r="F78">
        <v>13230.9</v>
      </c>
      <c r="G78">
        <v>0.88619999999999999</v>
      </c>
    </row>
    <row r="79" spans="1:7" x14ac:dyDescent="0.55000000000000004">
      <c r="A79">
        <v>78</v>
      </c>
      <c r="B79" t="s">
        <v>22</v>
      </c>
      <c r="C79" t="s">
        <v>53</v>
      </c>
      <c r="D79" t="s">
        <v>2884</v>
      </c>
      <c r="E79">
        <v>19957.3</v>
      </c>
      <c r="F79">
        <v>17618.099999999999</v>
      </c>
      <c r="G79">
        <v>0.88270000000000004</v>
      </c>
    </row>
    <row r="80" spans="1:7" x14ac:dyDescent="0.55000000000000004">
      <c r="A80">
        <v>79</v>
      </c>
      <c r="B80" t="s">
        <v>23</v>
      </c>
      <c r="C80" t="s">
        <v>83</v>
      </c>
      <c r="D80" t="s">
        <v>4826</v>
      </c>
      <c r="E80">
        <v>20602.400000000001</v>
      </c>
      <c r="F80">
        <v>18144.900000000001</v>
      </c>
      <c r="G80">
        <v>0.88070000000000004</v>
      </c>
    </row>
    <row r="81" spans="1:7" x14ac:dyDescent="0.55000000000000004">
      <c r="A81">
        <v>80</v>
      </c>
      <c r="B81" t="s">
        <v>23</v>
      </c>
      <c r="C81" t="s">
        <v>73</v>
      </c>
      <c r="D81" t="s">
        <v>4583</v>
      </c>
      <c r="E81">
        <v>15828.5</v>
      </c>
      <c r="F81">
        <v>13909.4</v>
      </c>
      <c r="G81">
        <v>0.87870000000000004</v>
      </c>
    </row>
    <row r="82" spans="1:7" x14ac:dyDescent="0.55000000000000004">
      <c r="A82">
        <v>81</v>
      </c>
      <c r="B82" t="s">
        <v>21</v>
      </c>
      <c r="C82" t="s">
        <v>64</v>
      </c>
      <c r="D82" t="s">
        <v>1027</v>
      </c>
      <c r="E82">
        <v>36717.599999999999</v>
      </c>
      <c r="F82">
        <v>32219.3</v>
      </c>
      <c r="G82">
        <v>0.87739999999999996</v>
      </c>
    </row>
    <row r="83" spans="1:7" x14ac:dyDescent="0.55000000000000004">
      <c r="A83">
        <v>82</v>
      </c>
      <c r="B83" t="s">
        <v>21</v>
      </c>
      <c r="C83" t="s">
        <v>59</v>
      </c>
      <c r="D83" t="s">
        <v>1499</v>
      </c>
      <c r="E83">
        <v>17823.400000000001</v>
      </c>
      <c r="F83">
        <v>15594.6</v>
      </c>
      <c r="G83">
        <v>0.87490000000000001</v>
      </c>
    </row>
    <row r="84" spans="1:7" x14ac:dyDescent="0.55000000000000004">
      <c r="A84">
        <v>83</v>
      </c>
      <c r="B84" t="s">
        <v>22</v>
      </c>
      <c r="C84" t="s">
        <v>80</v>
      </c>
      <c r="D84" t="s">
        <v>3444</v>
      </c>
      <c r="E84">
        <v>18082.3</v>
      </c>
      <c r="F84">
        <v>15771.1</v>
      </c>
      <c r="G84">
        <v>0.87209999999999999</v>
      </c>
    </row>
    <row r="85" spans="1:7" x14ac:dyDescent="0.55000000000000004">
      <c r="A85">
        <v>84</v>
      </c>
      <c r="B85" t="s">
        <v>22</v>
      </c>
      <c r="C85" t="s">
        <v>53</v>
      </c>
      <c r="D85" t="s">
        <v>2952</v>
      </c>
      <c r="E85">
        <v>21471.9</v>
      </c>
      <c r="F85">
        <v>18484.599999999999</v>
      </c>
      <c r="G85">
        <v>0.86080000000000001</v>
      </c>
    </row>
    <row r="86" spans="1:7" x14ac:dyDescent="0.55000000000000004">
      <c r="A86">
        <v>85</v>
      </c>
      <c r="B86" t="s">
        <v>21</v>
      </c>
      <c r="C86" t="s">
        <v>60</v>
      </c>
      <c r="D86" t="s">
        <v>726</v>
      </c>
      <c r="E86">
        <v>26485.9</v>
      </c>
      <c r="F86">
        <v>22642.1</v>
      </c>
      <c r="G86">
        <v>0.8548</v>
      </c>
    </row>
    <row r="87" spans="1:7" x14ac:dyDescent="0.55000000000000004">
      <c r="A87">
        <v>86</v>
      </c>
      <c r="B87" t="s">
        <v>21</v>
      </c>
      <c r="C87" t="s">
        <v>68</v>
      </c>
      <c r="D87" t="s">
        <v>1293</v>
      </c>
      <c r="E87">
        <v>15125.4</v>
      </c>
      <c r="F87">
        <v>12717.3</v>
      </c>
      <c r="G87">
        <v>0.8407</v>
      </c>
    </row>
    <row r="88" spans="1:7" x14ac:dyDescent="0.55000000000000004">
      <c r="A88">
        <v>87</v>
      </c>
      <c r="B88" t="s">
        <v>23</v>
      </c>
      <c r="C88" t="s">
        <v>72</v>
      </c>
      <c r="D88" t="s">
        <v>3869</v>
      </c>
      <c r="E88">
        <v>19346.7</v>
      </c>
      <c r="F88">
        <v>16196.3</v>
      </c>
      <c r="G88">
        <v>0.83709999999999996</v>
      </c>
    </row>
    <row r="89" spans="1:7" x14ac:dyDescent="0.55000000000000004">
      <c r="A89">
        <v>88</v>
      </c>
      <c r="B89" t="s">
        <v>22</v>
      </c>
      <c r="C89" t="s">
        <v>79</v>
      </c>
      <c r="D89" t="s">
        <v>2412</v>
      </c>
      <c r="E89">
        <v>26264.3</v>
      </c>
      <c r="F89">
        <v>21701.1</v>
      </c>
      <c r="G89">
        <v>0.82620000000000005</v>
      </c>
    </row>
    <row r="90" spans="1:7" x14ac:dyDescent="0.55000000000000004">
      <c r="A90">
        <v>89</v>
      </c>
      <c r="B90" t="s">
        <v>21</v>
      </c>
      <c r="C90" t="s">
        <v>59</v>
      </c>
      <c r="D90" t="s">
        <v>1549</v>
      </c>
      <c r="E90">
        <v>47411.4</v>
      </c>
      <c r="F90">
        <v>39014.5</v>
      </c>
      <c r="G90">
        <v>0.82279999999999998</v>
      </c>
    </row>
    <row r="91" spans="1:7" x14ac:dyDescent="0.55000000000000004">
      <c r="A91">
        <v>90</v>
      </c>
      <c r="B91" t="s">
        <v>23</v>
      </c>
      <c r="C91" t="s">
        <v>88</v>
      </c>
      <c r="D91" t="s">
        <v>3595</v>
      </c>
      <c r="E91">
        <v>16215.1</v>
      </c>
      <c r="F91">
        <v>13220.2</v>
      </c>
      <c r="G91">
        <v>0.81530000000000002</v>
      </c>
    </row>
    <row r="92" spans="1:7" x14ac:dyDescent="0.55000000000000004">
      <c r="A92">
        <v>91</v>
      </c>
      <c r="B92" t="s">
        <v>22</v>
      </c>
      <c r="C92" t="s">
        <v>53</v>
      </c>
      <c r="D92" t="s">
        <v>2966</v>
      </c>
      <c r="E92">
        <v>33533.1</v>
      </c>
      <c r="F92">
        <v>27334.799999999999</v>
      </c>
      <c r="G92">
        <v>0.81510000000000005</v>
      </c>
    </row>
    <row r="93" spans="1:7" x14ac:dyDescent="0.55000000000000004">
      <c r="A93">
        <v>92</v>
      </c>
      <c r="B93" t="s">
        <v>21</v>
      </c>
      <c r="C93" t="s">
        <v>67</v>
      </c>
      <c r="D93" t="s">
        <v>1779</v>
      </c>
      <c r="E93">
        <v>30894.799999999999</v>
      </c>
      <c r="F93">
        <v>25180.6</v>
      </c>
      <c r="G93">
        <v>0.81499999999999995</v>
      </c>
    </row>
    <row r="94" spans="1:7" x14ac:dyDescent="0.55000000000000004">
      <c r="A94">
        <v>93</v>
      </c>
      <c r="B94" t="s">
        <v>22</v>
      </c>
      <c r="C94" t="s">
        <v>89</v>
      </c>
      <c r="D94" t="s">
        <v>3118</v>
      </c>
      <c r="E94">
        <v>12504.4</v>
      </c>
      <c r="F94">
        <v>10177.6</v>
      </c>
      <c r="G94">
        <v>0.81389999999999996</v>
      </c>
    </row>
    <row r="95" spans="1:7" x14ac:dyDescent="0.55000000000000004">
      <c r="A95">
        <v>94</v>
      </c>
      <c r="B95" t="s">
        <v>21</v>
      </c>
      <c r="C95" t="s">
        <v>54</v>
      </c>
      <c r="D95" t="s">
        <v>2322</v>
      </c>
      <c r="E95">
        <v>31234.7</v>
      </c>
      <c r="F95">
        <v>25271.5</v>
      </c>
      <c r="G95">
        <v>0.80900000000000005</v>
      </c>
    </row>
    <row r="96" spans="1:7" x14ac:dyDescent="0.55000000000000004">
      <c r="A96">
        <v>95</v>
      </c>
      <c r="B96" t="s">
        <v>22</v>
      </c>
      <c r="C96" t="s">
        <v>80</v>
      </c>
      <c r="D96" t="s">
        <v>3424</v>
      </c>
      <c r="E96">
        <v>12187.6</v>
      </c>
      <c r="F96">
        <v>9839.2000000000007</v>
      </c>
      <c r="G96">
        <v>0.80730000000000002</v>
      </c>
    </row>
    <row r="97" spans="1:7" x14ac:dyDescent="0.55000000000000004">
      <c r="A97">
        <v>96</v>
      </c>
      <c r="B97" t="s">
        <v>23</v>
      </c>
      <c r="C97" t="s">
        <v>83</v>
      </c>
      <c r="D97" t="s">
        <v>5037</v>
      </c>
      <c r="E97">
        <v>5600.2</v>
      </c>
      <c r="F97">
        <v>4498.1000000000004</v>
      </c>
      <c r="G97">
        <v>0.80320000000000003</v>
      </c>
    </row>
    <row r="98" spans="1:7" x14ac:dyDescent="0.55000000000000004">
      <c r="A98">
        <v>97</v>
      </c>
      <c r="B98" t="s">
        <v>22</v>
      </c>
      <c r="C98" t="s">
        <v>79</v>
      </c>
      <c r="D98" t="s">
        <v>2602</v>
      </c>
      <c r="E98">
        <v>5096</v>
      </c>
      <c r="F98">
        <v>4071</v>
      </c>
      <c r="G98">
        <v>0.79879999999999995</v>
      </c>
    </row>
    <row r="99" spans="1:7" x14ac:dyDescent="0.55000000000000004">
      <c r="A99">
        <v>98</v>
      </c>
      <c r="B99" t="s">
        <v>21</v>
      </c>
      <c r="C99" t="s">
        <v>60</v>
      </c>
      <c r="D99" t="s">
        <v>853</v>
      </c>
      <c r="E99">
        <v>24741.599999999999</v>
      </c>
      <c r="F99">
        <v>19752.5</v>
      </c>
      <c r="G99">
        <v>0.79830000000000001</v>
      </c>
    </row>
    <row r="100" spans="1:7" x14ac:dyDescent="0.55000000000000004">
      <c r="A100">
        <v>99</v>
      </c>
      <c r="B100" t="s">
        <v>23</v>
      </c>
      <c r="C100" t="s">
        <v>83</v>
      </c>
      <c r="D100" t="s">
        <v>4850</v>
      </c>
      <c r="E100">
        <v>24588.7</v>
      </c>
      <c r="F100">
        <v>19576.900000000001</v>
      </c>
      <c r="G100">
        <v>0.79610000000000003</v>
      </c>
    </row>
    <row r="101" spans="1:7" x14ac:dyDescent="0.55000000000000004">
      <c r="A101">
        <v>100</v>
      </c>
      <c r="B101" t="s">
        <v>22</v>
      </c>
      <c r="C101" t="s">
        <v>85</v>
      </c>
      <c r="D101" t="s">
        <v>2826</v>
      </c>
      <c r="E101">
        <v>18609.8</v>
      </c>
      <c r="F101">
        <v>14717.8</v>
      </c>
      <c r="G101">
        <v>0.79079999999999995</v>
      </c>
    </row>
    <row r="102" spans="1:7" x14ac:dyDescent="0.55000000000000004">
      <c r="A102">
        <v>101</v>
      </c>
      <c r="B102" t="s">
        <v>23</v>
      </c>
      <c r="C102" t="s">
        <v>63</v>
      </c>
      <c r="D102" t="s">
        <v>3928</v>
      </c>
      <c r="E102">
        <v>21486.5</v>
      </c>
      <c r="F102">
        <v>16951.099999999999</v>
      </c>
      <c r="G102">
        <v>0.78890000000000005</v>
      </c>
    </row>
    <row r="103" spans="1:7" x14ac:dyDescent="0.55000000000000004">
      <c r="A103">
        <v>102</v>
      </c>
      <c r="B103" t="s">
        <v>21</v>
      </c>
      <c r="C103" t="s">
        <v>64</v>
      </c>
      <c r="D103" t="s">
        <v>1149</v>
      </c>
      <c r="E103">
        <v>19254.3</v>
      </c>
      <c r="F103">
        <v>15180.4</v>
      </c>
      <c r="G103">
        <v>0.78839999999999999</v>
      </c>
    </row>
    <row r="104" spans="1:7" x14ac:dyDescent="0.55000000000000004">
      <c r="A104">
        <v>103</v>
      </c>
      <c r="B104" t="s">
        <v>22</v>
      </c>
      <c r="C104" t="s">
        <v>79</v>
      </c>
      <c r="D104" t="s">
        <v>2464</v>
      </c>
      <c r="E104">
        <v>26049.1</v>
      </c>
      <c r="F104">
        <v>20534.8</v>
      </c>
      <c r="G104">
        <v>0.7883</v>
      </c>
    </row>
    <row r="105" spans="1:7" x14ac:dyDescent="0.55000000000000004">
      <c r="A105">
        <v>104</v>
      </c>
      <c r="B105" t="s">
        <v>23</v>
      </c>
      <c r="C105" t="s">
        <v>63</v>
      </c>
      <c r="D105" t="s">
        <v>4052</v>
      </c>
      <c r="E105">
        <v>11095.7</v>
      </c>
      <c r="F105">
        <v>8733.7000000000007</v>
      </c>
      <c r="G105">
        <v>0.78710000000000002</v>
      </c>
    </row>
    <row r="106" spans="1:7" x14ac:dyDescent="0.55000000000000004">
      <c r="A106">
        <v>105</v>
      </c>
      <c r="B106" t="s">
        <v>21</v>
      </c>
      <c r="C106" t="s">
        <v>59</v>
      </c>
      <c r="D106" t="s">
        <v>1587</v>
      </c>
      <c r="E106">
        <v>25712.7</v>
      </c>
      <c r="F106">
        <v>20179.599999999999</v>
      </c>
      <c r="G106">
        <v>0.78480000000000005</v>
      </c>
    </row>
    <row r="107" spans="1:7" x14ac:dyDescent="0.55000000000000004">
      <c r="A107">
        <v>106</v>
      </c>
      <c r="B107" t="s">
        <v>21</v>
      </c>
      <c r="C107" t="s">
        <v>59</v>
      </c>
      <c r="D107" t="s">
        <v>1679</v>
      </c>
      <c r="E107">
        <v>27449.4</v>
      </c>
      <c r="F107">
        <v>21536.6</v>
      </c>
      <c r="G107">
        <v>0.78449999999999998</v>
      </c>
    </row>
    <row r="108" spans="1:7" x14ac:dyDescent="0.55000000000000004">
      <c r="A108">
        <v>107</v>
      </c>
      <c r="B108" t="s">
        <v>23</v>
      </c>
      <c r="C108" t="s">
        <v>72</v>
      </c>
      <c r="D108" t="s">
        <v>3731</v>
      </c>
      <c r="E108">
        <v>15535.7</v>
      </c>
      <c r="F108">
        <v>12115.1</v>
      </c>
      <c r="G108">
        <v>0.77980000000000005</v>
      </c>
    </row>
    <row r="109" spans="1:7" x14ac:dyDescent="0.55000000000000004">
      <c r="A109">
        <v>108</v>
      </c>
      <c r="B109" t="s">
        <v>21</v>
      </c>
      <c r="C109" t="s">
        <v>59</v>
      </c>
      <c r="D109" t="s">
        <v>1715</v>
      </c>
      <c r="E109">
        <v>25476.2</v>
      </c>
      <c r="F109">
        <v>19682.900000000001</v>
      </c>
      <c r="G109">
        <v>0.77259999999999995</v>
      </c>
    </row>
    <row r="110" spans="1:7" x14ac:dyDescent="0.55000000000000004">
      <c r="A110">
        <v>109</v>
      </c>
      <c r="B110" t="s">
        <v>21</v>
      </c>
      <c r="C110" t="s">
        <v>64</v>
      </c>
      <c r="D110" t="s">
        <v>1209</v>
      </c>
      <c r="E110">
        <v>18531.599999999999</v>
      </c>
      <c r="F110">
        <v>14248.6</v>
      </c>
      <c r="G110">
        <v>0.76880000000000004</v>
      </c>
    </row>
    <row r="111" spans="1:7" x14ac:dyDescent="0.55000000000000004">
      <c r="A111">
        <v>110</v>
      </c>
      <c r="B111" t="s">
        <v>23</v>
      </c>
      <c r="C111" t="s">
        <v>83</v>
      </c>
      <c r="D111" t="s">
        <v>4987</v>
      </c>
      <c r="E111">
        <v>12805.8</v>
      </c>
      <c r="F111">
        <v>9662.7000000000007</v>
      </c>
      <c r="G111">
        <v>0.75449999999999995</v>
      </c>
    </row>
    <row r="112" spans="1:7" x14ac:dyDescent="0.55000000000000004">
      <c r="A112">
        <v>111</v>
      </c>
      <c r="B112" t="s">
        <v>22</v>
      </c>
      <c r="C112" t="s">
        <v>77</v>
      </c>
      <c r="D112" t="s">
        <v>3172</v>
      </c>
      <c r="E112">
        <v>14404.1</v>
      </c>
      <c r="F112">
        <v>10844.1</v>
      </c>
      <c r="G112">
        <v>0.75280000000000002</v>
      </c>
    </row>
    <row r="113" spans="1:7" x14ac:dyDescent="0.55000000000000004">
      <c r="A113">
        <v>112</v>
      </c>
      <c r="B113" t="s">
        <v>22</v>
      </c>
      <c r="C113" t="s">
        <v>77</v>
      </c>
      <c r="D113" t="s">
        <v>3334</v>
      </c>
      <c r="E113">
        <v>20971.3</v>
      </c>
      <c r="F113">
        <v>15606.5</v>
      </c>
      <c r="G113">
        <v>0.74409999999999998</v>
      </c>
    </row>
    <row r="114" spans="1:7" x14ac:dyDescent="0.55000000000000004">
      <c r="A114">
        <v>113</v>
      </c>
      <c r="B114" t="s">
        <v>21</v>
      </c>
      <c r="C114" t="s">
        <v>68</v>
      </c>
      <c r="D114" t="s">
        <v>1363</v>
      </c>
      <c r="E114">
        <v>6414</v>
      </c>
      <c r="F114">
        <v>4751.3</v>
      </c>
      <c r="G114">
        <v>0.74070000000000003</v>
      </c>
    </row>
    <row r="115" spans="1:7" x14ac:dyDescent="0.55000000000000004">
      <c r="A115">
        <v>114</v>
      </c>
      <c r="B115" t="s">
        <v>22</v>
      </c>
      <c r="C115" t="s">
        <v>89</v>
      </c>
      <c r="D115" t="s">
        <v>3128</v>
      </c>
      <c r="E115">
        <v>25717.9</v>
      </c>
      <c r="F115">
        <v>18998.2</v>
      </c>
      <c r="G115">
        <v>0.73870000000000002</v>
      </c>
    </row>
    <row r="116" spans="1:7" x14ac:dyDescent="0.55000000000000004">
      <c r="A116">
        <v>115</v>
      </c>
      <c r="B116" t="s">
        <v>22</v>
      </c>
      <c r="C116" t="s">
        <v>89</v>
      </c>
      <c r="D116" t="s">
        <v>3028</v>
      </c>
      <c r="E116">
        <v>5558.5</v>
      </c>
      <c r="F116">
        <v>4071</v>
      </c>
      <c r="G116">
        <v>0.73240000000000005</v>
      </c>
    </row>
    <row r="117" spans="1:7" x14ac:dyDescent="0.55000000000000004">
      <c r="A117">
        <v>116</v>
      </c>
      <c r="B117" t="s">
        <v>23</v>
      </c>
      <c r="C117" t="s">
        <v>63</v>
      </c>
      <c r="D117" t="s">
        <v>4004</v>
      </c>
      <c r="E117">
        <v>6597.1</v>
      </c>
      <c r="F117">
        <v>4749.5</v>
      </c>
      <c r="G117">
        <v>0.71989999999999998</v>
      </c>
    </row>
    <row r="118" spans="1:7" x14ac:dyDescent="0.55000000000000004">
      <c r="A118">
        <v>117</v>
      </c>
      <c r="B118" t="s">
        <v>21</v>
      </c>
      <c r="C118" t="s">
        <v>64</v>
      </c>
      <c r="D118" t="s">
        <v>1063</v>
      </c>
      <c r="E118">
        <v>24216.5</v>
      </c>
      <c r="F118">
        <v>17116.099999999999</v>
      </c>
      <c r="G118">
        <v>0.70669999999999999</v>
      </c>
    </row>
    <row r="119" spans="1:7" x14ac:dyDescent="0.55000000000000004">
      <c r="A119">
        <v>118</v>
      </c>
      <c r="B119" t="s">
        <v>23</v>
      </c>
      <c r="C119" t="s">
        <v>81</v>
      </c>
      <c r="D119" t="s">
        <v>4220</v>
      </c>
      <c r="E119">
        <v>12803.8</v>
      </c>
      <c r="F119">
        <v>8972.2000000000007</v>
      </c>
      <c r="G119">
        <v>0.70069999999999999</v>
      </c>
    </row>
    <row r="120" spans="1:7" x14ac:dyDescent="0.55000000000000004">
      <c r="A120">
        <v>119</v>
      </c>
      <c r="B120" t="s">
        <v>23</v>
      </c>
      <c r="C120" t="s">
        <v>87</v>
      </c>
      <c r="D120" t="s">
        <v>4491</v>
      </c>
      <c r="E120">
        <v>13797.2</v>
      </c>
      <c r="F120">
        <v>9411.2999999999993</v>
      </c>
      <c r="G120">
        <v>0.68210000000000004</v>
      </c>
    </row>
    <row r="121" spans="1:7" x14ac:dyDescent="0.55000000000000004">
      <c r="A121">
        <v>120</v>
      </c>
      <c r="B121" t="s">
        <v>23</v>
      </c>
      <c r="C121" t="s">
        <v>72</v>
      </c>
      <c r="D121" t="s">
        <v>3775</v>
      </c>
      <c r="E121">
        <v>15263.7</v>
      </c>
      <c r="F121">
        <v>10341.200000000001</v>
      </c>
      <c r="G121">
        <v>0.67749999999999999</v>
      </c>
    </row>
    <row r="122" spans="1:7" x14ac:dyDescent="0.55000000000000004">
      <c r="A122">
        <v>121</v>
      </c>
      <c r="B122" t="s">
        <v>22</v>
      </c>
      <c r="C122" t="s">
        <v>89</v>
      </c>
      <c r="D122" t="s">
        <v>3052</v>
      </c>
      <c r="E122">
        <v>19870.599999999999</v>
      </c>
      <c r="F122">
        <v>13397.2</v>
      </c>
      <c r="G122">
        <v>0.67420000000000002</v>
      </c>
    </row>
    <row r="123" spans="1:7" x14ac:dyDescent="0.55000000000000004">
      <c r="A123">
        <v>122</v>
      </c>
      <c r="B123" t="s">
        <v>22</v>
      </c>
      <c r="C123" t="s">
        <v>85</v>
      </c>
      <c r="D123" t="s">
        <v>2638</v>
      </c>
      <c r="E123">
        <v>16085.4</v>
      </c>
      <c r="F123">
        <v>10844.1</v>
      </c>
      <c r="G123">
        <v>0.67410000000000003</v>
      </c>
    </row>
    <row r="124" spans="1:7" x14ac:dyDescent="0.55000000000000004">
      <c r="A124">
        <v>123</v>
      </c>
      <c r="B124" t="s">
        <v>23</v>
      </c>
      <c r="C124" t="s">
        <v>88</v>
      </c>
      <c r="D124" t="s">
        <v>3619</v>
      </c>
      <c r="E124">
        <v>17514.7</v>
      </c>
      <c r="F124">
        <v>11534.6</v>
      </c>
      <c r="G124">
        <v>0.65849999999999997</v>
      </c>
    </row>
    <row r="125" spans="1:7" x14ac:dyDescent="0.55000000000000004">
      <c r="A125">
        <v>124</v>
      </c>
      <c r="B125" t="s">
        <v>23</v>
      </c>
      <c r="C125" t="s">
        <v>73</v>
      </c>
      <c r="D125" t="s">
        <v>4654</v>
      </c>
      <c r="E125">
        <v>15026.3</v>
      </c>
      <c r="F125">
        <v>9499.1</v>
      </c>
      <c r="G125">
        <v>0.6321</v>
      </c>
    </row>
    <row r="126" spans="1:7" x14ac:dyDescent="0.55000000000000004">
      <c r="A126">
        <v>125</v>
      </c>
      <c r="B126" t="s">
        <v>21</v>
      </c>
      <c r="C126" t="s">
        <v>54</v>
      </c>
      <c r="D126" t="s">
        <v>2388</v>
      </c>
      <c r="E126">
        <v>4839</v>
      </c>
      <c r="F126">
        <v>3055.1</v>
      </c>
      <c r="G126">
        <v>0.63129999999999997</v>
      </c>
    </row>
    <row r="127" spans="1:7" x14ac:dyDescent="0.55000000000000004">
      <c r="A127">
        <v>126</v>
      </c>
      <c r="B127" t="s">
        <v>23</v>
      </c>
      <c r="C127" t="s">
        <v>88</v>
      </c>
      <c r="D127" t="s">
        <v>3667</v>
      </c>
      <c r="E127">
        <v>8139.1</v>
      </c>
      <c r="F127">
        <v>5088.8</v>
      </c>
      <c r="G127">
        <v>0.62519999999999998</v>
      </c>
    </row>
    <row r="128" spans="1:7" x14ac:dyDescent="0.55000000000000004">
      <c r="A128">
        <v>127</v>
      </c>
      <c r="B128" t="s">
        <v>22</v>
      </c>
      <c r="C128" t="s">
        <v>77</v>
      </c>
      <c r="D128" t="s">
        <v>3258</v>
      </c>
      <c r="E128">
        <v>23682.799999999999</v>
      </c>
      <c r="F128">
        <v>14501.4</v>
      </c>
      <c r="G128">
        <v>0.61229999999999996</v>
      </c>
    </row>
    <row r="129" spans="1:7" x14ac:dyDescent="0.55000000000000004">
      <c r="A129">
        <v>128</v>
      </c>
      <c r="B129" t="s">
        <v>22</v>
      </c>
      <c r="C129" t="s">
        <v>80</v>
      </c>
      <c r="D129" t="s">
        <v>3370</v>
      </c>
      <c r="E129">
        <v>13005.1</v>
      </c>
      <c r="F129">
        <v>7806</v>
      </c>
      <c r="G129">
        <v>0.60019999999999996</v>
      </c>
    </row>
    <row r="130" spans="1:7" x14ac:dyDescent="0.55000000000000004">
      <c r="A130">
        <v>129</v>
      </c>
      <c r="B130" t="s">
        <v>23</v>
      </c>
      <c r="C130" t="s">
        <v>87</v>
      </c>
      <c r="D130" t="s">
        <v>4551</v>
      </c>
      <c r="E130">
        <v>14705.1</v>
      </c>
      <c r="F130">
        <v>8820.6</v>
      </c>
      <c r="G130">
        <v>0.5998</v>
      </c>
    </row>
    <row r="131" spans="1:7" x14ac:dyDescent="0.55000000000000004">
      <c r="A131">
        <v>130</v>
      </c>
      <c r="B131" t="s">
        <v>23</v>
      </c>
      <c r="C131" t="s">
        <v>87</v>
      </c>
      <c r="D131" t="s">
        <v>4527</v>
      </c>
      <c r="E131">
        <v>15393.3</v>
      </c>
      <c r="F131">
        <v>9159.7999999999993</v>
      </c>
      <c r="G131">
        <v>0.59499999999999997</v>
      </c>
    </row>
    <row r="132" spans="1:7" x14ac:dyDescent="0.55000000000000004">
      <c r="A132">
        <v>131</v>
      </c>
      <c r="B132" t="s">
        <v>23</v>
      </c>
      <c r="C132" t="s">
        <v>83</v>
      </c>
      <c r="D132" t="s">
        <v>4874</v>
      </c>
      <c r="E132">
        <v>21081.1</v>
      </c>
      <c r="F132">
        <v>12455.3</v>
      </c>
      <c r="G132">
        <v>0.59079999999999999</v>
      </c>
    </row>
    <row r="133" spans="1:7" x14ac:dyDescent="0.55000000000000004">
      <c r="A133">
        <v>132</v>
      </c>
      <c r="B133" t="s">
        <v>22</v>
      </c>
      <c r="C133" t="s">
        <v>89</v>
      </c>
      <c r="D133" t="s">
        <v>3072</v>
      </c>
      <c r="E133">
        <v>13338.8</v>
      </c>
      <c r="F133">
        <v>7715.9</v>
      </c>
      <c r="G133">
        <v>0.57840000000000003</v>
      </c>
    </row>
    <row r="134" spans="1:7" x14ac:dyDescent="0.55000000000000004">
      <c r="A134">
        <v>133</v>
      </c>
      <c r="B134" t="s">
        <v>23</v>
      </c>
      <c r="C134" t="s">
        <v>63</v>
      </c>
      <c r="D134" t="s">
        <v>4084</v>
      </c>
      <c r="E134">
        <v>10046.1</v>
      </c>
      <c r="F134">
        <v>5772.2</v>
      </c>
      <c r="G134">
        <v>0.57450000000000001</v>
      </c>
    </row>
    <row r="135" spans="1:7" x14ac:dyDescent="0.55000000000000004">
      <c r="A135">
        <v>134</v>
      </c>
      <c r="B135" t="s">
        <v>23</v>
      </c>
      <c r="C135" t="s">
        <v>88</v>
      </c>
      <c r="D135" t="s">
        <v>3643</v>
      </c>
      <c r="E135">
        <v>12251.3</v>
      </c>
      <c r="F135">
        <v>7036.5</v>
      </c>
      <c r="G135">
        <v>0.57430000000000003</v>
      </c>
    </row>
    <row r="136" spans="1:7" x14ac:dyDescent="0.55000000000000004">
      <c r="A136">
        <v>135</v>
      </c>
      <c r="B136" t="s">
        <v>23</v>
      </c>
      <c r="C136" t="s">
        <v>73</v>
      </c>
      <c r="D136" t="s">
        <v>4612</v>
      </c>
      <c r="E136">
        <v>11373.6</v>
      </c>
      <c r="F136">
        <v>6523.9</v>
      </c>
      <c r="G136">
        <v>0.57350000000000001</v>
      </c>
    </row>
    <row r="137" spans="1:7" x14ac:dyDescent="0.55000000000000004">
      <c r="A137">
        <v>136</v>
      </c>
      <c r="B137" t="s">
        <v>23</v>
      </c>
      <c r="C137" t="s">
        <v>73</v>
      </c>
      <c r="D137" t="s">
        <v>4750</v>
      </c>
      <c r="E137">
        <v>16204.8</v>
      </c>
      <c r="F137">
        <v>9237</v>
      </c>
      <c r="G137">
        <v>0.56999999999999995</v>
      </c>
    </row>
    <row r="138" spans="1:7" x14ac:dyDescent="0.55000000000000004">
      <c r="A138">
        <v>137</v>
      </c>
      <c r="B138" t="s">
        <v>22</v>
      </c>
      <c r="C138" t="s">
        <v>79</v>
      </c>
      <c r="D138" t="s">
        <v>2510</v>
      </c>
      <c r="E138">
        <v>6683.2</v>
      </c>
      <c r="F138">
        <v>3807.6</v>
      </c>
      <c r="G138">
        <v>0.56969999999999998</v>
      </c>
    </row>
    <row r="139" spans="1:7" x14ac:dyDescent="0.55000000000000004">
      <c r="A139">
        <v>138</v>
      </c>
      <c r="B139" t="s">
        <v>21</v>
      </c>
      <c r="C139" t="s">
        <v>67</v>
      </c>
      <c r="D139" t="s">
        <v>1797</v>
      </c>
      <c r="E139">
        <v>4287.1000000000004</v>
      </c>
      <c r="F139">
        <v>2374.8000000000002</v>
      </c>
      <c r="G139">
        <v>0.55389999999999995</v>
      </c>
    </row>
    <row r="140" spans="1:7" x14ac:dyDescent="0.55000000000000004">
      <c r="A140">
        <v>139</v>
      </c>
      <c r="B140" t="s">
        <v>23</v>
      </c>
      <c r="C140" t="s">
        <v>81</v>
      </c>
      <c r="D140" t="s">
        <v>4112</v>
      </c>
      <c r="E140">
        <v>14550.9</v>
      </c>
      <c r="F140">
        <v>7627.2</v>
      </c>
      <c r="G140">
        <v>0.52410000000000001</v>
      </c>
    </row>
    <row r="141" spans="1:7" x14ac:dyDescent="0.55000000000000004">
      <c r="A141">
        <v>140</v>
      </c>
      <c r="B141" t="s">
        <v>21</v>
      </c>
      <c r="C141" t="s">
        <v>64</v>
      </c>
      <c r="D141" t="s">
        <v>997</v>
      </c>
      <c r="E141">
        <v>15173.6</v>
      </c>
      <c r="F141">
        <v>7627.2</v>
      </c>
      <c r="G141">
        <v>0.50260000000000005</v>
      </c>
    </row>
    <row r="142" spans="1:7" x14ac:dyDescent="0.55000000000000004">
      <c r="A142">
        <v>141</v>
      </c>
      <c r="B142" t="s">
        <v>23</v>
      </c>
      <c r="C142" t="s">
        <v>73</v>
      </c>
      <c r="D142" t="s">
        <v>4682</v>
      </c>
      <c r="E142">
        <v>18616.3</v>
      </c>
      <c r="F142">
        <v>9160.7000000000007</v>
      </c>
      <c r="G142">
        <v>0.49199999999999999</v>
      </c>
    </row>
    <row r="143" spans="1:7" x14ac:dyDescent="0.55000000000000004">
      <c r="A143">
        <v>142</v>
      </c>
      <c r="B143" t="s">
        <v>21</v>
      </c>
      <c r="C143" t="s">
        <v>54</v>
      </c>
      <c r="D143" t="s">
        <v>2180</v>
      </c>
      <c r="E143">
        <v>8720.6</v>
      </c>
      <c r="F143">
        <v>4237.3999999999996</v>
      </c>
      <c r="G143">
        <v>0.4859</v>
      </c>
    </row>
    <row r="144" spans="1:7" x14ac:dyDescent="0.55000000000000004">
      <c r="A144">
        <v>143</v>
      </c>
      <c r="B144" t="s">
        <v>21</v>
      </c>
      <c r="C144" t="s">
        <v>54</v>
      </c>
      <c r="D144" t="s">
        <v>2288</v>
      </c>
      <c r="E144">
        <v>5010.1000000000004</v>
      </c>
      <c r="F144">
        <v>2374.8000000000002</v>
      </c>
      <c r="G144">
        <v>0.47389999999999999</v>
      </c>
    </row>
    <row r="145" spans="1:7" x14ac:dyDescent="0.55000000000000004">
      <c r="A145">
        <v>144</v>
      </c>
      <c r="B145" t="s">
        <v>21</v>
      </c>
      <c r="C145" t="s">
        <v>54</v>
      </c>
      <c r="D145" t="s">
        <v>2224</v>
      </c>
      <c r="E145">
        <v>7756.9</v>
      </c>
      <c r="F145">
        <v>3644</v>
      </c>
      <c r="G145">
        <v>0.46970000000000001</v>
      </c>
    </row>
    <row r="146" spans="1:7" x14ac:dyDescent="0.55000000000000004">
      <c r="A146">
        <v>145</v>
      </c>
      <c r="B146" t="s">
        <v>23</v>
      </c>
      <c r="C146" t="s">
        <v>87</v>
      </c>
      <c r="D146" t="s">
        <v>4351</v>
      </c>
      <c r="E146">
        <v>28147.599999999999</v>
      </c>
      <c r="F146">
        <v>12554.6</v>
      </c>
      <c r="G146">
        <v>0.44600000000000001</v>
      </c>
    </row>
    <row r="147" spans="1:7" x14ac:dyDescent="0.55000000000000004">
      <c r="A147">
        <v>146</v>
      </c>
      <c r="B147" t="s">
        <v>21</v>
      </c>
      <c r="C147" t="s">
        <v>67</v>
      </c>
      <c r="D147" t="s">
        <v>1829</v>
      </c>
      <c r="E147">
        <v>7701</v>
      </c>
      <c r="F147">
        <v>3218.3</v>
      </c>
      <c r="G147">
        <v>0.41789999999999999</v>
      </c>
    </row>
    <row r="148" spans="1:7" x14ac:dyDescent="0.55000000000000004">
      <c r="A148">
        <v>147</v>
      </c>
      <c r="B148" t="s">
        <v>22</v>
      </c>
      <c r="C148" t="s">
        <v>53</v>
      </c>
      <c r="D148" t="s">
        <v>2900</v>
      </c>
      <c r="E148">
        <v>9884.9</v>
      </c>
      <c r="F148">
        <v>4073.3</v>
      </c>
      <c r="G148">
        <v>0.41199999999999998</v>
      </c>
    </row>
    <row r="149" spans="1:7" x14ac:dyDescent="0.55000000000000004">
      <c r="A149">
        <v>148</v>
      </c>
      <c r="B149" t="s">
        <v>22</v>
      </c>
      <c r="C149" t="s">
        <v>80</v>
      </c>
      <c r="D149" t="s">
        <v>3406</v>
      </c>
      <c r="E149">
        <v>22016</v>
      </c>
      <c r="F149">
        <v>7967.4</v>
      </c>
      <c r="G149">
        <v>0.36180000000000001</v>
      </c>
    </row>
    <row r="150" spans="1:7" x14ac:dyDescent="0.55000000000000004">
      <c r="A150">
        <v>149</v>
      </c>
      <c r="B150" t="s">
        <v>23</v>
      </c>
      <c r="C150" t="s">
        <v>87</v>
      </c>
      <c r="D150" t="s">
        <v>4401</v>
      </c>
      <c r="E150">
        <v>7516.3</v>
      </c>
      <c r="F150">
        <v>2714</v>
      </c>
      <c r="G150">
        <v>0.36099999999999999</v>
      </c>
    </row>
    <row r="151" spans="1:7" x14ac:dyDescent="0.55000000000000004">
      <c r="A151">
        <v>150</v>
      </c>
      <c r="B151" t="s">
        <v>21</v>
      </c>
      <c r="C151" t="s">
        <v>68</v>
      </c>
      <c r="D151" t="s">
        <v>1393</v>
      </c>
      <c r="E151">
        <v>10329.6</v>
      </c>
      <c r="F151">
        <v>3648</v>
      </c>
      <c r="G151">
        <v>0.35310000000000002</v>
      </c>
    </row>
    <row r="152" spans="1:7" x14ac:dyDescent="0.55000000000000004">
      <c r="A152">
        <v>151</v>
      </c>
      <c r="B152" t="s">
        <v>22</v>
      </c>
      <c r="C152" t="s">
        <v>79</v>
      </c>
      <c r="D152" t="s">
        <v>2478</v>
      </c>
      <c r="E152">
        <v>11042.9</v>
      </c>
      <c r="F152">
        <v>3809.9</v>
      </c>
      <c r="G152">
        <v>0.34499999999999997</v>
      </c>
    </row>
    <row r="153" spans="1:7" x14ac:dyDescent="0.55000000000000004">
      <c r="A153">
        <v>152</v>
      </c>
      <c r="B153" t="s">
        <v>23</v>
      </c>
      <c r="C153" t="s">
        <v>88</v>
      </c>
      <c r="D153" t="s">
        <v>3558</v>
      </c>
      <c r="E153">
        <v>6944.5</v>
      </c>
      <c r="F153">
        <v>2036.9</v>
      </c>
      <c r="G153">
        <v>0.29330000000000001</v>
      </c>
    </row>
    <row r="154" spans="1:7" x14ac:dyDescent="0.55000000000000004">
      <c r="A154">
        <v>153</v>
      </c>
      <c r="B154" t="s">
        <v>21</v>
      </c>
      <c r="C154" t="s">
        <v>59</v>
      </c>
      <c r="D154" t="s">
        <v>1637</v>
      </c>
      <c r="E154">
        <v>11682.8</v>
      </c>
      <c r="F154">
        <v>2450.6</v>
      </c>
      <c r="G154">
        <v>0.2097</v>
      </c>
    </row>
    <row r="155" spans="1:7" x14ac:dyDescent="0.55000000000000004">
      <c r="A155">
        <v>154</v>
      </c>
      <c r="B155" t="s">
        <v>22</v>
      </c>
      <c r="C155" t="s">
        <v>53</v>
      </c>
      <c r="D155" t="s">
        <v>2942</v>
      </c>
      <c r="E155">
        <v>2258.9</v>
      </c>
      <c r="F155">
        <v>339.3</v>
      </c>
      <c r="G155">
        <v>0.15010000000000001</v>
      </c>
    </row>
    <row r="156" spans="1:7" x14ac:dyDescent="0.55000000000000004">
      <c r="A156">
        <v>155</v>
      </c>
      <c r="B156" t="s">
        <v>21</v>
      </c>
      <c r="C156" t="s">
        <v>60</v>
      </c>
      <c r="D156" t="s">
        <v>825</v>
      </c>
      <c r="E156">
        <v>10673.5</v>
      </c>
      <c r="F156">
        <v>1357</v>
      </c>
      <c r="G156">
        <v>0.12709999999999999</v>
      </c>
    </row>
    <row r="157" spans="1:7" x14ac:dyDescent="0.55000000000000004">
      <c r="A157">
        <v>156</v>
      </c>
      <c r="B157" t="s">
        <v>21</v>
      </c>
      <c r="C157" t="s">
        <v>60</v>
      </c>
      <c r="D157" t="s">
        <v>755</v>
      </c>
      <c r="E157">
        <v>6353.2</v>
      </c>
      <c r="F157">
        <v>339.7</v>
      </c>
      <c r="G157">
        <v>5.3400000000000003E-2</v>
      </c>
    </row>
  </sheetData>
  <phoneticPr fontId="4"/>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8390-22D1-4AD1-A400-58C86A9A8100}">
  <sheetPr codeName="Sheet34"/>
  <dimension ref="A1:G157"/>
  <sheetViews>
    <sheetView topLeftCell="A131" workbookViewId="0"/>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22</v>
      </c>
      <c r="C2" t="s">
        <v>85</v>
      </c>
      <c r="D2" t="s">
        <v>2826</v>
      </c>
      <c r="E2">
        <v>1714.3</v>
      </c>
      <c r="F2">
        <v>3520.3</v>
      </c>
      <c r="G2">
        <v>2.0533999999999999</v>
      </c>
    </row>
    <row r="3" spans="1:7" x14ac:dyDescent="0.55000000000000004">
      <c r="A3">
        <v>2</v>
      </c>
      <c r="B3" t="s">
        <v>22</v>
      </c>
      <c r="C3" t="s">
        <v>79</v>
      </c>
      <c r="D3" t="s">
        <v>2464</v>
      </c>
      <c r="E3">
        <v>3750.4</v>
      </c>
      <c r="F3">
        <v>6286.2</v>
      </c>
      <c r="G3">
        <v>1.6760999999999999</v>
      </c>
    </row>
    <row r="4" spans="1:7" x14ac:dyDescent="0.55000000000000004">
      <c r="A4">
        <v>3</v>
      </c>
      <c r="B4" t="s">
        <v>21</v>
      </c>
      <c r="C4" t="s">
        <v>59</v>
      </c>
      <c r="D4" t="s">
        <v>1609</v>
      </c>
      <c r="E4">
        <v>929.5</v>
      </c>
      <c r="F4">
        <v>1508.7</v>
      </c>
      <c r="G4">
        <v>1.623</v>
      </c>
    </row>
    <row r="5" spans="1:7" x14ac:dyDescent="0.55000000000000004">
      <c r="A5">
        <v>4</v>
      </c>
      <c r="B5" t="s">
        <v>21</v>
      </c>
      <c r="C5" t="s">
        <v>54</v>
      </c>
      <c r="D5" t="s">
        <v>2350</v>
      </c>
      <c r="E5">
        <v>1404.2</v>
      </c>
      <c r="F5">
        <v>2011.6</v>
      </c>
      <c r="G5">
        <v>1.4323999999999999</v>
      </c>
    </row>
    <row r="6" spans="1:7" x14ac:dyDescent="0.55000000000000004">
      <c r="A6">
        <v>5</v>
      </c>
      <c r="B6" t="s">
        <v>21</v>
      </c>
      <c r="C6" t="s">
        <v>60</v>
      </c>
      <c r="D6" t="s">
        <v>779</v>
      </c>
      <c r="E6">
        <v>1055.0999999999999</v>
      </c>
      <c r="F6">
        <v>1508.7</v>
      </c>
      <c r="G6">
        <v>1.4298999999999999</v>
      </c>
    </row>
    <row r="7" spans="1:7" x14ac:dyDescent="0.55000000000000004">
      <c r="A7">
        <v>6</v>
      </c>
      <c r="B7" t="s">
        <v>22</v>
      </c>
      <c r="C7" t="s">
        <v>80</v>
      </c>
      <c r="D7" t="s">
        <v>3472</v>
      </c>
      <c r="E7">
        <v>1430.7</v>
      </c>
      <c r="F7">
        <v>2011.6</v>
      </c>
      <c r="G7">
        <v>1.4059999999999999</v>
      </c>
    </row>
    <row r="8" spans="1:7" x14ac:dyDescent="0.55000000000000004">
      <c r="A8">
        <v>7</v>
      </c>
      <c r="B8" t="s">
        <v>21</v>
      </c>
      <c r="C8" t="s">
        <v>71</v>
      </c>
      <c r="D8" t="s">
        <v>2104</v>
      </c>
      <c r="E8">
        <v>807.1</v>
      </c>
      <c r="F8">
        <v>1005.8</v>
      </c>
      <c r="G8">
        <v>1.2462</v>
      </c>
    </row>
    <row r="9" spans="1:7" x14ac:dyDescent="0.55000000000000004">
      <c r="A9">
        <v>8</v>
      </c>
      <c r="B9" t="s">
        <v>22</v>
      </c>
      <c r="C9" t="s">
        <v>53</v>
      </c>
      <c r="D9" t="s">
        <v>2884</v>
      </c>
      <c r="E9">
        <v>1682.4</v>
      </c>
      <c r="F9">
        <v>2011.6</v>
      </c>
      <c r="G9">
        <v>1.1956</v>
      </c>
    </row>
    <row r="10" spans="1:7" x14ac:dyDescent="0.55000000000000004">
      <c r="A10">
        <v>9</v>
      </c>
      <c r="B10" t="s">
        <v>21</v>
      </c>
      <c r="C10" t="s">
        <v>60</v>
      </c>
      <c r="D10" t="s">
        <v>913</v>
      </c>
      <c r="E10">
        <v>637.6</v>
      </c>
      <c r="F10">
        <v>754.3</v>
      </c>
      <c r="G10">
        <v>1.1830000000000001</v>
      </c>
    </row>
    <row r="11" spans="1:7" x14ac:dyDescent="0.55000000000000004">
      <c r="A11">
        <v>10</v>
      </c>
      <c r="B11" t="s">
        <v>23</v>
      </c>
      <c r="C11" t="s">
        <v>73</v>
      </c>
      <c r="D11" t="s">
        <v>4706</v>
      </c>
      <c r="E11">
        <v>1974.7</v>
      </c>
      <c r="F11">
        <v>2263</v>
      </c>
      <c r="G11">
        <v>1.1459999999999999</v>
      </c>
    </row>
    <row r="12" spans="1:7" x14ac:dyDescent="0.55000000000000004">
      <c r="A12">
        <v>11</v>
      </c>
      <c r="B12" t="s">
        <v>23</v>
      </c>
      <c r="C12" t="s">
        <v>83</v>
      </c>
      <c r="D12" t="s">
        <v>5011</v>
      </c>
      <c r="E12">
        <v>1371.7</v>
      </c>
      <c r="F12">
        <v>1508.7</v>
      </c>
      <c r="G12">
        <v>1.0998000000000001</v>
      </c>
    </row>
    <row r="13" spans="1:7" x14ac:dyDescent="0.55000000000000004">
      <c r="A13">
        <v>12</v>
      </c>
      <c r="B13" t="s">
        <v>21</v>
      </c>
      <c r="C13" t="s">
        <v>59</v>
      </c>
      <c r="D13" t="s">
        <v>1519</v>
      </c>
      <c r="E13">
        <v>687</v>
      </c>
      <c r="F13">
        <v>754.3</v>
      </c>
      <c r="G13">
        <v>1.0979000000000001</v>
      </c>
    </row>
    <row r="14" spans="1:7" x14ac:dyDescent="0.55000000000000004">
      <c r="A14">
        <v>13</v>
      </c>
      <c r="B14" t="s">
        <v>22</v>
      </c>
      <c r="C14" t="s">
        <v>77</v>
      </c>
      <c r="D14" t="s">
        <v>3302</v>
      </c>
      <c r="E14">
        <v>975.1</v>
      </c>
      <c r="F14">
        <v>1005.8</v>
      </c>
      <c r="G14">
        <v>1.0314000000000001</v>
      </c>
    </row>
    <row r="15" spans="1:7" x14ac:dyDescent="0.55000000000000004">
      <c r="A15">
        <v>14</v>
      </c>
      <c r="B15" t="s">
        <v>21</v>
      </c>
      <c r="C15" t="s">
        <v>68</v>
      </c>
      <c r="D15" t="s">
        <v>1333</v>
      </c>
      <c r="E15">
        <v>1778.8</v>
      </c>
      <c r="F15">
        <v>1760.1</v>
      </c>
      <c r="G15">
        <v>0.98950000000000005</v>
      </c>
    </row>
    <row r="16" spans="1:7" x14ac:dyDescent="0.55000000000000004">
      <c r="A16">
        <v>15</v>
      </c>
      <c r="B16" t="s">
        <v>21</v>
      </c>
      <c r="C16" t="s">
        <v>64</v>
      </c>
      <c r="D16" t="s">
        <v>1063</v>
      </c>
      <c r="E16">
        <v>1563.1</v>
      </c>
      <c r="F16">
        <v>1508.7</v>
      </c>
      <c r="G16">
        <v>0.96519999999999995</v>
      </c>
    </row>
    <row r="17" spans="1:7" x14ac:dyDescent="0.55000000000000004">
      <c r="A17">
        <v>16</v>
      </c>
      <c r="B17" t="s">
        <v>21</v>
      </c>
      <c r="C17" t="s">
        <v>59</v>
      </c>
      <c r="D17" t="s">
        <v>1499</v>
      </c>
      <c r="E17">
        <v>1066</v>
      </c>
      <c r="F17">
        <v>1005.8</v>
      </c>
      <c r="G17">
        <v>0.94340000000000002</v>
      </c>
    </row>
    <row r="18" spans="1:7" x14ac:dyDescent="0.55000000000000004">
      <c r="A18">
        <v>17</v>
      </c>
      <c r="B18" t="s">
        <v>23</v>
      </c>
      <c r="C18" t="s">
        <v>83</v>
      </c>
      <c r="D18" t="s">
        <v>4916</v>
      </c>
      <c r="E18">
        <v>1380.9</v>
      </c>
      <c r="F18">
        <v>1257.2</v>
      </c>
      <c r="G18">
        <v>0.91039999999999999</v>
      </c>
    </row>
    <row r="19" spans="1:7" x14ac:dyDescent="0.55000000000000004">
      <c r="A19">
        <v>18</v>
      </c>
      <c r="B19" t="s">
        <v>23</v>
      </c>
      <c r="C19" t="s">
        <v>81</v>
      </c>
      <c r="D19" t="s">
        <v>4220</v>
      </c>
      <c r="E19">
        <v>1675.2</v>
      </c>
      <c r="F19">
        <v>1508.7</v>
      </c>
      <c r="G19">
        <v>0.90049999999999997</v>
      </c>
    </row>
    <row r="20" spans="1:7" x14ac:dyDescent="0.55000000000000004">
      <c r="A20">
        <v>19</v>
      </c>
      <c r="B20" t="s">
        <v>22</v>
      </c>
      <c r="C20" t="s">
        <v>77</v>
      </c>
      <c r="D20" t="s">
        <v>3152</v>
      </c>
      <c r="E20">
        <v>606.4</v>
      </c>
      <c r="F20">
        <v>502.9</v>
      </c>
      <c r="G20">
        <v>0.82920000000000005</v>
      </c>
    </row>
    <row r="21" spans="1:7" x14ac:dyDescent="0.55000000000000004">
      <c r="A21">
        <v>20</v>
      </c>
      <c r="B21" t="s">
        <v>23</v>
      </c>
      <c r="C21" t="s">
        <v>87</v>
      </c>
      <c r="D21" t="s">
        <v>4303</v>
      </c>
      <c r="E21">
        <v>1565.5</v>
      </c>
      <c r="F21">
        <v>1257.2</v>
      </c>
      <c r="G21">
        <v>0.80310000000000004</v>
      </c>
    </row>
    <row r="22" spans="1:7" x14ac:dyDescent="0.55000000000000004">
      <c r="A22">
        <v>21</v>
      </c>
      <c r="B22" t="s">
        <v>23</v>
      </c>
      <c r="C22" t="s">
        <v>83</v>
      </c>
      <c r="D22" t="s">
        <v>4987</v>
      </c>
      <c r="E22">
        <v>663.4</v>
      </c>
      <c r="F22">
        <v>502.9</v>
      </c>
      <c r="G22">
        <v>0.75800000000000001</v>
      </c>
    </row>
    <row r="23" spans="1:7" x14ac:dyDescent="0.55000000000000004">
      <c r="A23">
        <v>22</v>
      </c>
      <c r="B23" t="s">
        <v>22</v>
      </c>
      <c r="C23" t="s">
        <v>77</v>
      </c>
      <c r="D23" t="s">
        <v>3196</v>
      </c>
      <c r="E23">
        <v>667.1</v>
      </c>
      <c r="F23">
        <v>502.9</v>
      </c>
      <c r="G23">
        <v>0.75380000000000003</v>
      </c>
    </row>
    <row r="24" spans="1:7" x14ac:dyDescent="0.55000000000000004">
      <c r="A24">
        <v>23</v>
      </c>
      <c r="B24" t="s">
        <v>23</v>
      </c>
      <c r="C24" t="s">
        <v>83</v>
      </c>
      <c r="D24" t="s">
        <v>4850</v>
      </c>
      <c r="E24">
        <v>1731.1</v>
      </c>
      <c r="F24">
        <v>1257.2</v>
      </c>
      <c r="G24">
        <v>0.72619999999999996</v>
      </c>
    </row>
    <row r="25" spans="1:7" x14ac:dyDescent="0.55000000000000004">
      <c r="A25">
        <v>24</v>
      </c>
      <c r="B25" t="s">
        <v>21</v>
      </c>
      <c r="C25" t="s">
        <v>67</v>
      </c>
      <c r="D25" t="s">
        <v>1851</v>
      </c>
      <c r="E25">
        <v>1064.7</v>
      </c>
      <c r="F25">
        <v>754.3</v>
      </c>
      <c r="G25">
        <v>0.70850000000000002</v>
      </c>
    </row>
    <row r="26" spans="1:7" x14ac:dyDescent="0.55000000000000004">
      <c r="A26">
        <v>25</v>
      </c>
      <c r="B26" t="s">
        <v>21</v>
      </c>
      <c r="C26" t="s">
        <v>67</v>
      </c>
      <c r="D26" t="s">
        <v>1829</v>
      </c>
      <c r="E26">
        <v>725.4</v>
      </c>
      <c r="F26">
        <v>502.9</v>
      </c>
      <c r="G26">
        <v>0.69320000000000004</v>
      </c>
    </row>
    <row r="27" spans="1:7" x14ac:dyDescent="0.55000000000000004">
      <c r="A27">
        <v>26</v>
      </c>
      <c r="B27" t="s">
        <v>22</v>
      </c>
      <c r="C27" t="s">
        <v>77</v>
      </c>
      <c r="D27" t="s">
        <v>3172</v>
      </c>
      <c r="E27">
        <v>1590.8</v>
      </c>
      <c r="F27">
        <v>1005.8</v>
      </c>
      <c r="G27">
        <v>0.63219999999999998</v>
      </c>
    </row>
    <row r="28" spans="1:7" x14ac:dyDescent="0.55000000000000004">
      <c r="A28">
        <v>27</v>
      </c>
      <c r="B28" t="s">
        <v>23</v>
      </c>
      <c r="C28" t="s">
        <v>83</v>
      </c>
      <c r="D28" t="s">
        <v>4950</v>
      </c>
      <c r="E28">
        <v>2832.8</v>
      </c>
      <c r="F28">
        <v>1760.1</v>
      </c>
      <c r="G28">
        <v>0.62129999999999996</v>
      </c>
    </row>
    <row r="29" spans="1:7" x14ac:dyDescent="0.55000000000000004">
      <c r="A29">
        <v>28</v>
      </c>
      <c r="B29" t="s">
        <v>22</v>
      </c>
      <c r="C29" t="s">
        <v>79</v>
      </c>
      <c r="D29" t="s">
        <v>2510</v>
      </c>
      <c r="E29">
        <v>1219.4000000000001</v>
      </c>
      <c r="F29">
        <v>754.3</v>
      </c>
      <c r="G29">
        <v>0.61860000000000004</v>
      </c>
    </row>
    <row r="30" spans="1:7" x14ac:dyDescent="0.55000000000000004">
      <c r="A30">
        <v>29</v>
      </c>
      <c r="B30" t="s">
        <v>23</v>
      </c>
      <c r="C30" t="s">
        <v>87</v>
      </c>
      <c r="D30" t="s">
        <v>4451</v>
      </c>
      <c r="E30">
        <v>1626.5</v>
      </c>
      <c r="F30">
        <v>1005.8</v>
      </c>
      <c r="G30">
        <v>0.61829999999999996</v>
      </c>
    </row>
    <row r="31" spans="1:7" x14ac:dyDescent="0.55000000000000004">
      <c r="A31">
        <v>30</v>
      </c>
      <c r="B31" t="s">
        <v>21</v>
      </c>
      <c r="C31" t="s">
        <v>71</v>
      </c>
      <c r="D31" t="s">
        <v>2054</v>
      </c>
      <c r="E31">
        <v>838.6</v>
      </c>
      <c r="F31">
        <v>502.9</v>
      </c>
      <c r="G31">
        <v>0.59960000000000002</v>
      </c>
    </row>
    <row r="32" spans="1:7" x14ac:dyDescent="0.55000000000000004">
      <c r="A32">
        <v>31</v>
      </c>
      <c r="B32" t="s">
        <v>23</v>
      </c>
      <c r="C32" t="s">
        <v>72</v>
      </c>
      <c r="D32" t="s">
        <v>3795</v>
      </c>
      <c r="E32">
        <v>2125.9</v>
      </c>
      <c r="F32">
        <v>1257.2</v>
      </c>
      <c r="G32">
        <v>0.59130000000000005</v>
      </c>
    </row>
    <row r="33" spans="1:7" x14ac:dyDescent="0.55000000000000004">
      <c r="A33">
        <v>32</v>
      </c>
      <c r="B33" t="s">
        <v>23</v>
      </c>
      <c r="C33" t="s">
        <v>72</v>
      </c>
      <c r="D33" t="s">
        <v>3731</v>
      </c>
      <c r="E33">
        <v>2125.9</v>
      </c>
      <c r="F33">
        <v>1257.2</v>
      </c>
      <c r="G33">
        <v>0.59130000000000005</v>
      </c>
    </row>
    <row r="34" spans="1:7" x14ac:dyDescent="0.55000000000000004">
      <c r="A34">
        <v>33</v>
      </c>
      <c r="B34" t="s">
        <v>23</v>
      </c>
      <c r="C34" t="s">
        <v>63</v>
      </c>
      <c r="D34" t="s">
        <v>3928</v>
      </c>
      <c r="E34">
        <v>1708.1</v>
      </c>
      <c r="F34">
        <v>1005.8</v>
      </c>
      <c r="G34">
        <v>0.58879999999999999</v>
      </c>
    </row>
    <row r="35" spans="1:7" x14ac:dyDescent="0.55000000000000004">
      <c r="A35">
        <v>34</v>
      </c>
      <c r="B35" t="s">
        <v>23</v>
      </c>
      <c r="C35" t="s">
        <v>73</v>
      </c>
      <c r="D35" t="s">
        <v>4732</v>
      </c>
      <c r="E35">
        <v>1728</v>
      </c>
      <c r="F35">
        <v>1005.8</v>
      </c>
      <c r="G35">
        <v>0.58199999999999996</v>
      </c>
    </row>
    <row r="36" spans="1:7" x14ac:dyDescent="0.55000000000000004">
      <c r="A36">
        <v>35</v>
      </c>
      <c r="B36" t="s">
        <v>21</v>
      </c>
      <c r="C36" t="s">
        <v>64</v>
      </c>
      <c r="D36" t="s">
        <v>1247</v>
      </c>
      <c r="E36">
        <v>1300.7</v>
      </c>
      <c r="F36">
        <v>754.3</v>
      </c>
      <c r="G36">
        <v>0.57989999999999997</v>
      </c>
    </row>
    <row r="37" spans="1:7" x14ac:dyDescent="0.55000000000000004">
      <c r="A37">
        <v>36</v>
      </c>
      <c r="B37" t="s">
        <v>23</v>
      </c>
      <c r="C37" t="s">
        <v>83</v>
      </c>
      <c r="D37" t="s">
        <v>4874</v>
      </c>
      <c r="E37">
        <v>2211.3000000000002</v>
      </c>
      <c r="F37">
        <v>1257.2</v>
      </c>
      <c r="G37">
        <v>0.56850000000000001</v>
      </c>
    </row>
    <row r="38" spans="1:7" x14ac:dyDescent="0.55000000000000004">
      <c r="A38">
        <v>37</v>
      </c>
      <c r="B38" t="s">
        <v>21</v>
      </c>
      <c r="C38" t="s">
        <v>54</v>
      </c>
      <c r="D38" t="s">
        <v>2380</v>
      </c>
      <c r="E38">
        <v>3103.1</v>
      </c>
      <c r="F38">
        <v>1760.1</v>
      </c>
      <c r="G38">
        <v>0.56720000000000004</v>
      </c>
    </row>
    <row r="39" spans="1:7" x14ac:dyDescent="0.55000000000000004">
      <c r="A39">
        <v>38</v>
      </c>
      <c r="B39" t="s">
        <v>22</v>
      </c>
      <c r="C39" t="s">
        <v>53</v>
      </c>
      <c r="D39" t="s">
        <v>3004</v>
      </c>
      <c r="E39">
        <v>1362.7</v>
      </c>
      <c r="F39">
        <v>754.3</v>
      </c>
      <c r="G39">
        <v>0.55349999999999999</v>
      </c>
    </row>
    <row r="40" spans="1:7" x14ac:dyDescent="0.55000000000000004">
      <c r="A40">
        <v>39</v>
      </c>
      <c r="B40" t="s">
        <v>23</v>
      </c>
      <c r="C40" t="s">
        <v>72</v>
      </c>
      <c r="D40" t="s">
        <v>3819</v>
      </c>
      <c r="E40">
        <v>1368.9</v>
      </c>
      <c r="F40">
        <v>754.3</v>
      </c>
      <c r="G40">
        <v>0.55100000000000005</v>
      </c>
    </row>
    <row r="41" spans="1:7" x14ac:dyDescent="0.55000000000000004">
      <c r="A41">
        <v>40</v>
      </c>
      <c r="B41" t="s">
        <v>21</v>
      </c>
      <c r="C41" t="s">
        <v>71</v>
      </c>
      <c r="D41" t="s">
        <v>1997</v>
      </c>
      <c r="E41">
        <v>1849.5</v>
      </c>
      <c r="F41">
        <v>1005.8</v>
      </c>
      <c r="G41">
        <v>0.54379999999999995</v>
      </c>
    </row>
    <row r="42" spans="1:7" x14ac:dyDescent="0.55000000000000004">
      <c r="A42">
        <v>41</v>
      </c>
      <c r="B42" t="s">
        <v>21</v>
      </c>
      <c r="C42" t="s">
        <v>67</v>
      </c>
      <c r="D42" t="s">
        <v>1873</v>
      </c>
      <c r="E42">
        <v>1892.3</v>
      </c>
      <c r="F42">
        <v>1005.8</v>
      </c>
      <c r="G42">
        <v>0.53149999999999997</v>
      </c>
    </row>
    <row r="43" spans="1:7" x14ac:dyDescent="0.55000000000000004">
      <c r="A43">
        <v>42</v>
      </c>
      <c r="B43" t="s">
        <v>22</v>
      </c>
      <c r="C43" t="s">
        <v>85</v>
      </c>
      <c r="D43" t="s">
        <v>2670</v>
      </c>
      <c r="E43">
        <v>1477.6</v>
      </c>
      <c r="F43">
        <v>754.3</v>
      </c>
      <c r="G43">
        <v>0.51049999999999995</v>
      </c>
    </row>
    <row r="44" spans="1:7" x14ac:dyDescent="0.55000000000000004">
      <c r="A44">
        <v>43</v>
      </c>
      <c r="B44" t="s">
        <v>23</v>
      </c>
      <c r="C44" t="s">
        <v>88</v>
      </c>
      <c r="D44" t="s">
        <v>3595</v>
      </c>
      <c r="E44">
        <v>1992.1</v>
      </c>
      <c r="F44">
        <v>1005.8</v>
      </c>
      <c r="G44">
        <v>0.50480000000000003</v>
      </c>
    </row>
    <row r="45" spans="1:7" x14ac:dyDescent="0.55000000000000004">
      <c r="A45">
        <v>44</v>
      </c>
      <c r="B45" t="s">
        <v>21</v>
      </c>
      <c r="C45" t="s">
        <v>68</v>
      </c>
      <c r="D45" t="s">
        <v>1413</v>
      </c>
      <c r="E45">
        <v>2010.7</v>
      </c>
      <c r="F45">
        <v>1005.8</v>
      </c>
      <c r="G45">
        <v>0.50019999999999998</v>
      </c>
    </row>
    <row r="46" spans="1:7" x14ac:dyDescent="0.55000000000000004">
      <c r="A46">
        <v>45</v>
      </c>
      <c r="B46" t="s">
        <v>21</v>
      </c>
      <c r="C46" t="s">
        <v>60</v>
      </c>
      <c r="D46" t="s">
        <v>801</v>
      </c>
      <c r="E46">
        <v>2033.6</v>
      </c>
      <c r="F46">
        <v>1004.2</v>
      </c>
      <c r="G46">
        <v>0.49370000000000003</v>
      </c>
    </row>
    <row r="47" spans="1:7" x14ac:dyDescent="0.55000000000000004">
      <c r="A47">
        <v>46</v>
      </c>
      <c r="B47" t="s">
        <v>22</v>
      </c>
      <c r="C47" t="s">
        <v>79</v>
      </c>
      <c r="D47" t="s">
        <v>2478</v>
      </c>
      <c r="E47">
        <v>1605.6</v>
      </c>
      <c r="F47">
        <v>754.3</v>
      </c>
      <c r="G47">
        <v>0.4698</v>
      </c>
    </row>
    <row r="48" spans="1:7" x14ac:dyDescent="0.55000000000000004">
      <c r="A48">
        <v>47</v>
      </c>
      <c r="B48" t="s">
        <v>21</v>
      </c>
      <c r="C48" t="s">
        <v>59</v>
      </c>
      <c r="D48" t="s">
        <v>1637</v>
      </c>
      <c r="E48">
        <v>1646.7</v>
      </c>
      <c r="F48">
        <v>754.3</v>
      </c>
      <c r="G48">
        <v>0.45800000000000002</v>
      </c>
    </row>
    <row r="49" spans="1:7" x14ac:dyDescent="0.55000000000000004">
      <c r="A49">
        <v>48</v>
      </c>
      <c r="B49" t="s">
        <v>21</v>
      </c>
      <c r="C49" t="s">
        <v>64</v>
      </c>
      <c r="D49" t="s">
        <v>1027</v>
      </c>
      <c r="E49">
        <v>2206.9</v>
      </c>
      <c r="F49">
        <v>1005.8</v>
      </c>
      <c r="G49">
        <v>0.45569999999999999</v>
      </c>
    </row>
    <row r="50" spans="1:7" x14ac:dyDescent="0.55000000000000004">
      <c r="A50">
        <v>49</v>
      </c>
      <c r="B50" t="s">
        <v>21</v>
      </c>
      <c r="C50" t="s">
        <v>64</v>
      </c>
      <c r="D50" t="s">
        <v>997</v>
      </c>
      <c r="E50">
        <v>1104.0999999999999</v>
      </c>
      <c r="F50">
        <v>502.9</v>
      </c>
      <c r="G50">
        <v>0.45540000000000003</v>
      </c>
    </row>
    <row r="51" spans="1:7" x14ac:dyDescent="0.55000000000000004">
      <c r="A51">
        <v>50</v>
      </c>
      <c r="B51" t="s">
        <v>21</v>
      </c>
      <c r="C51" t="s">
        <v>71</v>
      </c>
      <c r="D51" t="s">
        <v>2146</v>
      </c>
      <c r="E51">
        <v>1666.6</v>
      </c>
      <c r="F51">
        <v>754.3</v>
      </c>
      <c r="G51">
        <v>0.4526</v>
      </c>
    </row>
    <row r="52" spans="1:7" x14ac:dyDescent="0.55000000000000004">
      <c r="A52">
        <v>51</v>
      </c>
      <c r="B52" t="s">
        <v>22</v>
      </c>
      <c r="C52" t="s">
        <v>77</v>
      </c>
      <c r="D52" t="s">
        <v>3240</v>
      </c>
      <c r="E52">
        <v>1773.7</v>
      </c>
      <c r="F52">
        <v>754.3</v>
      </c>
      <c r="G52">
        <v>0.42530000000000001</v>
      </c>
    </row>
    <row r="53" spans="1:7" x14ac:dyDescent="0.55000000000000004">
      <c r="A53">
        <v>52</v>
      </c>
      <c r="B53" t="s">
        <v>23</v>
      </c>
      <c r="C53" t="s">
        <v>73</v>
      </c>
      <c r="D53" t="s">
        <v>4612</v>
      </c>
      <c r="E53">
        <v>1795.6</v>
      </c>
      <c r="F53">
        <v>754.3</v>
      </c>
      <c r="G53">
        <v>0.42009999999999997</v>
      </c>
    </row>
    <row r="54" spans="1:7" x14ac:dyDescent="0.55000000000000004">
      <c r="A54">
        <v>53</v>
      </c>
      <c r="B54" t="s">
        <v>21</v>
      </c>
      <c r="C54" t="s">
        <v>64</v>
      </c>
      <c r="D54" t="s">
        <v>1183</v>
      </c>
      <c r="E54">
        <v>1802.8</v>
      </c>
      <c r="F54">
        <v>752.7</v>
      </c>
      <c r="G54">
        <v>0.41749999999999998</v>
      </c>
    </row>
    <row r="55" spans="1:7" x14ac:dyDescent="0.55000000000000004">
      <c r="A55">
        <v>54</v>
      </c>
      <c r="B55" t="s">
        <v>23</v>
      </c>
      <c r="C55" t="s">
        <v>88</v>
      </c>
      <c r="D55" t="s">
        <v>3703</v>
      </c>
      <c r="E55">
        <v>1856.3</v>
      </c>
      <c r="F55">
        <v>754.3</v>
      </c>
      <c r="G55">
        <v>0.40629999999999999</v>
      </c>
    </row>
    <row r="56" spans="1:7" x14ac:dyDescent="0.55000000000000004">
      <c r="A56">
        <v>55</v>
      </c>
      <c r="B56" t="s">
        <v>23</v>
      </c>
      <c r="C56" t="s">
        <v>88</v>
      </c>
      <c r="D56" t="s">
        <v>3526</v>
      </c>
      <c r="E56">
        <v>632.1</v>
      </c>
      <c r="F56">
        <v>251.4</v>
      </c>
      <c r="G56">
        <v>0.3977</v>
      </c>
    </row>
    <row r="57" spans="1:7" x14ac:dyDescent="0.55000000000000004">
      <c r="A57">
        <v>56</v>
      </c>
      <c r="B57" t="s">
        <v>22</v>
      </c>
      <c r="C57" t="s">
        <v>85</v>
      </c>
      <c r="D57" t="s">
        <v>2638</v>
      </c>
      <c r="E57">
        <v>2636.6</v>
      </c>
      <c r="F57">
        <v>1005.8</v>
      </c>
      <c r="G57">
        <v>0.38140000000000002</v>
      </c>
    </row>
    <row r="58" spans="1:7" x14ac:dyDescent="0.55000000000000004">
      <c r="A58">
        <v>57</v>
      </c>
      <c r="B58" t="s">
        <v>21</v>
      </c>
      <c r="C58" t="s">
        <v>68</v>
      </c>
      <c r="D58" t="s">
        <v>1293</v>
      </c>
      <c r="E58">
        <v>1322.6</v>
      </c>
      <c r="F58">
        <v>502.9</v>
      </c>
      <c r="G58">
        <v>0.38019999999999998</v>
      </c>
    </row>
    <row r="59" spans="1:7" x14ac:dyDescent="0.55000000000000004">
      <c r="A59">
        <v>58</v>
      </c>
      <c r="B59" t="s">
        <v>22</v>
      </c>
      <c r="C59" t="s">
        <v>89</v>
      </c>
      <c r="D59" t="s">
        <v>3052</v>
      </c>
      <c r="E59">
        <v>1368.6</v>
      </c>
      <c r="F59">
        <v>502.9</v>
      </c>
      <c r="G59">
        <v>0.3674</v>
      </c>
    </row>
    <row r="60" spans="1:7" x14ac:dyDescent="0.55000000000000004">
      <c r="A60">
        <v>59</v>
      </c>
      <c r="B60" t="s">
        <v>23</v>
      </c>
      <c r="C60" t="s">
        <v>73</v>
      </c>
      <c r="D60" t="s">
        <v>4750</v>
      </c>
      <c r="E60">
        <v>2060.1</v>
      </c>
      <c r="F60">
        <v>754.3</v>
      </c>
      <c r="G60">
        <v>0.36609999999999998</v>
      </c>
    </row>
    <row r="61" spans="1:7" x14ac:dyDescent="0.55000000000000004">
      <c r="A61">
        <v>60</v>
      </c>
      <c r="B61" t="s">
        <v>21</v>
      </c>
      <c r="C61" t="s">
        <v>67</v>
      </c>
      <c r="D61" t="s">
        <v>1749</v>
      </c>
      <c r="E61">
        <v>1414.9</v>
      </c>
      <c r="F61">
        <v>502.9</v>
      </c>
      <c r="G61">
        <v>0.35539999999999999</v>
      </c>
    </row>
    <row r="62" spans="1:7" x14ac:dyDescent="0.55000000000000004">
      <c r="A62">
        <v>61</v>
      </c>
      <c r="B62" t="s">
        <v>21</v>
      </c>
      <c r="C62" t="s">
        <v>54</v>
      </c>
      <c r="D62" t="s">
        <v>2180</v>
      </c>
      <c r="E62">
        <v>1424.1</v>
      </c>
      <c r="F62">
        <v>502.9</v>
      </c>
      <c r="G62">
        <v>0.35310000000000002</v>
      </c>
    </row>
    <row r="63" spans="1:7" x14ac:dyDescent="0.55000000000000004">
      <c r="A63">
        <v>62</v>
      </c>
      <c r="B63" t="s">
        <v>22</v>
      </c>
      <c r="C63" t="s">
        <v>53</v>
      </c>
      <c r="D63" t="s">
        <v>2920</v>
      </c>
      <c r="E63">
        <v>2138.3000000000002</v>
      </c>
      <c r="F63">
        <v>754.3</v>
      </c>
      <c r="G63">
        <v>0.35270000000000001</v>
      </c>
    </row>
    <row r="64" spans="1:7" x14ac:dyDescent="0.55000000000000004">
      <c r="A64">
        <v>63</v>
      </c>
      <c r="B64" t="s">
        <v>21</v>
      </c>
      <c r="C64" t="s">
        <v>60</v>
      </c>
      <c r="D64" t="s">
        <v>853</v>
      </c>
      <c r="E64">
        <v>2242.5</v>
      </c>
      <c r="F64">
        <v>754.3</v>
      </c>
      <c r="G64">
        <v>0.33629999999999999</v>
      </c>
    </row>
    <row r="65" spans="1:7" x14ac:dyDescent="0.55000000000000004">
      <c r="A65">
        <v>64</v>
      </c>
      <c r="B65" t="s">
        <v>22</v>
      </c>
      <c r="C65" t="s">
        <v>80</v>
      </c>
      <c r="D65" t="s">
        <v>3406</v>
      </c>
      <c r="E65">
        <v>1497.9</v>
      </c>
      <c r="F65">
        <v>502.9</v>
      </c>
      <c r="G65">
        <v>0.3357</v>
      </c>
    </row>
    <row r="66" spans="1:7" x14ac:dyDescent="0.55000000000000004">
      <c r="A66">
        <v>65</v>
      </c>
      <c r="B66" t="s">
        <v>22</v>
      </c>
      <c r="C66" t="s">
        <v>53</v>
      </c>
      <c r="D66" t="s">
        <v>2984</v>
      </c>
      <c r="E66">
        <v>1516.7</v>
      </c>
      <c r="F66">
        <v>502.9</v>
      </c>
      <c r="G66">
        <v>0.33150000000000002</v>
      </c>
    </row>
    <row r="67" spans="1:7" x14ac:dyDescent="0.55000000000000004">
      <c r="A67">
        <v>66</v>
      </c>
      <c r="B67" t="s">
        <v>22</v>
      </c>
      <c r="C67" t="s">
        <v>79</v>
      </c>
      <c r="D67" t="s">
        <v>2574</v>
      </c>
      <c r="E67">
        <v>1552.1</v>
      </c>
      <c r="F67">
        <v>502.9</v>
      </c>
      <c r="G67">
        <v>0.32400000000000001</v>
      </c>
    </row>
    <row r="68" spans="1:7" x14ac:dyDescent="0.55000000000000004">
      <c r="A68">
        <v>67</v>
      </c>
      <c r="B68" t="s">
        <v>22</v>
      </c>
      <c r="C68" t="s">
        <v>85</v>
      </c>
      <c r="D68" t="s">
        <v>2700</v>
      </c>
      <c r="E68">
        <v>1574.7</v>
      </c>
      <c r="F68">
        <v>502.9</v>
      </c>
      <c r="G68">
        <v>0.31929999999999997</v>
      </c>
    </row>
    <row r="69" spans="1:7" x14ac:dyDescent="0.55000000000000004">
      <c r="A69">
        <v>68</v>
      </c>
      <c r="B69" t="s">
        <v>23</v>
      </c>
      <c r="C69" t="s">
        <v>72</v>
      </c>
      <c r="D69" t="s">
        <v>3775</v>
      </c>
      <c r="E69">
        <v>1630.6</v>
      </c>
      <c r="F69">
        <v>502.9</v>
      </c>
      <c r="G69">
        <v>0.30840000000000001</v>
      </c>
    </row>
    <row r="70" spans="1:7" x14ac:dyDescent="0.55000000000000004">
      <c r="A70">
        <v>69</v>
      </c>
      <c r="B70" t="s">
        <v>21</v>
      </c>
      <c r="C70" t="s">
        <v>68</v>
      </c>
      <c r="D70" t="s">
        <v>1451</v>
      </c>
      <c r="E70">
        <v>829.4</v>
      </c>
      <c r="F70">
        <v>251.4</v>
      </c>
      <c r="G70">
        <v>0.30309999999999998</v>
      </c>
    </row>
    <row r="71" spans="1:7" x14ac:dyDescent="0.55000000000000004">
      <c r="A71">
        <v>70</v>
      </c>
      <c r="B71" t="s">
        <v>21</v>
      </c>
      <c r="C71" t="s">
        <v>54</v>
      </c>
      <c r="D71" t="s">
        <v>2206</v>
      </c>
      <c r="E71">
        <v>1674.5</v>
      </c>
      <c r="F71">
        <v>502.9</v>
      </c>
      <c r="G71">
        <v>0.30030000000000001</v>
      </c>
    </row>
    <row r="72" spans="1:7" x14ac:dyDescent="0.55000000000000004">
      <c r="A72">
        <v>71</v>
      </c>
      <c r="B72" t="s">
        <v>21</v>
      </c>
      <c r="C72" t="s">
        <v>68</v>
      </c>
      <c r="D72" t="s">
        <v>1279</v>
      </c>
      <c r="E72">
        <v>1703.7</v>
      </c>
      <c r="F72">
        <v>502.9</v>
      </c>
      <c r="G72">
        <v>0.29509999999999997</v>
      </c>
    </row>
    <row r="73" spans="1:7" x14ac:dyDescent="0.55000000000000004">
      <c r="A73">
        <v>72</v>
      </c>
      <c r="B73" t="s">
        <v>22</v>
      </c>
      <c r="C73" t="s">
        <v>79</v>
      </c>
      <c r="D73" t="s">
        <v>2412</v>
      </c>
      <c r="E73">
        <v>3457.4</v>
      </c>
      <c r="F73">
        <v>1005.8</v>
      </c>
      <c r="G73">
        <v>0.29089999999999999</v>
      </c>
    </row>
    <row r="74" spans="1:7" x14ac:dyDescent="0.55000000000000004">
      <c r="A74">
        <v>73</v>
      </c>
      <c r="B74" t="s">
        <v>21</v>
      </c>
      <c r="C74" t="s">
        <v>71</v>
      </c>
      <c r="D74" t="s">
        <v>2027</v>
      </c>
      <c r="E74">
        <v>881.2</v>
      </c>
      <c r="F74">
        <v>251.4</v>
      </c>
      <c r="G74">
        <v>0.2853</v>
      </c>
    </row>
    <row r="75" spans="1:7" x14ac:dyDescent="0.55000000000000004">
      <c r="A75">
        <v>74</v>
      </c>
      <c r="B75" t="s">
        <v>22</v>
      </c>
      <c r="C75" t="s">
        <v>53</v>
      </c>
      <c r="D75" t="s">
        <v>2952</v>
      </c>
      <c r="E75">
        <v>1778.1</v>
      </c>
      <c r="F75">
        <v>502.9</v>
      </c>
      <c r="G75">
        <v>0.2828</v>
      </c>
    </row>
    <row r="76" spans="1:7" x14ac:dyDescent="0.55000000000000004">
      <c r="A76">
        <v>75</v>
      </c>
      <c r="B76" t="s">
        <v>21</v>
      </c>
      <c r="C76" t="s">
        <v>67</v>
      </c>
      <c r="D76" t="s">
        <v>1779</v>
      </c>
      <c r="E76">
        <v>2680.2</v>
      </c>
      <c r="F76">
        <v>754.3</v>
      </c>
      <c r="G76">
        <v>0.28139999999999998</v>
      </c>
    </row>
    <row r="77" spans="1:7" x14ac:dyDescent="0.55000000000000004">
      <c r="A77">
        <v>76</v>
      </c>
      <c r="B77" t="s">
        <v>22</v>
      </c>
      <c r="C77" t="s">
        <v>80</v>
      </c>
      <c r="D77" t="s">
        <v>3506</v>
      </c>
      <c r="E77">
        <v>904.8</v>
      </c>
      <c r="F77">
        <v>251.4</v>
      </c>
      <c r="G77">
        <v>0.27779999999999999</v>
      </c>
    </row>
    <row r="78" spans="1:7" x14ac:dyDescent="0.55000000000000004">
      <c r="A78">
        <v>77</v>
      </c>
      <c r="B78" t="s">
        <v>22</v>
      </c>
      <c r="C78" t="s">
        <v>85</v>
      </c>
      <c r="D78" t="s">
        <v>2732</v>
      </c>
      <c r="E78">
        <v>1828.2</v>
      </c>
      <c r="F78">
        <v>502.9</v>
      </c>
      <c r="G78">
        <v>0.27500000000000002</v>
      </c>
    </row>
    <row r="79" spans="1:7" x14ac:dyDescent="0.55000000000000004">
      <c r="A79">
        <v>78</v>
      </c>
      <c r="B79" t="s">
        <v>23</v>
      </c>
      <c r="C79" t="s">
        <v>81</v>
      </c>
      <c r="D79" t="s">
        <v>4112</v>
      </c>
      <c r="E79">
        <v>1829.2</v>
      </c>
      <c r="F79">
        <v>502.9</v>
      </c>
      <c r="G79">
        <v>0.27489999999999998</v>
      </c>
    </row>
    <row r="80" spans="1:7" x14ac:dyDescent="0.55000000000000004">
      <c r="A80">
        <v>79</v>
      </c>
      <c r="B80" t="s">
        <v>23</v>
      </c>
      <c r="C80" t="s">
        <v>88</v>
      </c>
      <c r="D80" t="s">
        <v>3643</v>
      </c>
      <c r="E80">
        <v>917.5</v>
      </c>
      <c r="F80">
        <v>251.4</v>
      </c>
      <c r="G80">
        <v>0.27400000000000002</v>
      </c>
    </row>
    <row r="81" spans="1:7" x14ac:dyDescent="0.55000000000000004">
      <c r="A81">
        <v>80</v>
      </c>
      <c r="B81" t="s">
        <v>23</v>
      </c>
      <c r="C81" t="s">
        <v>81</v>
      </c>
      <c r="D81" t="s">
        <v>4252</v>
      </c>
      <c r="E81">
        <v>1896.1</v>
      </c>
      <c r="F81">
        <v>502.9</v>
      </c>
      <c r="G81">
        <v>0.26519999999999999</v>
      </c>
    </row>
    <row r="82" spans="1:7" x14ac:dyDescent="0.55000000000000004">
      <c r="A82">
        <v>81</v>
      </c>
      <c r="B82" t="s">
        <v>22</v>
      </c>
      <c r="C82" t="s">
        <v>53</v>
      </c>
      <c r="D82" t="s">
        <v>2966</v>
      </c>
      <c r="E82">
        <v>1976.4</v>
      </c>
      <c r="F82">
        <v>502.9</v>
      </c>
      <c r="G82">
        <v>0.25440000000000002</v>
      </c>
    </row>
    <row r="83" spans="1:7" x14ac:dyDescent="0.55000000000000004">
      <c r="A83">
        <v>82</v>
      </c>
      <c r="B83" t="s">
        <v>21</v>
      </c>
      <c r="C83" t="s">
        <v>64</v>
      </c>
      <c r="D83" t="s">
        <v>981</v>
      </c>
      <c r="E83">
        <v>1987.7</v>
      </c>
      <c r="F83">
        <v>502.9</v>
      </c>
      <c r="G83">
        <v>0.253</v>
      </c>
    </row>
    <row r="84" spans="1:7" x14ac:dyDescent="0.55000000000000004">
      <c r="A84">
        <v>83</v>
      </c>
      <c r="B84" t="s">
        <v>23</v>
      </c>
      <c r="C84" t="s">
        <v>81</v>
      </c>
      <c r="D84" t="s">
        <v>4184</v>
      </c>
      <c r="E84">
        <v>2016.8</v>
      </c>
      <c r="F84">
        <v>502.9</v>
      </c>
      <c r="G84">
        <v>0.24929999999999999</v>
      </c>
    </row>
    <row r="85" spans="1:7" x14ac:dyDescent="0.55000000000000004">
      <c r="A85">
        <v>84</v>
      </c>
      <c r="B85" t="s">
        <v>21</v>
      </c>
      <c r="C85" t="s">
        <v>54</v>
      </c>
      <c r="D85" t="s">
        <v>2322</v>
      </c>
      <c r="E85">
        <v>2062.1</v>
      </c>
      <c r="F85">
        <v>502.9</v>
      </c>
      <c r="G85">
        <v>0.24379999999999999</v>
      </c>
    </row>
    <row r="86" spans="1:7" x14ac:dyDescent="0.55000000000000004">
      <c r="A86">
        <v>85</v>
      </c>
      <c r="B86" t="s">
        <v>21</v>
      </c>
      <c r="C86" t="s">
        <v>67</v>
      </c>
      <c r="D86" t="s">
        <v>1903</v>
      </c>
      <c r="E86">
        <v>1045.5</v>
      </c>
      <c r="F86">
        <v>251.4</v>
      </c>
      <c r="G86">
        <v>0.24049999999999999</v>
      </c>
    </row>
    <row r="87" spans="1:7" x14ac:dyDescent="0.55000000000000004">
      <c r="A87">
        <v>86</v>
      </c>
      <c r="B87" t="s">
        <v>21</v>
      </c>
      <c r="C87" t="s">
        <v>59</v>
      </c>
      <c r="D87" t="s">
        <v>1679</v>
      </c>
      <c r="E87">
        <v>2166.6999999999998</v>
      </c>
      <c r="F87">
        <v>502.9</v>
      </c>
      <c r="G87">
        <v>0.23200000000000001</v>
      </c>
    </row>
    <row r="88" spans="1:7" x14ac:dyDescent="0.55000000000000004">
      <c r="A88">
        <v>87</v>
      </c>
      <c r="B88" t="s">
        <v>22</v>
      </c>
      <c r="C88" t="s">
        <v>80</v>
      </c>
      <c r="D88" t="s">
        <v>3444</v>
      </c>
      <c r="E88">
        <v>2180.5</v>
      </c>
      <c r="F88">
        <v>502.9</v>
      </c>
      <c r="G88">
        <v>0.2306</v>
      </c>
    </row>
    <row r="89" spans="1:7" x14ac:dyDescent="0.55000000000000004">
      <c r="A89">
        <v>88</v>
      </c>
      <c r="B89" t="s">
        <v>21</v>
      </c>
      <c r="C89" t="s">
        <v>67</v>
      </c>
      <c r="D89" t="s">
        <v>1929</v>
      </c>
      <c r="E89">
        <v>1096.2</v>
      </c>
      <c r="F89">
        <v>251.4</v>
      </c>
      <c r="G89">
        <v>0.2293</v>
      </c>
    </row>
    <row r="90" spans="1:7" x14ac:dyDescent="0.55000000000000004">
      <c r="A90">
        <v>89</v>
      </c>
      <c r="B90" t="s">
        <v>22</v>
      </c>
      <c r="C90" t="s">
        <v>79</v>
      </c>
      <c r="D90" t="s">
        <v>2538</v>
      </c>
      <c r="E90">
        <v>2207.5</v>
      </c>
      <c r="F90">
        <v>502.9</v>
      </c>
      <c r="G90">
        <v>0.2278</v>
      </c>
    </row>
    <row r="91" spans="1:7" x14ac:dyDescent="0.55000000000000004">
      <c r="A91">
        <v>90</v>
      </c>
      <c r="B91" t="s">
        <v>21</v>
      </c>
      <c r="C91" t="s">
        <v>59</v>
      </c>
      <c r="D91" t="s">
        <v>1587</v>
      </c>
      <c r="E91">
        <v>2220.9</v>
      </c>
      <c r="F91">
        <v>502.9</v>
      </c>
      <c r="G91">
        <v>0.22639999999999999</v>
      </c>
    </row>
    <row r="92" spans="1:7" x14ac:dyDescent="0.55000000000000004">
      <c r="A92">
        <v>91</v>
      </c>
      <c r="B92" t="s">
        <v>21</v>
      </c>
      <c r="C92" t="s">
        <v>71</v>
      </c>
      <c r="D92" t="s">
        <v>2140</v>
      </c>
      <c r="E92">
        <v>4808.8999999999996</v>
      </c>
      <c r="F92">
        <v>1005.8</v>
      </c>
      <c r="G92">
        <v>0.20910000000000001</v>
      </c>
    </row>
    <row r="93" spans="1:7" x14ac:dyDescent="0.55000000000000004">
      <c r="A93">
        <v>92</v>
      </c>
      <c r="B93" t="s">
        <v>22</v>
      </c>
      <c r="C93" t="s">
        <v>77</v>
      </c>
      <c r="D93" t="s">
        <v>3222</v>
      </c>
      <c r="E93">
        <v>1210.4000000000001</v>
      </c>
      <c r="F93">
        <v>251.4</v>
      </c>
      <c r="G93">
        <v>0.2077</v>
      </c>
    </row>
    <row r="94" spans="1:7" x14ac:dyDescent="0.55000000000000004">
      <c r="A94">
        <v>93</v>
      </c>
      <c r="B94" t="s">
        <v>21</v>
      </c>
      <c r="C94" t="s">
        <v>54</v>
      </c>
      <c r="D94" t="s">
        <v>2224</v>
      </c>
      <c r="E94">
        <v>1264.3</v>
      </c>
      <c r="F94">
        <v>251.4</v>
      </c>
      <c r="G94">
        <v>0.1988</v>
      </c>
    </row>
    <row r="95" spans="1:7" x14ac:dyDescent="0.55000000000000004">
      <c r="A95">
        <v>94</v>
      </c>
      <c r="B95" t="s">
        <v>22</v>
      </c>
      <c r="C95" t="s">
        <v>89</v>
      </c>
      <c r="D95" t="s">
        <v>3072</v>
      </c>
      <c r="E95">
        <v>1324</v>
      </c>
      <c r="F95">
        <v>251.4</v>
      </c>
      <c r="G95">
        <v>0.18990000000000001</v>
      </c>
    </row>
    <row r="96" spans="1:7" x14ac:dyDescent="0.55000000000000004">
      <c r="A96">
        <v>95</v>
      </c>
      <c r="B96" t="s">
        <v>23</v>
      </c>
      <c r="C96" t="s">
        <v>63</v>
      </c>
      <c r="D96" t="s">
        <v>4052</v>
      </c>
      <c r="E96">
        <v>1325.7</v>
      </c>
      <c r="F96">
        <v>251.4</v>
      </c>
      <c r="G96">
        <v>0.18959999999999999</v>
      </c>
    </row>
    <row r="97" spans="1:7" x14ac:dyDescent="0.55000000000000004">
      <c r="A97">
        <v>96</v>
      </c>
      <c r="B97" t="s">
        <v>23</v>
      </c>
      <c r="C97" t="s">
        <v>83</v>
      </c>
      <c r="D97" t="s">
        <v>4826</v>
      </c>
      <c r="E97">
        <v>2664.4</v>
      </c>
      <c r="F97">
        <v>502.9</v>
      </c>
      <c r="G97">
        <v>0.18870000000000001</v>
      </c>
    </row>
    <row r="98" spans="1:7" x14ac:dyDescent="0.55000000000000004">
      <c r="A98">
        <v>97</v>
      </c>
      <c r="B98" t="s">
        <v>23</v>
      </c>
      <c r="C98" t="s">
        <v>87</v>
      </c>
      <c r="D98" t="s">
        <v>4491</v>
      </c>
      <c r="E98">
        <v>1434.1</v>
      </c>
      <c r="F98">
        <v>251.4</v>
      </c>
      <c r="G98">
        <v>0.17530000000000001</v>
      </c>
    </row>
    <row r="99" spans="1:7" x14ac:dyDescent="0.55000000000000004">
      <c r="A99">
        <v>98</v>
      </c>
      <c r="B99" t="s">
        <v>23</v>
      </c>
      <c r="C99" t="s">
        <v>88</v>
      </c>
      <c r="D99" t="s">
        <v>3574</v>
      </c>
      <c r="E99">
        <v>1552.4</v>
      </c>
      <c r="F99">
        <v>251.4</v>
      </c>
      <c r="G99">
        <v>0.16189999999999999</v>
      </c>
    </row>
    <row r="100" spans="1:7" x14ac:dyDescent="0.55000000000000004">
      <c r="A100">
        <v>99</v>
      </c>
      <c r="B100" t="s">
        <v>23</v>
      </c>
      <c r="C100" t="s">
        <v>63</v>
      </c>
      <c r="D100" t="s">
        <v>3982</v>
      </c>
      <c r="E100">
        <v>1624.4</v>
      </c>
      <c r="F100">
        <v>251.4</v>
      </c>
      <c r="G100">
        <v>0.1547</v>
      </c>
    </row>
    <row r="101" spans="1:7" x14ac:dyDescent="0.55000000000000004">
      <c r="A101">
        <v>100</v>
      </c>
      <c r="B101" t="s">
        <v>21</v>
      </c>
      <c r="C101" t="s">
        <v>64</v>
      </c>
      <c r="D101" t="s">
        <v>1149</v>
      </c>
      <c r="E101">
        <v>1651.2</v>
      </c>
      <c r="F101">
        <v>251.4</v>
      </c>
      <c r="G101">
        <v>0.1522</v>
      </c>
    </row>
    <row r="102" spans="1:7" x14ac:dyDescent="0.55000000000000004">
      <c r="A102">
        <v>101</v>
      </c>
      <c r="B102" t="s">
        <v>21</v>
      </c>
      <c r="C102" t="s">
        <v>68</v>
      </c>
      <c r="D102" t="s">
        <v>1393</v>
      </c>
      <c r="E102">
        <v>1669.7</v>
      </c>
      <c r="F102">
        <v>251.4</v>
      </c>
      <c r="G102">
        <v>0.15049999999999999</v>
      </c>
    </row>
    <row r="103" spans="1:7" x14ac:dyDescent="0.55000000000000004">
      <c r="A103">
        <v>102</v>
      </c>
      <c r="B103" t="s">
        <v>23</v>
      </c>
      <c r="C103" t="s">
        <v>72</v>
      </c>
      <c r="D103" t="s">
        <v>3869</v>
      </c>
      <c r="E103">
        <v>1741.1</v>
      </c>
      <c r="F103">
        <v>251.4</v>
      </c>
      <c r="G103">
        <v>0.1444</v>
      </c>
    </row>
    <row r="104" spans="1:7" x14ac:dyDescent="0.55000000000000004">
      <c r="A104">
        <v>103</v>
      </c>
      <c r="B104" t="s">
        <v>21</v>
      </c>
      <c r="C104" t="s">
        <v>60</v>
      </c>
      <c r="D104" t="s">
        <v>726</v>
      </c>
      <c r="E104">
        <v>1965</v>
      </c>
      <c r="F104">
        <v>251.4</v>
      </c>
      <c r="G104">
        <v>0.12790000000000001</v>
      </c>
    </row>
    <row r="105" spans="1:7" x14ac:dyDescent="0.55000000000000004">
      <c r="A105">
        <v>104</v>
      </c>
      <c r="B105" t="s">
        <v>22</v>
      </c>
      <c r="C105" t="s">
        <v>85</v>
      </c>
      <c r="D105" t="s">
        <v>2774</v>
      </c>
      <c r="E105">
        <v>2134.8000000000002</v>
      </c>
      <c r="F105">
        <v>251.4</v>
      </c>
      <c r="G105">
        <v>0.1177</v>
      </c>
    </row>
    <row r="106" spans="1:7" x14ac:dyDescent="0.55000000000000004">
      <c r="A106">
        <v>105</v>
      </c>
      <c r="B106" t="s">
        <v>22</v>
      </c>
      <c r="C106" t="s">
        <v>79</v>
      </c>
      <c r="D106" t="s">
        <v>2440</v>
      </c>
      <c r="E106">
        <v>2163.3000000000002</v>
      </c>
      <c r="F106">
        <v>251.4</v>
      </c>
      <c r="G106">
        <v>0.1162</v>
      </c>
    </row>
    <row r="107" spans="1:7" x14ac:dyDescent="0.55000000000000004">
      <c r="A107">
        <v>106</v>
      </c>
      <c r="B107" t="s">
        <v>22</v>
      </c>
      <c r="C107" t="s">
        <v>77</v>
      </c>
      <c r="D107" t="s">
        <v>3258</v>
      </c>
      <c r="E107">
        <v>2251.1</v>
      </c>
      <c r="F107">
        <v>251.4</v>
      </c>
      <c r="G107">
        <v>0.1116</v>
      </c>
    </row>
    <row r="108" spans="1:7" x14ac:dyDescent="0.55000000000000004">
      <c r="A108">
        <v>107</v>
      </c>
      <c r="B108" t="s">
        <v>22</v>
      </c>
      <c r="C108" t="s">
        <v>89</v>
      </c>
      <c r="D108" t="s">
        <v>3092</v>
      </c>
      <c r="E108">
        <v>2773.8</v>
      </c>
      <c r="F108">
        <v>251.4</v>
      </c>
      <c r="G108">
        <v>9.06E-2</v>
      </c>
    </row>
    <row r="109" spans="1:7" x14ac:dyDescent="0.55000000000000004">
      <c r="A109">
        <v>108</v>
      </c>
      <c r="B109" t="s">
        <v>23</v>
      </c>
      <c r="C109" t="s">
        <v>87</v>
      </c>
      <c r="D109" t="s">
        <v>4401</v>
      </c>
      <c r="E109">
        <v>980.3</v>
      </c>
      <c r="F109">
        <v>0</v>
      </c>
      <c r="G109">
        <v>0</v>
      </c>
    </row>
    <row r="110" spans="1:7" x14ac:dyDescent="0.55000000000000004">
      <c r="A110">
        <v>109</v>
      </c>
      <c r="B110" t="s">
        <v>23</v>
      </c>
      <c r="C110" t="s">
        <v>87</v>
      </c>
      <c r="D110" t="s">
        <v>4551</v>
      </c>
      <c r="E110">
        <v>2021.3</v>
      </c>
      <c r="F110">
        <v>0</v>
      </c>
      <c r="G110">
        <v>0</v>
      </c>
    </row>
    <row r="111" spans="1:7" x14ac:dyDescent="0.55000000000000004">
      <c r="A111">
        <v>110</v>
      </c>
      <c r="B111" t="s">
        <v>22</v>
      </c>
      <c r="C111" t="s">
        <v>53</v>
      </c>
      <c r="D111" t="s">
        <v>2942</v>
      </c>
      <c r="E111">
        <v>383.5</v>
      </c>
      <c r="F111">
        <v>0</v>
      </c>
      <c r="G111">
        <v>0</v>
      </c>
    </row>
    <row r="112" spans="1:7" x14ac:dyDescent="0.55000000000000004">
      <c r="A112">
        <v>111</v>
      </c>
      <c r="B112" t="s">
        <v>22</v>
      </c>
      <c r="C112" t="s">
        <v>89</v>
      </c>
      <c r="D112" t="s">
        <v>3118</v>
      </c>
      <c r="E112">
        <v>860.9</v>
      </c>
      <c r="F112">
        <v>0</v>
      </c>
      <c r="G112">
        <v>0</v>
      </c>
    </row>
    <row r="113" spans="1:7" x14ac:dyDescent="0.55000000000000004">
      <c r="A113">
        <v>112</v>
      </c>
      <c r="B113" t="s">
        <v>23</v>
      </c>
      <c r="C113" t="s">
        <v>88</v>
      </c>
      <c r="D113" t="s">
        <v>3619</v>
      </c>
      <c r="E113">
        <v>2116</v>
      </c>
      <c r="F113">
        <v>0</v>
      </c>
      <c r="G113">
        <v>0</v>
      </c>
    </row>
    <row r="114" spans="1:7" x14ac:dyDescent="0.55000000000000004">
      <c r="A114">
        <v>113</v>
      </c>
      <c r="B114" t="s">
        <v>21</v>
      </c>
      <c r="C114" t="s">
        <v>54</v>
      </c>
      <c r="D114" t="s">
        <v>2388</v>
      </c>
      <c r="E114">
        <v>739.9</v>
      </c>
      <c r="F114">
        <v>0</v>
      </c>
      <c r="G114">
        <v>0</v>
      </c>
    </row>
    <row r="115" spans="1:7" x14ac:dyDescent="0.55000000000000004">
      <c r="A115">
        <v>114</v>
      </c>
      <c r="B115" t="s">
        <v>22</v>
      </c>
      <c r="C115" t="s">
        <v>80</v>
      </c>
      <c r="D115" t="s">
        <v>3424</v>
      </c>
      <c r="E115">
        <v>746</v>
      </c>
      <c r="F115">
        <v>0</v>
      </c>
      <c r="G115">
        <v>0</v>
      </c>
    </row>
    <row r="116" spans="1:7" x14ac:dyDescent="0.55000000000000004">
      <c r="A116">
        <v>115</v>
      </c>
      <c r="B116" t="s">
        <v>23</v>
      </c>
      <c r="C116" t="s">
        <v>72</v>
      </c>
      <c r="D116" t="s">
        <v>3847</v>
      </c>
      <c r="E116">
        <v>1146.5999999999999</v>
      </c>
      <c r="F116">
        <v>0</v>
      </c>
      <c r="G116">
        <v>0</v>
      </c>
    </row>
    <row r="117" spans="1:7" x14ac:dyDescent="0.55000000000000004">
      <c r="A117">
        <v>116</v>
      </c>
      <c r="B117" t="s">
        <v>21</v>
      </c>
      <c r="C117" t="s">
        <v>59</v>
      </c>
      <c r="D117" t="s">
        <v>1695</v>
      </c>
      <c r="E117">
        <v>1869.7</v>
      </c>
      <c r="F117">
        <v>0</v>
      </c>
      <c r="G117">
        <v>0</v>
      </c>
    </row>
    <row r="118" spans="1:7" x14ac:dyDescent="0.55000000000000004">
      <c r="A118">
        <v>117</v>
      </c>
      <c r="B118" t="s">
        <v>23</v>
      </c>
      <c r="C118" t="s">
        <v>73</v>
      </c>
      <c r="D118" t="s">
        <v>4583</v>
      </c>
      <c r="E118">
        <v>1545.9</v>
      </c>
      <c r="F118">
        <v>0</v>
      </c>
      <c r="G118">
        <v>0</v>
      </c>
    </row>
    <row r="119" spans="1:7" x14ac:dyDescent="0.55000000000000004">
      <c r="A119">
        <v>118</v>
      </c>
      <c r="B119" t="s">
        <v>23</v>
      </c>
      <c r="C119" t="s">
        <v>63</v>
      </c>
      <c r="D119" t="s">
        <v>4084</v>
      </c>
      <c r="E119">
        <v>1314.7</v>
      </c>
      <c r="F119">
        <v>0</v>
      </c>
      <c r="G119">
        <v>0</v>
      </c>
    </row>
    <row r="120" spans="1:7" x14ac:dyDescent="0.55000000000000004">
      <c r="A120">
        <v>119</v>
      </c>
      <c r="B120" t="s">
        <v>23</v>
      </c>
      <c r="C120" t="s">
        <v>73</v>
      </c>
      <c r="D120" t="s">
        <v>4792</v>
      </c>
      <c r="E120">
        <v>1563.7</v>
      </c>
      <c r="F120">
        <v>0</v>
      </c>
      <c r="G120">
        <v>0</v>
      </c>
    </row>
    <row r="121" spans="1:7" x14ac:dyDescent="0.55000000000000004">
      <c r="A121">
        <v>120</v>
      </c>
      <c r="B121" t="s">
        <v>21</v>
      </c>
      <c r="C121" t="s">
        <v>54</v>
      </c>
      <c r="D121" t="s">
        <v>2250</v>
      </c>
      <c r="E121">
        <v>654.1</v>
      </c>
      <c r="F121">
        <v>0</v>
      </c>
      <c r="G121">
        <v>0</v>
      </c>
    </row>
    <row r="122" spans="1:7" x14ac:dyDescent="0.55000000000000004">
      <c r="A122">
        <v>121</v>
      </c>
      <c r="B122" t="s">
        <v>22</v>
      </c>
      <c r="C122" t="s">
        <v>53</v>
      </c>
      <c r="D122" t="s">
        <v>2900</v>
      </c>
      <c r="E122">
        <v>1537</v>
      </c>
      <c r="F122">
        <v>0</v>
      </c>
      <c r="G122">
        <v>0</v>
      </c>
    </row>
    <row r="123" spans="1:7" x14ac:dyDescent="0.55000000000000004">
      <c r="A123">
        <v>122</v>
      </c>
      <c r="B123" t="s">
        <v>22</v>
      </c>
      <c r="C123" t="s">
        <v>77</v>
      </c>
      <c r="D123" t="s">
        <v>3334</v>
      </c>
      <c r="E123">
        <v>1470.8</v>
      </c>
      <c r="F123">
        <v>0</v>
      </c>
      <c r="G123">
        <v>0</v>
      </c>
    </row>
    <row r="124" spans="1:7" x14ac:dyDescent="0.55000000000000004">
      <c r="A124">
        <v>123</v>
      </c>
      <c r="B124" t="s">
        <v>23</v>
      </c>
      <c r="C124" t="s">
        <v>63</v>
      </c>
      <c r="D124" t="s">
        <v>3960</v>
      </c>
      <c r="E124">
        <v>4377.7</v>
      </c>
      <c r="F124">
        <v>0</v>
      </c>
      <c r="G124">
        <v>0</v>
      </c>
    </row>
    <row r="125" spans="1:7" x14ac:dyDescent="0.55000000000000004">
      <c r="A125">
        <v>124</v>
      </c>
      <c r="B125" t="s">
        <v>21</v>
      </c>
      <c r="C125" t="s">
        <v>59</v>
      </c>
      <c r="D125" t="s">
        <v>1715</v>
      </c>
      <c r="E125">
        <v>1891</v>
      </c>
      <c r="F125">
        <v>0</v>
      </c>
      <c r="G125">
        <v>0</v>
      </c>
    </row>
    <row r="126" spans="1:7" x14ac:dyDescent="0.55000000000000004">
      <c r="A126">
        <v>125</v>
      </c>
      <c r="B126" t="s">
        <v>21</v>
      </c>
      <c r="C126" t="s">
        <v>68</v>
      </c>
      <c r="D126" t="s">
        <v>1363</v>
      </c>
      <c r="E126">
        <v>745.7</v>
      </c>
      <c r="F126">
        <v>0</v>
      </c>
      <c r="G126">
        <v>0</v>
      </c>
    </row>
    <row r="127" spans="1:7" x14ac:dyDescent="0.55000000000000004">
      <c r="A127">
        <v>126</v>
      </c>
      <c r="B127" t="s">
        <v>21</v>
      </c>
      <c r="C127" t="s">
        <v>71</v>
      </c>
      <c r="D127" t="s">
        <v>2007</v>
      </c>
      <c r="E127">
        <v>715.8</v>
      </c>
      <c r="F127">
        <v>0</v>
      </c>
      <c r="G127">
        <v>0</v>
      </c>
    </row>
    <row r="128" spans="1:7" x14ac:dyDescent="0.55000000000000004">
      <c r="A128">
        <v>127</v>
      </c>
      <c r="B128" t="s">
        <v>23</v>
      </c>
      <c r="C128" t="s">
        <v>81</v>
      </c>
      <c r="D128" t="s">
        <v>4283</v>
      </c>
      <c r="E128">
        <v>1496.5</v>
      </c>
      <c r="F128">
        <v>0</v>
      </c>
      <c r="G128">
        <v>0</v>
      </c>
    </row>
    <row r="129" spans="1:7" x14ac:dyDescent="0.55000000000000004">
      <c r="A129">
        <v>128</v>
      </c>
      <c r="B129" t="s">
        <v>21</v>
      </c>
      <c r="C129" t="s">
        <v>68</v>
      </c>
      <c r="D129" t="s">
        <v>1471</v>
      </c>
      <c r="E129">
        <v>1457.8</v>
      </c>
      <c r="F129">
        <v>0</v>
      </c>
      <c r="G129">
        <v>0</v>
      </c>
    </row>
    <row r="130" spans="1:7" x14ac:dyDescent="0.55000000000000004">
      <c r="A130">
        <v>129</v>
      </c>
      <c r="B130" t="s">
        <v>22</v>
      </c>
      <c r="C130" t="s">
        <v>89</v>
      </c>
      <c r="D130" t="s">
        <v>3028</v>
      </c>
      <c r="E130">
        <v>614</v>
      </c>
      <c r="F130">
        <v>0</v>
      </c>
      <c r="G130">
        <v>0</v>
      </c>
    </row>
    <row r="131" spans="1:7" x14ac:dyDescent="0.55000000000000004">
      <c r="A131">
        <v>130</v>
      </c>
      <c r="B131" t="s">
        <v>23</v>
      </c>
      <c r="C131" t="s">
        <v>73</v>
      </c>
      <c r="D131" t="s">
        <v>4682</v>
      </c>
      <c r="E131">
        <v>1514.3</v>
      </c>
      <c r="F131">
        <v>0</v>
      </c>
      <c r="G131">
        <v>0</v>
      </c>
    </row>
    <row r="132" spans="1:7" x14ac:dyDescent="0.55000000000000004">
      <c r="A132">
        <v>131</v>
      </c>
      <c r="B132" t="s">
        <v>22</v>
      </c>
      <c r="C132" t="s">
        <v>80</v>
      </c>
      <c r="D132" t="s">
        <v>3370</v>
      </c>
      <c r="E132">
        <v>949.4</v>
      </c>
      <c r="F132">
        <v>0</v>
      </c>
      <c r="G132">
        <v>0</v>
      </c>
    </row>
    <row r="133" spans="1:7" x14ac:dyDescent="0.55000000000000004">
      <c r="A133">
        <v>132</v>
      </c>
      <c r="B133" t="s">
        <v>23</v>
      </c>
      <c r="C133" t="s">
        <v>73</v>
      </c>
      <c r="D133" t="s">
        <v>4654</v>
      </c>
      <c r="E133">
        <v>1446.8</v>
      </c>
      <c r="F133">
        <v>0</v>
      </c>
      <c r="G133">
        <v>0</v>
      </c>
    </row>
    <row r="134" spans="1:7" x14ac:dyDescent="0.55000000000000004">
      <c r="A134">
        <v>133</v>
      </c>
      <c r="B134" t="s">
        <v>21</v>
      </c>
      <c r="C134" t="s">
        <v>60</v>
      </c>
      <c r="D134" t="s">
        <v>871</v>
      </c>
      <c r="E134">
        <v>675.4</v>
      </c>
      <c r="F134">
        <v>0</v>
      </c>
      <c r="G134">
        <v>0</v>
      </c>
    </row>
    <row r="135" spans="1:7" x14ac:dyDescent="0.55000000000000004">
      <c r="A135">
        <v>134</v>
      </c>
      <c r="B135" t="s">
        <v>21</v>
      </c>
      <c r="C135" t="s">
        <v>71</v>
      </c>
      <c r="D135" t="s">
        <v>1959</v>
      </c>
      <c r="E135">
        <v>1139.8</v>
      </c>
      <c r="F135">
        <v>0</v>
      </c>
      <c r="G135">
        <v>0</v>
      </c>
    </row>
    <row r="136" spans="1:7" x14ac:dyDescent="0.55000000000000004">
      <c r="A136">
        <v>135</v>
      </c>
      <c r="B136" t="s">
        <v>21</v>
      </c>
      <c r="C136" t="s">
        <v>71</v>
      </c>
      <c r="D136" t="s">
        <v>1975</v>
      </c>
      <c r="E136">
        <v>2014.8</v>
      </c>
      <c r="F136">
        <v>0</v>
      </c>
      <c r="G136">
        <v>0</v>
      </c>
    </row>
    <row r="137" spans="1:7" x14ac:dyDescent="0.55000000000000004">
      <c r="A137">
        <v>136</v>
      </c>
      <c r="B137" t="s">
        <v>21</v>
      </c>
      <c r="C137" t="s">
        <v>54</v>
      </c>
      <c r="D137" t="s">
        <v>2288</v>
      </c>
      <c r="E137">
        <v>736.8</v>
      </c>
      <c r="F137">
        <v>0</v>
      </c>
      <c r="G137">
        <v>0</v>
      </c>
    </row>
    <row r="138" spans="1:7" x14ac:dyDescent="0.55000000000000004">
      <c r="A138">
        <v>137</v>
      </c>
      <c r="B138" t="s">
        <v>21</v>
      </c>
      <c r="C138" t="s">
        <v>59</v>
      </c>
      <c r="D138" t="s">
        <v>1549</v>
      </c>
      <c r="E138">
        <v>3077.1</v>
      </c>
      <c r="F138">
        <v>0</v>
      </c>
      <c r="G138">
        <v>0</v>
      </c>
    </row>
    <row r="139" spans="1:7" x14ac:dyDescent="0.55000000000000004">
      <c r="A139">
        <v>138</v>
      </c>
      <c r="B139" t="s">
        <v>23</v>
      </c>
      <c r="C139" t="s">
        <v>87</v>
      </c>
      <c r="D139" t="s">
        <v>4351</v>
      </c>
      <c r="E139">
        <v>2945.3</v>
      </c>
      <c r="F139">
        <v>0</v>
      </c>
      <c r="G139">
        <v>0</v>
      </c>
    </row>
    <row r="140" spans="1:7" x14ac:dyDescent="0.55000000000000004">
      <c r="A140">
        <v>139</v>
      </c>
      <c r="B140" t="s">
        <v>23</v>
      </c>
      <c r="C140" t="s">
        <v>88</v>
      </c>
      <c r="D140" t="s">
        <v>3667</v>
      </c>
      <c r="E140">
        <v>1164.8</v>
      </c>
      <c r="F140">
        <v>0</v>
      </c>
      <c r="G140">
        <v>0</v>
      </c>
    </row>
    <row r="141" spans="1:7" x14ac:dyDescent="0.55000000000000004">
      <c r="A141">
        <v>140</v>
      </c>
      <c r="B141" t="s">
        <v>22</v>
      </c>
      <c r="C141" t="s">
        <v>89</v>
      </c>
      <c r="D141" t="s">
        <v>3128</v>
      </c>
      <c r="E141">
        <v>1473.9</v>
      </c>
      <c r="F141">
        <v>0</v>
      </c>
      <c r="G141">
        <v>0</v>
      </c>
    </row>
    <row r="142" spans="1:7" x14ac:dyDescent="0.55000000000000004">
      <c r="A142">
        <v>141</v>
      </c>
      <c r="B142" t="s">
        <v>22</v>
      </c>
      <c r="C142" t="s">
        <v>85</v>
      </c>
      <c r="D142" t="s">
        <v>2858</v>
      </c>
      <c r="E142">
        <v>935.4</v>
      </c>
      <c r="F142">
        <v>0</v>
      </c>
      <c r="G142">
        <v>0</v>
      </c>
    </row>
    <row r="143" spans="1:7" x14ac:dyDescent="0.55000000000000004">
      <c r="A143">
        <v>142</v>
      </c>
      <c r="B143" t="s">
        <v>21</v>
      </c>
      <c r="C143" t="s">
        <v>60</v>
      </c>
      <c r="D143" t="s">
        <v>825</v>
      </c>
      <c r="E143">
        <v>848.6</v>
      </c>
      <c r="F143">
        <v>0</v>
      </c>
      <c r="G143">
        <v>0</v>
      </c>
    </row>
    <row r="144" spans="1:7" x14ac:dyDescent="0.55000000000000004">
      <c r="A144">
        <v>143</v>
      </c>
      <c r="B144" t="s">
        <v>21</v>
      </c>
      <c r="C144" t="s">
        <v>64</v>
      </c>
      <c r="D144" t="s">
        <v>943</v>
      </c>
      <c r="E144">
        <v>2059.4</v>
      </c>
      <c r="F144">
        <v>0</v>
      </c>
      <c r="G144">
        <v>0</v>
      </c>
    </row>
    <row r="145" spans="1:7" x14ac:dyDescent="0.55000000000000004">
      <c r="A145">
        <v>144</v>
      </c>
      <c r="B145" t="s">
        <v>21</v>
      </c>
      <c r="C145" t="s">
        <v>71</v>
      </c>
      <c r="D145" t="s">
        <v>1969</v>
      </c>
      <c r="E145">
        <v>2142</v>
      </c>
      <c r="F145">
        <v>0</v>
      </c>
      <c r="G145">
        <v>0</v>
      </c>
    </row>
    <row r="146" spans="1:7" x14ac:dyDescent="0.55000000000000004">
      <c r="A146">
        <v>145</v>
      </c>
      <c r="B146" t="s">
        <v>22</v>
      </c>
      <c r="C146" t="s">
        <v>79</v>
      </c>
      <c r="D146" t="s">
        <v>2602</v>
      </c>
      <c r="E146">
        <v>838.6</v>
      </c>
      <c r="F146">
        <v>0</v>
      </c>
      <c r="G146">
        <v>0</v>
      </c>
    </row>
    <row r="147" spans="1:7" x14ac:dyDescent="0.55000000000000004">
      <c r="A147">
        <v>146</v>
      </c>
      <c r="B147" t="s">
        <v>21</v>
      </c>
      <c r="C147" t="s">
        <v>60</v>
      </c>
      <c r="D147" t="s">
        <v>755</v>
      </c>
      <c r="E147">
        <v>500.8</v>
      </c>
      <c r="F147">
        <v>0</v>
      </c>
      <c r="G147">
        <v>0</v>
      </c>
    </row>
    <row r="148" spans="1:7" x14ac:dyDescent="0.55000000000000004">
      <c r="A148">
        <v>147</v>
      </c>
      <c r="B148" t="s">
        <v>23</v>
      </c>
      <c r="C148" t="s">
        <v>73</v>
      </c>
      <c r="D148" t="s">
        <v>4632</v>
      </c>
      <c r="E148">
        <v>1269.4000000000001</v>
      </c>
      <c r="F148">
        <v>0</v>
      </c>
      <c r="G148">
        <v>0</v>
      </c>
    </row>
    <row r="149" spans="1:7" x14ac:dyDescent="0.55000000000000004">
      <c r="A149">
        <v>148</v>
      </c>
      <c r="B149" t="s">
        <v>21</v>
      </c>
      <c r="C149" t="s">
        <v>64</v>
      </c>
      <c r="D149" t="s">
        <v>1105</v>
      </c>
      <c r="E149">
        <v>1815.5</v>
      </c>
      <c r="F149">
        <v>0</v>
      </c>
      <c r="G149">
        <v>0</v>
      </c>
    </row>
    <row r="150" spans="1:7" x14ac:dyDescent="0.55000000000000004">
      <c r="A150">
        <v>149</v>
      </c>
      <c r="B150" t="s">
        <v>21</v>
      </c>
      <c r="C150" t="s">
        <v>67</v>
      </c>
      <c r="D150" t="s">
        <v>1797</v>
      </c>
      <c r="E150">
        <v>338.2</v>
      </c>
      <c r="F150">
        <v>0</v>
      </c>
      <c r="G150">
        <v>0</v>
      </c>
    </row>
    <row r="151" spans="1:7" x14ac:dyDescent="0.55000000000000004">
      <c r="A151">
        <v>150</v>
      </c>
      <c r="B151" t="s">
        <v>23</v>
      </c>
      <c r="C151" t="s">
        <v>88</v>
      </c>
      <c r="D151" t="s">
        <v>3558</v>
      </c>
      <c r="E151">
        <v>568</v>
      </c>
      <c r="F151">
        <v>0</v>
      </c>
      <c r="G151">
        <v>0</v>
      </c>
    </row>
    <row r="152" spans="1:7" x14ac:dyDescent="0.55000000000000004">
      <c r="A152">
        <v>151</v>
      </c>
      <c r="B152" t="s">
        <v>23</v>
      </c>
      <c r="C152" t="s">
        <v>87</v>
      </c>
      <c r="D152" t="s">
        <v>4527</v>
      </c>
      <c r="E152">
        <v>1691</v>
      </c>
      <c r="F152">
        <v>0</v>
      </c>
      <c r="G152">
        <v>0</v>
      </c>
    </row>
    <row r="153" spans="1:7" x14ac:dyDescent="0.55000000000000004">
      <c r="A153">
        <v>152</v>
      </c>
      <c r="B153" t="s">
        <v>21</v>
      </c>
      <c r="C153" t="s">
        <v>64</v>
      </c>
      <c r="D153" t="s">
        <v>1209</v>
      </c>
      <c r="E153">
        <v>1449.2</v>
      </c>
      <c r="F153">
        <v>0</v>
      </c>
      <c r="G153">
        <v>0</v>
      </c>
    </row>
    <row r="154" spans="1:7" x14ac:dyDescent="0.55000000000000004">
      <c r="A154">
        <v>153</v>
      </c>
      <c r="B154" t="s">
        <v>23</v>
      </c>
      <c r="C154" t="s">
        <v>63</v>
      </c>
      <c r="D154" t="s">
        <v>4030</v>
      </c>
      <c r="E154">
        <v>1053.7</v>
      </c>
      <c r="F154">
        <v>0</v>
      </c>
      <c r="G154">
        <v>0</v>
      </c>
    </row>
    <row r="155" spans="1:7" x14ac:dyDescent="0.55000000000000004">
      <c r="A155">
        <v>154</v>
      </c>
      <c r="B155" t="s">
        <v>23</v>
      </c>
      <c r="C155" t="s">
        <v>81</v>
      </c>
      <c r="D155" t="s">
        <v>4156</v>
      </c>
      <c r="E155">
        <v>1097.5999999999999</v>
      </c>
      <c r="F155">
        <v>0</v>
      </c>
      <c r="G155">
        <v>0</v>
      </c>
    </row>
    <row r="156" spans="1:7" x14ac:dyDescent="0.55000000000000004">
      <c r="A156">
        <v>155</v>
      </c>
      <c r="B156" t="s">
        <v>23</v>
      </c>
      <c r="C156" t="s">
        <v>63</v>
      </c>
      <c r="D156" t="s">
        <v>4004</v>
      </c>
      <c r="E156">
        <v>1060.5999999999999</v>
      </c>
      <c r="F156">
        <v>0</v>
      </c>
      <c r="G156">
        <v>0</v>
      </c>
    </row>
    <row r="157" spans="1:7" x14ac:dyDescent="0.55000000000000004">
      <c r="A157">
        <v>156</v>
      </c>
      <c r="B157" t="s">
        <v>23</v>
      </c>
      <c r="C157" t="s">
        <v>83</v>
      </c>
      <c r="D157" t="s">
        <v>5037</v>
      </c>
      <c r="E157">
        <v>977.9</v>
      </c>
      <c r="F157">
        <v>-251.4</v>
      </c>
      <c r="G157">
        <v>-0.2571</v>
      </c>
    </row>
  </sheetData>
  <phoneticPr fontId="4"/>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878C-C55B-4D2C-91D2-2509AB9E4D9A}">
  <sheetPr codeName="Sheet35"/>
  <dimension ref="A1:G157"/>
  <sheetViews>
    <sheetView topLeftCell="A131" workbookViewId="0"/>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22</v>
      </c>
      <c r="C2" t="s">
        <v>77</v>
      </c>
      <c r="D2" t="s">
        <v>3302</v>
      </c>
      <c r="E2">
        <v>5807.1</v>
      </c>
      <c r="F2">
        <v>13911.2</v>
      </c>
      <c r="G2">
        <v>2.3955000000000002</v>
      </c>
    </row>
    <row r="3" spans="1:7" x14ac:dyDescent="0.55000000000000004">
      <c r="A3">
        <v>2</v>
      </c>
      <c r="B3" t="s">
        <v>21</v>
      </c>
      <c r="C3" t="s">
        <v>71</v>
      </c>
      <c r="D3" t="s">
        <v>1975</v>
      </c>
      <c r="E3">
        <v>3414.9</v>
      </c>
      <c r="F3">
        <v>8144.8</v>
      </c>
      <c r="G3">
        <v>2.3849999999999998</v>
      </c>
    </row>
    <row r="4" spans="1:7" x14ac:dyDescent="0.55000000000000004">
      <c r="A4">
        <v>3</v>
      </c>
      <c r="B4" t="s">
        <v>21</v>
      </c>
      <c r="C4" t="s">
        <v>60</v>
      </c>
      <c r="D4" t="s">
        <v>871</v>
      </c>
      <c r="E4">
        <v>8336.4</v>
      </c>
      <c r="F4">
        <v>19003.5</v>
      </c>
      <c r="G4">
        <v>2.2795000000000001</v>
      </c>
    </row>
    <row r="5" spans="1:7" x14ac:dyDescent="0.55000000000000004">
      <c r="A5">
        <v>4</v>
      </c>
      <c r="B5" t="s">
        <v>21</v>
      </c>
      <c r="C5" t="s">
        <v>71</v>
      </c>
      <c r="D5" t="s">
        <v>2146</v>
      </c>
      <c r="E5">
        <v>10482.299999999999</v>
      </c>
      <c r="F5">
        <v>22390.7</v>
      </c>
      <c r="G5">
        <v>2.1360000000000001</v>
      </c>
    </row>
    <row r="6" spans="1:7" x14ac:dyDescent="0.55000000000000004">
      <c r="A6">
        <v>5</v>
      </c>
      <c r="B6" t="s">
        <v>23</v>
      </c>
      <c r="C6" t="s">
        <v>81</v>
      </c>
      <c r="D6" t="s">
        <v>4156</v>
      </c>
      <c r="E6">
        <v>10981.3</v>
      </c>
      <c r="F6">
        <v>23069.200000000001</v>
      </c>
      <c r="G6">
        <v>2.1006999999999998</v>
      </c>
    </row>
    <row r="7" spans="1:7" x14ac:dyDescent="0.55000000000000004">
      <c r="A7">
        <v>6</v>
      </c>
      <c r="B7" t="s">
        <v>23</v>
      </c>
      <c r="C7" t="s">
        <v>81</v>
      </c>
      <c r="D7" t="s">
        <v>4184</v>
      </c>
      <c r="E7">
        <v>12923.3</v>
      </c>
      <c r="F7">
        <v>24766.799999999999</v>
      </c>
      <c r="G7">
        <v>1.9164000000000001</v>
      </c>
    </row>
    <row r="8" spans="1:7" x14ac:dyDescent="0.55000000000000004">
      <c r="A8">
        <v>7</v>
      </c>
      <c r="B8" t="s">
        <v>22</v>
      </c>
      <c r="C8" t="s">
        <v>77</v>
      </c>
      <c r="D8" t="s">
        <v>3152</v>
      </c>
      <c r="E8">
        <v>2557.4</v>
      </c>
      <c r="F8">
        <v>4750.8999999999996</v>
      </c>
      <c r="G8">
        <v>1.8575999999999999</v>
      </c>
    </row>
    <row r="9" spans="1:7" x14ac:dyDescent="0.55000000000000004">
      <c r="A9">
        <v>8</v>
      </c>
      <c r="B9" t="s">
        <v>23</v>
      </c>
      <c r="C9" t="s">
        <v>73</v>
      </c>
      <c r="D9" t="s">
        <v>4632</v>
      </c>
      <c r="E9">
        <v>7138.9</v>
      </c>
      <c r="F9">
        <v>13231.8</v>
      </c>
      <c r="G9">
        <v>1.8533999999999999</v>
      </c>
    </row>
    <row r="10" spans="1:7" x14ac:dyDescent="0.55000000000000004">
      <c r="A10">
        <v>9</v>
      </c>
      <c r="B10" t="s">
        <v>21</v>
      </c>
      <c r="C10" t="s">
        <v>67</v>
      </c>
      <c r="D10" t="s">
        <v>1903</v>
      </c>
      <c r="E10">
        <v>12043.2</v>
      </c>
      <c r="F10">
        <v>22054.1</v>
      </c>
      <c r="G10">
        <v>1.8311999999999999</v>
      </c>
    </row>
    <row r="11" spans="1:7" x14ac:dyDescent="0.55000000000000004">
      <c r="A11">
        <v>10</v>
      </c>
      <c r="B11" t="s">
        <v>21</v>
      </c>
      <c r="C11" t="s">
        <v>71</v>
      </c>
      <c r="D11" t="s">
        <v>1959</v>
      </c>
      <c r="E11">
        <v>8072.6</v>
      </c>
      <c r="F11">
        <v>14248.6</v>
      </c>
      <c r="G11">
        <v>1.7649999999999999</v>
      </c>
    </row>
    <row r="12" spans="1:7" x14ac:dyDescent="0.55000000000000004">
      <c r="A12">
        <v>11</v>
      </c>
      <c r="B12" t="s">
        <v>22</v>
      </c>
      <c r="C12" t="s">
        <v>85</v>
      </c>
      <c r="D12" t="s">
        <v>2670</v>
      </c>
      <c r="E12">
        <v>8795.7999999999993</v>
      </c>
      <c r="F12">
        <v>14927.1</v>
      </c>
      <c r="G12">
        <v>1.6970000000000001</v>
      </c>
    </row>
    <row r="13" spans="1:7" x14ac:dyDescent="0.55000000000000004">
      <c r="A13">
        <v>12</v>
      </c>
      <c r="B13" t="s">
        <v>21</v>
      </c>
      <c r="C13" t="s">
        <v>71</v>
      </c>
      <c r="D13" t="s">
        <v>2054</v>
      </c>
      <c r="E13">
        <v>3620</v>
      </c>
      <c r="F13">
        <v>6106.6</v>
      </c>
      <c r="G13">
        <v>1.6868000000000001</v>
      </c>
    </row>
    <row r="14" spans="1:7" x14ac:dyDescent="0.55000000000000004">
      <c r="A14">
        <v>13</v>
      </c>
      <c r="B14" t="s">
        <v>23</v>
      </c>
      <c r="C14" t="s">
        <v>63</v>
      </c>
      <c r="D14" t="s">
        <v>3982</v>
      </c>
      <c r="E14">
        <v>24682.6</v>
      </c>
      <c r="F14">
        <v>41388.9</v>
      </c>
      <c r="G14">
        <v>1.6768000000000001</v>
      </c>
    </row>
    <row r="15" spans="1:7" x14ac:dyDescent="0.55000000000000004">
      <c r="A15">
        <v>14</v>
      </c>
      <c r="B15" t="s">
        <v>21</v>
      </c>
      <c r="C15" t="s">
        <v>64</v>
      </c>
      <c r="D15" t="s">
        <v>943</v>
      </c>
      <c r="E15">
        <v>21537</v>
      </c>
      <c r="F15">
        <v>35621.599999999999</v>
      </c>
      <c r="G15">
        <v>1.6538999999999999</v>
      </c>
    </row>
    <row r="16" spans="1:7" x14ac:dyDescent="0.55000000000000004">
      <c r="A16">
        <v>15</v>
      </c>
      <c r="B16" t="s">
        <v>22</v>
      </c>
      <c r="C16" t="s">
        <v>85</v>
      </c>
      <c r="D16" t="s">
        <v>2732</v>
      </c>
      <c r="E16">
        <v>16894.900000000001</v>
      </c>
      <c r="F16">
        <v>27825.9</v>
      </c>
      <c r="G16">
        <v>1.647</v>
      </c>
    </row>
    <row r="17" spans="1:7" x14ac:dyDescent="0.55000000000000004">
      <c r="A17">
        <v>16</v>
      </c>
      <c r="B17" t="s">
        <v>21</v>
      </c>
      <c r="C17" t="s">
        <v>54</v>
      </c>
      <c r="D17" t="s">
        <v>2206</v>
      </c>
      <c r="E17">
        <v>25912.400000000001</v>
      </c>
      <c r="F17">
        <v>41728.6</v>
      </c>
      <c r="G17">
        <v>1.6103000000000001</v>
      </c>
    </row>
    <row r="18" spans="1:7" x14ac:dyDescent="0.55000000000000004">
      <c r="A18">
        <v>17</v>
      </c>
      <c r="B18" t="s">
        <v>21</v>
      </c>
      <c r="C18" t="s">
        <v>68</v>
      </c>
      <c r="D18" t="s">
        <v>1279</v>
      </c>
      <c r="E18">
        <v>19199.7</v>
      </c>
      <c r="F18">
        <v>30872</v>
      </c>
      <c r="G18">
        <v>1.6079000000000001</v>
      </c>
    </row>
    <row r="19" spans="1:7" x14ac:dyDescent="0.55000000000000004">
      <c r="A19">
        <v>18</v>
      </c>
      <c r="B19" t="s">
        <v>21</v>
      </c>
      <c r="C19" t="s">
        <v>54</v>
      </c>
      <c r="D19" t="s">
        <v>2250</v>
      </c>
      <c r="E19">
        <v>9408.6</v>
      </c>
      <c r="F19">
        <v>13574.6</v>
      </c>
      <c r="G19">
        <v>1.4427000000000001</v>
      </c>
    </row>
    <row r="20" spans="1:7" x14ac:dyDescent="0.55000000000000004">
      <c r="A20">
        <v>19</v>
      </c>
      <c r="B20" t="s">
        <v>23</v>
      </c>
      <c r="C20" t="s">
        <v>88</v>
      </c>
      <c r="D20" t="s">
        <v>3574</v>
      </c>
      <c r="E20">
        <v>12885.4</v>
      </c>
      <c r="F20">
        <v>18321</v>
      </c>
      <c r="G20">
        <v>1.4218</v>
      </c>
    </row>
    <row r="21" spans="1:7" x14ac:dyDescent="0.55000000000000004">
      <c r="A21">
        <v>20</v>
      </c>
      <c r="B21" t="s">
        <v>21</v>
      </c>
      <c r="C21" t="s">
        <v>54</v>
      </c>
      <c r="D21" t="s">
        <v>2380</v>
      </c>
      <c r="E21">
        <v>49663.8</v>
      </c>
      <c r="F21">
        <v>69208.100000000006</v>
      </c>
      <c r="G21">
        <v>1.3935</v>
      </c>
    </row>
    <row r="22" spans="1:7" x14ac:dyDescent="0.55000000000000004">
      <c r="A22">
        <v>21</v>
      </c>
      <c r="B22" t="s">
        <v>23</v>
      </c>
      <c r="C22" t="s">
        <v>88</v>
      </c>
      <c r="D22" t="s">
        <v>3526</v>
      </c>
      <c r="E22">
        <v>4884.8</v>
      </c>
      <c r="F22">
        <v>6785.1</v>
      </c>
      <c r="G22">
        <v>1.389</v>
      </c>
    </row>
    <row r="23" spans="1:7" x14ac:dyDescent="0.55000000000000004">
      <c r="A23">
        <v>22</v>
      </c>
      <c r="B23" t="s">
        <v>21</v>
      </c>
      <c r="C23" t="s">
        <v>71</v>
      </c>
      <c r="D23" t="s">
        <v>2104</v>
      </c>
      <c r="E23">
        <v>7143.4</v>
      </c>
      <c r="F23">
        <v>9838.2999999999993</v>
      </c>
      <c r="G23">
        <v>1.3772</v>
      </c>
    </row>
    <row r="24" spans="1:7" x14ac:dyDescent="0.55000000000000004">
      <c r="A24">
        <v>23</v>
      </c>
      <c r="B24" t="s">
        <v>21</v>
      </c>
      <c r="C24" t="s">
        <v>64</v>
      </c>
      <c r="D24" t="s">
        <v>981</v>
      </c>
      <c r="E24">
        <v>32767.7</v>
      </c>
      <c r="F24">
        <v>44442.1</v>
      </c>
      <c r="G24">
        <v>1.3562000000000001</v>
      </c>
    </row>
    <row r="25" spans="1:7" x14ac:dyDescent="0.55000000000000004">
      <c r="A25">
        <v>24</v>
      </c>
      <c r="B25" t="s">
        <v>22</v>
      </c>
      <c r="C25" t="s">
        <v>79</v>
      </c>
      <c r="D25" t="s">
        <v>2440</v>
      </c>
      <c r="E25">
        <v>11793.4</v>
      </c>
      <c r="F25">
        <v>15944.9</v>
      </c>
      <c r="G25">
        <v>1.3520000000000001</v>
      </c>
    </row>
    <row r="26" spans="1:7" x14ac:dyDescent="0.55000000000000004">
      <c r="A26">
        <v>25</v>
      </c>
      <c r="B26" t="s">
        <v>23</v>
      </c>
      <c r="C26" t="s">
        <v>83</v>
      </c>
      <c r="D26" t="s">
        <v>4950</v>
      </c>
      <c r="E26">
        <v>25118.7</v>
      </c>
      <c r="F26">
        <v>33925.699999999997</v>
      </c>
      <c r="G26">
        <v>1.3506</v>
      </c>
    </row>
    <row r="27" spans="1:7" x14ac:dyDescent="0.55000000000000004">
      <c r="A27">
        <v>26</v>
      </c>
      <c r="B27" t="s">
        <v>22</v>
      </c>
      <c r="C27" t="s">
        <v>53</v>
      </c>
      <c r="D27" t="s">
        <v>2984</v>
      </c>
      <c r="E27">
        <v>10048.5</v>
      </c>
      <c r="F27">
        <v>13570.1</v>
      </c>
      <c r="G27">
        <v>1.3504</v>
      </c>
    </row>
    <row r="28" spans="1:7" x14ac:dyDescent="0.55000000000000004">
      <c r="A28">
        <v>27</v>
      </c>
      <c r="B28" t="s">
        <v>22</v>
      </c>
      <c r="C28" t="s">
        <v>53</v>
      </c>
      <c r="D28" t="s">
        <v>3004</v>
      </c>
      <c r="E28">
        <v>13358.4</v>
      </c>
      <c r="F28">
        <v>17980.400000000001</v>
      </c>
      <c r="G28">
        <v>1.3459000000000001</v>
      </c>
    </row>
    <row r="29" spans="1:7" x14ac:dyDescent="0.55000000000000004">
      <c r="A29">
        <v>28</v>
      </c>
      <c r="B29" t="s">
        <v>22</v>
      </c>
      <c r="C29" t="s">
        <v>79</v>
      </c>
      <c r="D29" t="s">
        <v>2538</v>
      </c>
      <c r="E29">
        <v>16629.5</v>
      </c>
      <c r="F29">
        <v>22051.9</v>
      </c>
      <c r="G29">
        <v>1.3260000000000001</v>
      </c>
    </row>
    <row r="30" spans="1:7" x14ac:dyDescent="0.55000000000000004">
      <c r="A30">
        <v>29</v>
      </c>
      <c r="B30" t="s">
        <v>22</v>
      </c>
      <c r="C30" t="s">
        <v>85</v>
      </c>
      <c r="D30" t="s">
        <v>2774</v>
      </c>
      <c r="E30">
        <v>13109.6</v>
      </c>
      <c r="F30">
        <v>17301.900000000001</v>
      </c>
      <c r="G30">
        <v>1.3197000000000001</v>
      </c>
    </row>
    <row r="31" spans="1:7" x14ac:dyDescent="0.55000000000000004">
      <c r="A31">
        <v>30</v>
      </c>
      <c r="B31" t="s">
        <v>23</v>
      </c>
      <c r="C31" t="s">
        <v>73</v>
      </c>
      <c r="D31" t="s">
        <v>4792</v>
      </c>
      <c r="E31">
        <v>12714.7</v>
      </c>
      <c r="F31">
        <v>16640.900000000001</v>
      </c>
      <c r="G31">
        <v>1.3087</v>
      </c>
    </row>
    <row r="32" spans="1:7" x14ac:dyDescent="0.55000000000000004">
      <c r="A32">
        <v>31</v>
      </c>
      <c r="B32" t="s">
        <v>22</v>
      </c>
      <c r="C32" t="s">
        <v>77</v>
      </c>
      <c r="D32" t="s">
        <v>3240</v>
      </c>
      <c r="E32">
        <v>18942.5</v>
      </c>
      <c r="F32">
        <v>24773.1</v>
      </c>
      <c r="G32">
        <v>1.3078000000000001</v>
      </c>
    </row>
    <row r="33" spans="1:7" x14ac:dyDescent="0.55000000000000004">
      <c r="A33">
        <v>32</v>
      </c>
      <c r="B33" t="s">
        <v>22</v>
      </c>
      <c r="C33" t="s">
        <v>80</v>
      </c>
      <c r="D33" t="s">
        <v>3472</v>
      </c>
      <c r="E33">
        <v>9610.7999999999993</v>
      </c>
      <c r="F33">
        <v>12552.4</v>
      </c>
      <c r="G33">
        <v>1.306</v>
      </c>
    </row>
    <row r="34" spans="1:7" x14ac:dyDescent="0.55000000000000004">
      <c r="A34">
        <v>33</v>
      </c>
      <c r="B34" t="s">
        <v>23</v>
      </c>
      <c r="C34" t="s">
        <v>87</v>
      </c>
      <c r="D34" t="s">
        <v>4451</v>
      </c>
      <c r="E34">
        <v>10138.799999999999</v>
      </c>
      <c r="F34">
        <v>12893.4</v>
      </c>
      <c r="G34">
        <v>1.2716000000000001</v>
      </c>
    </row>
    <row r="35" spans="1:7" x14ac:dyDescent="0.55000000000000004">
      <c r="A35">
        <v>34</v>
      </c>
      <c r="B35" t="s">
        <v>23</v>
      </c>
      <c r="C35" t="s">
        <v>72</v>
      </c>
      <c r="D35" t="s">
        <v>3795</v>
      </c>
      <c r="E35">
        <v>14698.6</v>
      </c>
      <c r="F35">
        <v>18320.599999999999</v>
      </c>
      <c r="G35">
        <v>1.2464</v>
      </c>
    </row>
    <row r="36" spans="1:7" x14ac:dyDescent="0.55000000000000004">
      <c r="A36">
        <v>35</v>
      </c>
      <c r="B36" t="s">
        <v>22</v>
      </c>
      <c r="C36" t="s">
        <v>80</v>
      </c>
      <c r="D36" t="s">
        <v>3506</v>
      </c>
      <c r="E36">
        <v>11004.5</v>
      </c>
      <c r="F36">
        <v>13571.5</v>
      </c>
      <c r="G36">
        <v>1.2332000000000001</v>
      </c>
    </row>
    <row r="37" spans="1:7" x14ac:dyDescent="0.55000000000000004">
      <c r="A37">
        <v>36</v>
      </c>
      <c r="B37" t="s">
        <v>23</v>
      </c>
      <c r="C37" t="s">
        <v>63</v>
      </c>
      <c r="D37" t="s">
        <v>3960</v>
      </c>
      <c r="E37">
        <v>48287.7</v>
      </c>
      <c r="F37">
        <v>59369.3</v>
      </c>
      <c r="G37">
        <v>1.2294</v>
      </c>
    </row>
    <row r="38" spans="1:7" x14ac:dyDescent="0.55000000000000004">
      <c r="A38">
        <v>37</v>
      </c>
      <c r="B38" t="s">
        <v>23</v>
      </c>
      <c r="C38" t="s">
        <v>88</v>
      </c>
      <c r="D38" t="s">
        <v>3703</v>
      </c>
      <c r="E38">
        <v>10032.9</v>
      </c>
      <c r="F38">
        <v>12215.3</v>
      </c>
      <c r="G38">
        <v>1.2175</v>
      </c>
    </row>
    <row r="39" spans="1:7" x14ac:dyDescent="0.55000000000000004">
      <c r="A39">
        <v>38</v>
      </c>
      <c r="B39" t="s">
        <v>21</v>
      </c>
      <c r="C39" t="s">
        <v>71</v>
      </c>
      <c r="D39" t="s">
        <v>1997</v>
      </c>
      <c r="E39">
        <v>28293.7</v>
      </c>
      <c r="F39">
        <v>34264.6</v>
      </c>
      <c r="G39">
        <v>1.2110000000000001</v>
      </c>
    </row>
    <row r="40" spans="1:7" x14ac:dyDescent="0.55000000000000004">
      <c r="A40">
        <v>39</v>
      </c>
      <c r="B40" t="s">
        <v>21</v>
      </c>
      <c r="C40" t="s">
        <v>64</v>
      </c>
      <c r="D40" t="s">
        <v>1247</v>
      </c>
      <c r="E40">
        <v>13636.6</v>
      </c>
      <c r="F40">
        <v>16284.1</v>
      </c>
      <c r="G40">
        <v>1.1940999999999999</v>
      </c>
    </row>
    <row r="41" spans="1:7" x14ac:dyDescent="0.55000000000000004">
      <c r="A41">
        <v>40</v>
      </c>
      <c r="B41" t="s">
        <v>21</v>
      </c>
      <c r="C41" t="s">
        <v>71</v>
      </c>
      <c r="D41" t="s">
        <v>1969</v>
      </c>
      <c r="E41">
        <v>19483.599999999999</v>
      </c>
      <c r="F41">
        <v>23069.200000000001</v>
      </c>
      <c r="G41">
        <v>1.1839999999999999</v>
      </c>
    </row>
    <row r="42" spans="1:7" x14ac:dyDescent="0.55000000000000004">
      <c r="A42">
        <v>41</v>
      </c>
      <c r="B42" t="s">
        <v>22</v>
      </c>
      <c r="C42" t="s">
        <v>89</v>
      </c>
      <c r="D42" t="s">
        <v>3092</v>
      </c>
      <c r="E42">
        <v>27753</v>
      </c>
      <c r="F42">
        <v>32568.3</v>
      </c>
      <c r="G42">
        <v>1.1735</v>
      </c>
    </row>
    <row r="43" spans="1:7" x14ac:dyDescent="0.55000000000000004">
      <c r="A43">
        <v>42</v>
      </c>
      <c r="B43" t="s">
        <v>22</v>
      </c>
      <c r="C43" t="s">
        <v>77</v>
      </c>
      <c r="D43" t="s">
        <v>3196</v>
      </c>
      <c r="E43">
        <v>3777</v>
      </c>
      <c r="F43">
        <v>4412.1000000000004</v>
      </c>
      <c r="G43">
        <v>1.1680999999999999</v>
      </c>
    </row>
    <row r="44" spans="1:7" x14ac:dyDescent="0.55000000000000004">
      <c r="A44">
        <v>43</v>
      </c>
      <c r="B44" t="s">
        <v>21</v>
      </c>
      <c r="C44" t="s">
        <v>71</v>
      </c>
      <c r="D44" t="s">
        <v>2027</v>
      </c>
      <c r="E44">
        <v>9423.6</v>
      </c>
      <c r="F44">
        <v>10856.1</v>
      </c>
      <c r="G44">
        <v>1.1519999999999999</v>
      </c>
    </row>
    <row r="45" spans="1:7" x14ac:dyDescent="0.55000000000000004">
      <c r="A45">
        <v>44</v>
      </c>
      <c r="B45" t="s">
        <v>23</v>
      </c>
      <c r="C45" t="s">
        <v>73</v>
      </c>
      <c r="D45" t="s">
        <v>4732</v>
      </c>
      <c r="E45">
        <v>15361.8</v>
      </c>
      <c r="F45">
        <v>17641.2</v>
      </c>
      <c r="G45">
        <v>1.1483000000000001</v>
      </c>
    </row>
    <row r="46" spans="1:7" x14ac:dyDescent="0.55000000000000004">
      <c r="A46">
        <v>45</v>
      </c>
      <c r="B46" t="s">
        <v>23</v>
      </c>
      <c r="C46" t="s">
        <v>81</v>
      </c>
      <c r="D46" t="s">
        <v>4252</v>
      </c>
      <c r="E46">
        <v>27313.4</v>
      </c>
      <c r="F46">
        <v>31211.3</v>
      </c>
      <c r="G46">
        <v>1.1427</v>
      </c>
    </row>
    <row r="47" spans="1:7" x14ac:dyDescent="0.55000000000000004">
      <c r="A47">
        <v>46</v>
      </c>
      <c r="B47" t="s">
        <v>21</v>
      </c>
      <c r="C47" t="s">
        <v>68</v>
      </c>
      <c r="D47" t="s">
        <v>1471</v>
      </c>
      <c r="E47">
        <v>12770.2</v>
      </c>
      <c r="F47">
        <v>14588.8</v>
      </c>
      <c r="G47">
        <v>1.1424000000000001</v>
      </c>
    </row>
    <row r="48" spans="1:7" x14ac:dyDescent="0.55000000000000004">
      <c r="A48">
        <v>47</v>
      </c>
      <c r="B48" t="s">
        <v>21</v>
      </c>
      <c r="C48" t="s">
        <v>64</v>
      </c>
      <c r="D48" t="s">
        <v>1183</v>
      </c>
      <c r="E48">
        <v>21064.5</v>
      </c>
      <c r="F48">
        <v>23747.7</v>
      </c>
      <c r="G48">
        <v>1.1273</v>
      </c>
    </row>
    <row r="49" spans="1:7" x14ac:dyDescent="0.55000000000000004">
      <c r="A49">
        <v>48</v>
      </c>
      <c r="B49" t="s">
        <v>23</v>
      </c>
      <c r="C49" t="s">
        <v>72</v>
      </c>
      <c r="D49" t="s">
        <v>3819</v>
      </c>
      <c r="E49">
        <v>10653.6</v>
      </c>
      <c r="F49">
        <v>11873.9</v>
      </c>
      <c r="G49">
        <v>1.1145</v>
      </c>
    </row>
    <row r="50" spans="1:7" x14ac:dyDescent="0.55000000000000004">
      <c r="A50">
        <v>49</v>
      </c>
      <c r="B50" t="s">
        <v>22</v>
      </c>
      <c r="C50" t="s">
        <v>85</v>
      </c>
      <c r="D50" t="s">
        <v>2700</v>
      </c>
      <c r="E50">
        <v>24973.200000000001</v>
      </c>
      <c r="F50">
        <v>27819.200000000001</v>
      </c>
      <c r="G50">
        <v>1.1138999999999999</v>
      </c>
    </row>
    <row r="51" spans="1:7" x14ac:dyDescent="0.55000000000000004">
      <c r="A51">
        <v>50</v>
      </c>
      <c r="B51" t="s">
        <v>22</v>
      </c>
      <c r="C51" t="s">
        <v>79</v>
      </c>
      <c r="D51" t="s">
        <v>2574</v>
      </c>
      <c r="E51">
        <v>11997.6</v>
      </c>
      <c r="F51">
        <v>13230.9</v>
      </c>
      <c r="G51">
        <v>1.1027</v>
      </c>
    </row>
    <row r="52" spans="1:7" x14ac:dyDescent="0.55000000000000004">
      <c r="A52">
        <v>51</v>
      </c>
      <c r="B52" t="s">
        <v>21</v>
      </c>
      <c r="C52" t="s">
        <v>59</v>
      </c>
      <c r="D52" t="s">
        <v>1695</v>
      </c>
      <c r="E52">
        <v>19348.599999999999</v>
      </c>
      <c r="F52">
        <v>21033.7</v>
      </c>
      <c r="G52">
        <v>1.087</v>
      </c>
    </row>
    <row r="53" spans="1:7" x14ac:dyDescent="0.55000000000000004">
      <c r="A53">
        <v>52</v>
      </c>
      <c r="B53" t="s">
        <v>21</v>
      </c>
      <c r="C53" t="s">
        <v>71</v>
      </c>
      <c r="D53" t="s">
        <v>2140</v>
      </c>
      <c r="E53">
        <v>93349.6</v>
      </c>
      <c r="F53">
        <v>101436.6</v>
      </c>
      <c r="G53">
        <v>1.0866</v>
      </c>
    </row>
    <row r="54" spans="1:7" x14ac:dyDescent="0.55000000000000004">
      <c r="A54">
        <v>53</v>
      </c>
      <c r="B54" t="s">
        <v>21</v>
      </c>
      <c r="C54" t="s">
        <v>60</v>
      </c>
      <c r="D54" t="s">
        <v>779</v>
      </c>
      <c r="E54">
        <v>17215.8</v>
      </c>
      <c r="F54">
        <v>18659.400000000001</v>
      </c>
      <c r="G54">
        <v>1.0838000000000001</v>
      </c>
    </row>
    <row r="55" spans="1:7" x14ac:dyDescent="0.55000000000000004">
      <c r="A55">
        <v>54</v>
      </c>
      <c r="B55" t="s">
        <v>21</v>
      </c>
      <c r="C55" t="s">
        <v>68</v>
      </c>
      <c r="D55" t="s">
        <v>1333</v>
      </c>
      <c r="E55">
        <v>27317.9</v>
      </c>
      <c r="F55">
        <v>29515.9</v>
      </c>
      <c r="G55">
        <v>1.0804</v>
      </c>
    </row>
    <row r="56" spans="1:7" x14ac:dyDescent="0.55000000000000004">
      <c r="A56">
        <v>55</v>
      </c>
      <c r="B56" t="s">
        <v>21</v>
      </c>
      <c r="C56" t="s">
        <v>67</v>
      </c>
      <c r="D56" t="s">
        <v>1873</v>
      </c>
      <c r="E56">
        <v>19917.7</v>
      </c>
      <c r="F56">
        <v>21377</v>
      </c>
      <c r="G56">
        <v>1.0731999999999999</v>
      </c>
    </row>
    <row r="57" spans="1:7" x14ac:dyDescent="0.55000000000000004">
      <c r="A57">
        <v>56</v>
      </c>
      <c r="B57" t="s">
        <v>23</v>
      </c>
      <c r="C57" t="s">
        <v>73</v>
      </c>
      <c r="D57" t="s">
        <v>4706</v>
      </c>
      <c r="E57">
        <v>18119.8</v>
      </c>
      <c r="F57">
        <v>19337.400000000001</v>
      </c>
      <c r="G57">
        <v>1.0670999999999999</v>
      </c>
    </row>
    <row r="58" spans="1:7" x14ac:dyDescent="0.55000000000000004">
      <c r="A58">
        <v>57</v>
      </c>
      <c r="B58" t="s">
        <v>21</v>
      </c>
      <c r="C58" t="s">
        <v>68</v>
      </c>
      <c r="D58" t="s">
        <v>1413</v>
      </c>
      <c r="E58">
        <v>31214.2</v>
      </c>
      <c r="F58">
        <v>33247.199999999997</v>
      </c>
      <c r="G58">
        <v>1.0650999999999999</v>
      </c>
    </row>
    <row r="59" spans="1:7" x14ac:dyDescent="0.55000000000000004">
      <c r="A59">
        <v>58</v>
      </c>
      <c r="B59" t="s">
        <v>22</v>
      </c>
      <c r="C59" t="s">
        <v>77</v>
      </c>
      <c r="D59" t="s">
        <v>3222</v>
      </c>
      <c r="E59">
        <v>7717.6</v>
      </c>
      <c r="F59">
        <v>8142.1</v>
      </c>
      <c r="G59">
        <v>1.0549999999999999</v>
      </c>
    </row>
    <row r="60" spans="1:7" x14ac:dyDescent="0.55000000000000004">
      <c r="A60">
        <v>59</v>
      </c>
      <c r="B60" t="s">
        <v>21</v>
      </c>
      <c r="C60" t="s">
        <v>71</v>
      </c>
      <c r="D60" t="s">
        <v>2007</v>
      </c>
      <c r="E60">
        <v>11260.1</v>
      </c>
      <c r="F60">
        <v>11875.6</v>
      </c>
      <c r="G60">
        <v>1.0546</v>
      </c>
    </row>
    <row r="61" spans="1:7" x14ac:dyDescent="0.55000000000000004">
      <c r="A61">
        <v>60</v>
      </c>
      <c r="B61" t="s">
        <v>23</v>
      </c>
      <c r="C61" t="s">
        <v>72</v>
      </c>
      <c r="D61" t="s">
        <v>3847</v>
      </c>
      <c r="E61">
        <v>13262.1</v>
      </c>
      <c r="F61">
        <v>13909.4</v>
      </c>
      <c r="G61">
        <v>1.0488</v>
      </c>
    </row>
    <row r="62" spans="1:7" x14ac:dyDescent="0.55000000000000004">
      <c r="A62">
        <v>61</v>
      </c>
      <c r="B62" t="s">
        <v>22</v>
      </c>
      <c r="C62" t="s">
        <v>85</v>
      </c>
      <c r="D62" t="s">
        <v>2858</v>
      </c>
      <c r="E62">
        <v>7500.3</v>
      </c>
      <c r="F62">
        <v>7803.3</v>
      </c>
      <c r="G62">
        <v>1.0403</v>
      </c>
    </row>
    <row r="63" spans="1:7" x14ac:dyDescent="0.55000000000000004">
      <c r="A63">
        <v>62</v>
      </c>
      <c r="B63" t="s">
        <v>21</v>
      </c>
      <c r="C63" t="s">
        <v>59</v>
      </c>
      <c r="D63" t="s">
        <v>1609</v>
      </c>
      <c r="E63">
        <v>13096.5</v>
      </c>
      <c r="F63">
        <v>13573.3</v>
      </c>
      <c r="G63">
        <v>1.0363</v>
      </c>
    </row>
    <row r="64" spans="1:7" x14ac:dyDescent="0.55000000000000004">
      <c r="A64">
        <v>63</v>
      </c>
      <c r="B64" t="s">
        <v>23</v>
      </c>
      <c r="C64" t="s">
        <v>81</v>
      </c>
      <c r="D64" t="s">
        <v>4283</v>
      </c>
      <c r="E64">
        <v>9167.1</v>
      </c>
      <c r="F64">
        <v>9499.1</v>
      </c>
      <c r="G64">
        <v>1.0362</v>
      </c>
    </row>
    <row r="65" spans="1:7" x14ac:dyDescent="0.55000000000000004">
      <c r="A65">
        <v>64</v>
      </c>
      <c r="B65" t="s">
        <v>23</v>
      </c>
      <c r="C65" t="s">
        <v>83</v>
      </c>
      <c r="D65" t="s">
        <v>5037</v>
      </c>
      <c r="E65">
        <v>4622.3</v>
      </c>
      <c r="F65">
        <v>4749.5</v>
      </c>
      <c r="G65">
        <v>1.0275000000000001</v>
      </c>
    </row>
    <row r="66" spans="1:7" x14ac:dyDescent="0.55000000000000004">
      <c r="A66">
        <v>65</v>
      </c>
      <c r="B66" t="s">
        <v>21</v>
      </c>
      <c r="C66" t="s">
        <v>67</v>
      </c>
      <c r="D66" t="s">
        <v>1749</v>
      </c>
      <c r="E66">
        <v>14720.9</v>
      </c>
      <c r="F66">
        <v>14931.2</v>
      </c>
      <c r="G66">
        <v>1.0142</v>
      </c>
    </row>
    <row r="67" spans="1:7" x14ac:dyDescent="0.55000000000000004">
      <c r="A67">
        <v>66</v>
      </c>
      <c r="B67" t="s">
        <v>21</v>
      </c>
      <c r="C67" t="s">
        <v>60</v>
      </c>
      <c r="D67" t="s">
        <v>913</v>
      </c>
      <c r="E67">
        <v>8183.6</v>
      </c>
      <c r="F67">
        <v>8142.1</v>
      </c>
      <c r="G67">
        <v>0.99490000000000001</v>
      </c>
    </row>
    <row r="68" spans="1:7" x14ac:dyDescent="0.55000000000000004">
      <c r="A68">
        <v>67</v>
      </c>
      <c r="B68" t="s">
        <v>23</v>
      </c>
      <c r="C68" t="s">
        <v>83</v>
      </c>
      <c r="D68" t="s">
        <v>4826</v>
      </c>
      <c r="E68">
        <v>17938</v>
      </c>
      <c r="F68">
        <v>17642.099999999999</v>
      </c>
      <c r="G68">
        <v>0.98350000000000004</v>
      </c>
    </row>
    <row r="69" spans="1:7" x14ac:dyDescent="0.55000000000000004">
      <c r="A69">
        <v>68</v>
      </c>
      <c r="B69" t="s">
        <v>21</v>
      </c>
      <c r="C69" t="s">
        <v>60</v>
      </c>
      <c r="D69" t="s">
        <v>801</v>
      </c>
      <c r="E69">
        <v>26348.400000000001</v>
      </c>
      <c r="F69">
        <v>25782.7</v>
      </c>
      <c r="G69">
        <v>0.97850000000000004</v>
      </c>
    </row>
    <row r="70" spans="1:7" x14ac:dyDescent="0.55000000000000004">
      <c r="A70">
        <v>69</v>
      </c>
      <c r="B70" t="s">
        <v>23</v>
      </c>
      <c r="C70" t="s">
        <v>73</v>
      </c>
      <c r="D70" t="s">
        <v>4583</v>
      </c>
      <c r="E70">
        <v>14282.6</v>
      </c>
      <c r="F70">
        <v>13909.4</v>
      </c>
      <c r="G70">
        <v>0.9738</v>
      </c>
    </row>
    <row r="71" spans="1:7" x14ac:dyDescent="0.55000000000000004">
      <c r="A71">
        <v>70</v>
      </c>
      <c r="B71" t="s">
        <v>21</v>
      </c>
      <c r="C71" t="s">
        <v>68</v>
      </c>
      <c r="D71" t="s">
        <v>1451</v>
      </c>
      <c r="E71">
        <v>6969.2</v>
      </c>
      <c r="F71">
        <v>6785.1</v>
      </c>
      <c r="G71">
        <v>0.97350000000000003</v>
      </c>
    </row>
    <row r="72" spans="1:7" x14ac:dyDescent="0.55000000000000004">
      <c r="A72">
        <v>71</v>
      </c>
      <c r="B72" t="s">
        <v>22</v>
      </c>
      <c r="C72" t="s">
        <v>53</v>
      </c>
      <c r="D72" t="s">
        <v>2920</v>
      </c>
      <c r="E72">
        <v>18926.900000000001</v>
      </c>
      <c r="F72">
        <v>18322.400000000001</v>
      </c>
      <c r="G72">
        <v>0.96799999999999997</v>
      </c>
    </row>
    <row r="73" spans="1:7" x14ac:dyDescent="0.55000000000000004">
      <c r="A73">
        <v>72</v>
      </c>
      <c r="B73" t="s">
        <v>21</v>
      </c>
      <c r="C73" t="s">
        <v>67</v>
      </c>
      <c r="D73" t="s">
        <v>1851</v>
      </c>
      <c r="E73">
        <v>11571.4</v>
      </c>
      <c r="F73">
        <v>11200.7</v>
      </c>
      <c r="G73">
        <v>0.96789999999999998</v>
      </c>
    </row>
    <row r="74" spans="1:7" x14ac:dyDescent="0.55000000000000004">
      <c r="A74">
        <v>73</v>
      </c>
      <c r="B74" t="s">
        <v>21</v>
      </c>
      <c r="C74" t="s">
        <v>67</v>
      </c>
      <c r="D74" t="s">
        <v>1929</v>
      </c>
      <c r="E74">
        <v>10573.6</v>
      </c>
      <c r="F74">
        <v>10178.5</v>
      </c>
      <c r="G74">
        <v>0.96260000000000001</v>
      </c>
    </row>
    <row r="75" spans="1:7" x14ac:dyDescent="0.55000000000000004">
      <c r="A75">
        <v>74</v>
      </c>
      <c r="B75" t="s">
        <v>22</v>
      </c>
      <c r="C75" t="s">
        <v>80</v>
      </c>
      <c r="D75" t="s">
        <v>3444</v>
      </c>
      <c r="E75">
        <v>15901.8</v>
      </c>
      <c r="F75">
        <v>15268.2</v>
      </c>
      <c r="G75">
        <v>0.96009999999999995</v>
      </c>
    </row>
    <row r="76" spans="1:7" x14ac:dyDescent="0.55000000000000004">
      <c r="A76">
        <v>75</v>
      </c>
      <c r="B76" t="s">
        <v>22</v>
      </c>
      <c r="C76" t="s">
        <v>79</v>
      </c>
      <c r="D76" t="s">
        <v>2602</v>
      </c>
      <c r="E76">
        <v>4257.3999999999996</v>
      </c>
      <c r="F76">
        <v>4071</v>
      </c>
      <c r="G76">
        <v>0.95620000000000005</v>
      </c>
    </row>
    <row r="77" spans="1:7" x14ac:dyDescent="0.55000000000000004">
      <c r="A77">
        <v>76</v>
      </c>
      <c r="B77" t="s">
        <v>23</v>
      </c>
      <c r="C77" t="s">
        <v>63</v>
      </c>
      <c r="D77" t="s">
        <v>4030</v>
      </c>
      <c r="E77">
        <v>13874.6</v>
      </c>
      <c r="F77">
        <v>13230.9</v>
      </c>
      <c r="G77">
        <v>0.9536</v>
      </c>
    </row>
    <row r="78" spans="1:7" x14ac:dyDescent="0.55000000000000004">
      <c r="A78">
        <v>77</v>
      </c>
      <c r="B78" t="s">
        <v>21</v>
      </c>
      <c r="C78" t="s">
        <v>64</v>
      </c>
      <c r="D78" t="s">
        <v>1105</v>
      </c>
      <c r="E78">
        <v>26438.400000000001</v>
      </c>
      <c r="F78">
        <v>25104.7</v>
      </c>
      <c r="G78">
        <v>0.94950000000000001</v>
      </c>
    </row>
    <row r="79" spans="1:7" x14ac:dyDescent="0.55000000000000004">
      <c r="A79">
        <v>78</v>
      </c>
      <c r="B79" t="s">
        <v>23</v>
      </c>
      <c r="C79" t="s">
        <v>83</v>
      </c>
      <c r="D79" t="s">
        <v>5011</v>
      </c>
      <c r="E79">
        <v>12275.1</v>
      </c>
      <c r="F79">
        <v>11534.6</v>
      </c>
      <c r="G79">
        <v>0.93959999999999999</v>
      </c>
    </row>
    <row r="80" spans="1:7" x14ac:dyDescent="0.55000000000000004">
      <c r="A80">
        <v>79</v>
      </c>
      <c r="B80" t="s">
        <v>23</v>
      </c>
      <c r="C80" t="s">
        <v>83</v>
      </c>
      <c r="D80" t="s">
        <v>4916</v>
      </c>
      <c r="E80">
        <v>13071</v>
      </c>
      <c r="F80">
        <v>12213.1</v>
      </c>
      <c r="G80">
        <v>0.93430000000000002</v>
      </c>
    </row>
    <row r="81" spans="1:7" x14ac:dyDescent="0.55000000000000004">
      <c r="A81">
        <v>80</v>
      </c>
      <c r="B81" t="s">
        <v>23</v>
      </c>
      <c r="C81" t="s">
        <v>87</v>
      </c>
      <c r="D81" t="s">
        <v>4303</v>
      </c>
      <c r="E81">
        <v>13082.8</v>
      </c>
      <c r="F81">
        <v>12213.1</v>
      </c>
      <c r="G81">
        <v>0.9335</v>
      </c>
    </row>
    <row r="82" spans="1:7" x14ac:dyDescent="0.55000000000000004">
      <c r="A82">
        <v>81</v>
      </c>
      <c r="B82" t="s">
        <v>21</v>
      </c>
      <c r="C82" t="s">
        <v>54</v>
      </c>
      <c r="D82" t="s">
        <v>2350</v>
      </c>
      <c r="E82">
        <v>7372.1</v>
      </c>
      <c r="F82">
        <v>6786.9</v>
      </c>
      <c r="G82">
        <v>0.92059999999999997</v>
      </c>
    </row>
    <row r="83" spans="1:7" x14ac:dyDescent="0.55000000000000004">
      <c r="A83">
        <v>82</v>
      </c>
      <c r="B83" t="s">
        <v>21</v>
      </c>
      <c r="C83" t="s">
        <v>60</v>
      </c>
      <c r="D83" t="s">
        <v>726</v>
      </c>
      <c r="E83">
        <v>24520.9</v>
      </c>
      <c r="F83">
        <v>22390.7</v>
      </c>
      <c r="G83">
        <v>0.91310000000000002</v>
      </c>
    </row>
    <row r="84" spans="1:7" x14ac:dyDescent="0.55000000000000004">
      <c r="A84">
        <v>83</v>
      </c>
      <c r="B84" t="s">
        <v>22</v>
      </c>
      <c r="C84" t="s">
        <v>53</v>
      </c>
      <c r="D84" t="s">
        <v>2952</v>
      </c>
      <c r="E84">
        <v>19693.8</v>
      </c>
      <c r="F84">
        <v>17981.8</v>
      </c>
      <c r="G84">
        <v>0.91300000000000003</v>
      </c>
    </row>
    <row r="85" spans="1:7" x14ac:dyDescent="0.55000000000000004">
      <c r="A85">
        <v>84</v>
      </c>
      <c r="B85" t="s">
        <v>21</v>
      </c>
      <c r="C85" t="s">
        <v>59</v>
      </c>
      <c r="D85" t="s">
        <v>1519</v>
      </c>
      <c r="E85">
        <v>7099</v>
      </c>
      <c r="F85">
        <v>6447.6</v>
      </c>
      <c r="G85">
        <v>0.90820000000000001</v>
      </c>
    </row>
    <row r="86" spans="1:7" x14ac:dyDescent="0.55000000000000004">
      <c r="A86">
        <v>85</v>
      </c>
      <c r="B86" t="s">
        <v>22</v>
      </c>
      <c r="C86" t="s">
        <v>79</v>
      </c>
      <c r="D86" t="s">
        <v>2412</v>
      </c>
      <c r="E86">
        <v>22806.9</v>
      </c>
      <c r="F86">
        <v>20695.3</v>
      </c>
      <c r="G86">
        <v>0.90739999999999998</v>
      </c>
    </row>
    <row r="87" spans="1:7" x14ac:dyDescent="0.55000000000000004">
      <c r="A87">
        <v>86</v>
      </c>
      <c r="B87" t="s">
        <v>23</v>
      </c>
      <c r="C87" t="s">
        <v>72</v>
      </c>
      <c r="D87" t="s">
        <v>3869</v>
      </c>
      <c r="E87">
        <v>17605.599999999999</v>
      </c>
      <c r="F87">
        <v>15944.9</v>
      </c>
      <c r="G87">
        <v>0.90559999999999996</v>
      </c>
    </row>
    <row r="88" spans="1:7" x14ac:dyDescent="0.55000000000000004">
      <c r="A88">
        <v>87</v>
      </c>
      <c r="B88" t="s">
        <v>21</v>
      </c>
      <c r="C88" t="s">
        <v>64</v>
      </c>
      <c r="D88" t="s">
        <v>1027</v>
      </c>
      <c r="E88">
        <v>34510.699999999997</v>
      </c>
      <c r="F88">
        <v>31213.5</v>
      </c>
      <c r="G88">
        <v>0.90439999999999998</v>
      </c>
    </row>
    <row r="89" spans="1:7" x14ac:dyDescent="0.55000000000000004">
      <c r="A89">
        <v>88</v>
      </c>
      <c r="B89" t="s">
        <v>21</v>
      </c>
      <c r="C89" t="s">
        <v>68</v>
      </c>
      <c r="D89" t="s">
        <v>1293</v>
      </c>
      <c r="E89">
        <v>13802.8</v>
      </c>
      <c r="F89">
        <v>12214.5</v>
      </c>
      <c r="G89">
        <v>0.88490000000000002</v>
      </c>
    </row>
    <row r="90" spans="1:7" x14ac:dyDescent="0.55000000000000004">
      <c r="A90">
        <v>89</v>
      </c>
      <c r="B90" t="s">
        <v>21</v>
      </c>
      <c r="C90" t="s">
        <v>59</v>
      </c>
      <c r="D90" t="s">
        <v>1549</v>
      </c>
      <c r="E90">
        <v>44334.3</v>
      </c>
      <c r="F90">
        <v>39014.5</v>
      </c>
      <c r="G90">
        <v>0.88</v>
      </c>
    </row>
    <row r="91" spans="1:7" x14ac:dyDescent="0.55000000000000004">
      <c r="A91">
        <v>90</v>
      </c>
      <c r="B91" t="s">
        <v>22</v>
      </c>
      <c r="C91" t="s">
        <v>89</v>
      </c>
      <c r="D91" t="s">
        <v>3118</v>
      </c>
      <c r="E91">
        <v>11643.5</v>
      </c>
      <c r="F91">
        <v>10177.6</v>
      </c>
      <c r="G91">
        <v>0.87409999999999999</v>
      </c>
    </row>
    <row r="92" spans="1:7" x14ac:dyDescent="0.55000000000000004">
      <c r="A92">
        <v>91</v>
      </c>
      <c r="B92" t="s">
        <v>21</v>
      </c>
      <c r="C92" t="s">
        <v>59</v>
      </c>
      <c r="D92" t="s">
        <v>1499</v>
      </c>
      <c r="E92">
        <v>16757.400000000001</v>
      </c>
      <c r="F92">
        <v>14588.8</v>
      </c>
      <c r="G92">
        <v>0.87050000000000005</v>
      </c>
    </row>
    <row r="93" spans="1:7" x14ac:dyDescent="0.55000000000000004">
      <c r="A93">
        <v>92</v>
      </c>
      <c r="B93" t="s">
        <v>23</v>
      </c>
      <c r="C93" t="s">
        <v>63</v>
      </c>
      <c r="D93" t="s">
        <v>4052</v>
      </c>
      <c r="E93">
        <v>9770</v>
      </c>
      <c r="F93">
        <v>8482.2000000000007</v>
      </c>
      <c r="G93">
        <v>0.86809999999999998</v>
      </c>
    </row>
    <row r="94" spans="1:7" x14ac:dyDescent="0.55000000000000004">
      <c r="A94">
        <v>93</v>
      </c>
      <c r="B94" t="s">
        <v>21</v>
      </c>
      <c r="C94" t="s">
        <v>67</v>
      </c>
      <c r="D94" t="s">
        <v>1779</v>
      </c>
      <c r="E94">
        <v>28214.6</v>
      </c>
      <c r="F94">
        <v>24426.2</v>
      </c>
      <c r="G94">
        <v>0.86570000000000003</v>
      </c>
    </row>
    <row r="95" spans="1:7" x14ac:dyDescent="0.55000000000000004">
      <c r="A95">
        <v>94</v>
      </c>
      <c r="B95" t="s">
        <v>22</v>
      </c>
      <c r="C95" t="s">
        <v>80</v>
      </c>
      <c r="D95" t="s">
        <v>3424</v>
      </c>
      <c r="E95">
        <v>11441.6</v>
      </c>
      <c r="F95">
        <v>9839.2000000000007</v>
      </c>
      <c r="G95">
        <v>0.8599</v>
      </c>
    </row>
    <row r="96" spans="1:7" x14ac:dyDescent="0.55000000000000004">
      <c r="A96">
        <v>95</v>
      </c>
      <c r="B96" t="s">
        <v>23</v>
      </c>
      <c r="C96" t="s">
        <v>88</v>
      </c>
      <c r="D96" t="s">
        <v>3595</v>
      </c>
      <c r="E96">
        <v>14222.9</v>
      </c>
      <c r="F96">
        <v>12214.5</v>
      </c>
      <c r="G96">
        <v>0.85870000000000002</v>
      </c>
    </row>
    <row r="97" spans="1:7" x14ac:dyDescent="0.55000000000000004">
      <c r="A97">
        <v>96</v>
      </c>
      <c r="B97" t="s">
        <v>23</v>
      </c>
      <c r="C97" t="s">
        <v>63</v>
      </c>
      <c r="D97" t="s">
        <v>4004</v>
      </c>
      <c r="E97">
        <v>5536.6</v>
      </c>
      <c r="F97">
        <v>4749.5</v>
      </c>
      <c r="G97">
        <v>0.85780000000000001</v>
      </c>
    </row>
    <row r="98" spans="1:7" x14ac:dyDescent="0.55000000000000004">
      <c r="A98">
        <v>97</v>
      </c>
      <c r="B98" t="s">
        <v>22</v>
      </c>
      <c r="C98" t="s">
        <v>53</v>
      </c>
      <c r="D98" t="s">
        <v>2884</v>
      </c>
      <c r="E98">
        <v>18274.900000000001</v>
      </c>
      <c r="F98">
        <v>15606.5</v>
      </c>
      <c r="G98">
        <v>0.85389999999999999</v>
      </c>
    </row>
    <row r="99" spans="1:7" x14ac:dyDescent="0.55000000000000004">
      <c r="A99">
        <v>98</v>
      </c>
      <c r="B99" t="s">
        <v>22</v>
      </c>
      <c r="C99" t="s">
        <v>53</v>
      </c>
      <c r="D99" t="s">
        <v>2966</v>
      </c>
      <c r="E99">
        <v>31556.799999999999</v>
      </c>
      <c r="F99">
        <v>26831.9</v>
      </c>
      <c r="G99">
        <v>0.85019999999999996</v>
      </c>
    </row>
    <row r="100" spans="1:7" x14ac:dyDescent="0.55000000000000004">
      <c r="A100">
        <v>99</v>
      </c>
      <c r="B100" t="s">
        <v>21</v>
      </c>
      <c r="C100" t="s">
        <v>54</v>
      </c>
      <c r="D100" t="s">
        <v>2322</v>
      </c>
      <c r="E100">
        <v>29172.6</v>
      </c>
      <c r="F100">
        <v>24768.6</v>
      </c>
      <c r="G100">
        <v>0.84899999999999998</v>
      </c>
    </row>
    <row r="101" spans="1:7" x14ac:dyDescent="0.55000000000000004">
      <c r="A101">
        <v>100</v>
      </c>
      <c r="B101" t="s">
        <v>21</v>
      </c>
      <c r="C101" t="s">
        <v>64</v>
      </c>
      <c r="D101" t="s">
        <v>1149</v>
      </c>
      <c r="E101">
        <v>17603.099999999999</v>
      </c>
      <c r="F101">
        <v>14928.9</v>
      </c>
      <c r="G101">
        <v>0.84799999999999998</v>
      </c>
    </row>
    <row r="102" spans="1:7" x14ac:dyDescent="0.55000000000000004">
      <c r="A102">
        <v>101</v>
      </c>
      <c r="B102" t="s">
        <v>21</v>
      </c>
      <c r="C102" t="s">
        <v>60</v>
      </c>
      <c r="D102" t="s">
        <v>853</v>
      </c>
      <c r="E102">
        <v>22499.1</v>
      </c>
      <c r="F102">
        <v>18998.2</v>
      </c>
      <c r="G102">
        <v>0.84430000000000005</v>
      </c>
    </row>
    <row r="103" spans="1:7" x14ac:dyDescent="0.55000000000000004">
      <c r="A103">
        <v>102</v>
      </c>
      <c r="B103" t="s">
        <v>21</v>
      </c>
      <c r="C103" t="s">
        <v>68</v>
      </c>
      <c r="D103" t="s">
        <v>1363</v>
      </c>
      <c r="E103">
        <v>5668.3</v>
      </c>
      <c r="F103">
        <v>4751.3</v>
      </c>
      <c r="G103">
        <v>0.83819999999999995</v>
      </c>
    </row>
    <row r="104" spans="1:7" x14ac:dyDescent="0.55000000000000004">
      <c r="A104">
        <v>103</v>
      </c>
      <c r="B104" t="s">
        <v>21</v>
      </c>
      <c r="C104" t="s">
        <v>59</v>
      </c>
      <c r="D104" t="s">
        <v>1587</v>
      </c>
      <c r="E104">
        <v>23491.8</v>
      </c>
      <c r="F104">
        <v>19676.7</v>
      </c>
      <c r="G104">
        <v>0.83750000000000002</v>
      </c>
    </row>
    <row r="105" spans="1:7" x14ac:dyDescent="0.55000000000000004">
      <c r="A105">
        <v>104</v>
      </c>
      <c r="B105" t="s">
        <v>21</v>
      </c>
      <c r="C105" t="s">
        <v>59</v>
      </c>
      <c r="D105" t="s">
        <v>1715</v>
      </c>
      <c r="E105">
        <v>23585.3</v>
      </c>
      <c r="F105">
        <v>19682.900000000001</v>
      </c>
      <c r="G105">
        <v>0.83450000000000002</v>
      </c>
    </row>
    <row r="106" spans="1:7" x14ac:dyDescent="0.55000000000000004">
      <c r="A106">
        <v>105</v>
      </c>
      <c r="B106" t="s">
        <v>21</v>
      </c>
      <c r="C106" t="s">
        <v>64</v>
      </c>
      <c r="D106" t="s">
        <v>1209</v>
      </c>
      <c r="E106">
        <v>17082.5</v>
      </c>
      <c r="F106">
        <v>14248.6</v>
      </c>
      <c r="G106">
        <v>0.83409999999999995</v>
      </c>
    </row>
    <row r="107" spans="1:7" x14ac:dyDescent="0.55000000000000004">
      <c r="A107">
        <v>106</v>
      </c>
      <c r="B107" t="s">
        <v>21</v>
      </c>
      <c r="C107" t="s">
        <v>59</v>
      </c>
      <c r="D107" t="s">
        <v>1679</v>
      </c>
      <c r="E107">
        <v>25282.7</v>
      </c>
      <c r="F107">
        <v>21033.7</v>
      </c>
      <c r="G107">
        <v>0.83189999999999997</v>
      </c>
    </row>
    <row r="108" spans="1:7" x14ac:dyDescent="0.55000000000000004">
      <c r="A108">
        <v>107</v>
      </c>
      <c r="B108" t="s">
        <v>22</v>
      </c>
      <c r="C108" t="s">
        <v>89</v>
      </c>
      <c r="D108" t="s">
        <v>3028</v>
      </c>
      <c r="E108">
        <v>4944.5</v>
      </c>
      <c r="F108">
        <v>4071</v>
      </c>
      <c r="G108">
        <v>0.82330000000000003</v>
      </c>
    </row>
    <row r="109" spans="1:7" x14ac:dyDescent="0.55000000000000004">
      <c r="A109">
        <v>108</v>
      </c>
      <c r="B109" t="s">
        <v>23</v>
      </c>
      <c r="C109" t="s">
        <v>72</v>
      </c>
      <c r="D109" t="s">
        <v>3731</v>
      </c>
      <c r="E109">
        <v>13409.8</v>
      </c>
      <c r="F109">
        <v>10857.9</v>
      </c>
      <c r="G109">
        <v>0.80959999999999999</v>
      </c>
    </row>
    <row r="110" spans="1:7" x14ac:dyDescent="0.55000000000000004">
      <c r="A110">
        <v>109</v>
      </c>
      <c r="B110" t="s">
        <v>23</v>
      </c>
      <c r="C110" t="s">
        <v>63</v>
      </c>
      <c r="D110" t="s">
        <v>3928</v>
      </c>
      <c r="E110">
        <v>19778.3</v>
      </c>
      <c r="F110">
        <v>15945.3</v>
      </c>
      <c r="G110">
        <v>0.80620000000000003</v>
      </c>
    </row>
    <row r="111" spans="1:7" x14ac:dyDescent="0.55000000000000004">
      <c r="A111">
        <v>110</v>
      </c>
      <c r="B111" t="s">
        <v>23</v>
      </c>
      <c r="C111" t="s">
        <v>83</v>
      </c>
      <c r="D111" t="s">
        <v>4850</v>
      </c>
      <c r="E111">
        <v>22857.599999999999</v>
      </c>
      <c r="F111">
        <v>18319.7</v>
      </c>
      <c r="G111">
        <v>0.8014</v>
      </c>
    </row>
    <row r="112" spans="1:7" x14ac:dyDescent="0.55000000000000004">
      <c r="A112">
        <v>111</v>
      </c>
      <c r="B112" t="s">
        <v>22</v>
      </c>
      <c r="C112" t="s">
        <v>77</v>
      </c>
      <c r="D112" t="s">
        <v>3334</v>
      </c>
      <c r="E112">
        <v>19500.5</v>
      </c>
      <c r="F112">
        <v>15606.5</v>
      </c>
      <c r="G112">
        <v>0.80030000000000001</v>
      </c>
    </row>
    <row r="113" spans="1:7" x14ac:dyDescent="0.55000000000000004">
      <c r="A113">
        <v>112</v>
      </c>
      <c r="B113" t="s">
        <v>22</v>
      </c>
      <c r="C113" t="s">
        <v>89</v>
      </c>
      <c r="D113" t="s">
        <v>3128</v>
      </c>
      <c r="E113">
        <v>24244</v>
      </c>
      <c r="F113">
        <v>18998.2</v>
      </c>
      <c r="G113">
        <v>0.78359999999999996</v>
      </c>
    </row>
    <row r="114" spans="1:7" x14ac:dyDescent="0.55000000000000004">
      <c r="A114">
        <v>113</v>
      </c>
      <c r="B114" t="s">
        <v>22</v>
      </c>
      <c r="C114" t="s">
        <v>77</v>
      </c>
      <c r="D114" t="s">
        <v>3172</v>
      </c>
      <c r="E114">
        <v>12813.3</v>
      </c>
      <c r="F114">
        <v>9838.2999999999993</v>
      </c>
      <c r="G114">
        <v>0.76780000000000004</v>
      </c>
    </row>
    <row r="115" spans="1:7" x14ac:dyDescent="0.55000000000000004">
      <c r="A115">
        <v>114</v>
      </c>
      <c r="B115" t="s">
        <v>23</v>
      </c>
      <c r="C115" t="s">
        <v>83</v>
      </c>
      <c r="D115" t="s">
        <v>4987</v>
      </c>
      <c r="E115">
        <v>12142.4</v>
      </c>
      <c r="F115">
        <v>9159.7999999999993</v>
      </c>
      <c r="G115">
        <v>0.75429999999999997</v>
      </c>
    </row>
    <row r="116" spans="1:7" x14ac:dyDescent="0.55000000000000004">
      <c r="A116">
        <v>115</v>
      </c>
      <c r="B116" t="s">
        <v>23</v>
      </c>
      <c r="C116" t="s">
        <v>88</v>
      </c>
      <c r="D116" t="s">
        <v>3619</v>
      </c>
      <c r="E116">
        <v>15398.8</v>
      </c>
      <c r="F116">
        <v>11534.6</v>
      </c>
      <c r="G116">
        <v>0.749</v>
      </c>
    </row>
    <row r="117" spans="1:7" x14ac:dyDescent="0.55000000000000004">
      <c r="A117">
        <v>116</v>
      </c>
      <c r="B117" t="s">
        <v>21</v>
      </c>
      <c r="C117" t="s">
        <v>54</v>
      </c>
      <c r="D117" t="s">
        <v>2388</v>
      </c>
      <c r="E117">
        <v>4099.2</v>
      </c>
      <c r="F117">
        <v>3055.1</v>
      </c>
      <c r="G117">
        <v>0.74519999999999997</v>
      </c>
    </row>
    <row r="118" spans="1:7" x14ac:dyDescent="0.55000000000000004">
      <c r="A118">
        <v>117</v>
      </c>
      <c r="B118" t="s">
        <v>23</v>
      </c>
      <c r="C118" t="s">
        <v>87</v>
      </c>
      <c r="D118" t="s">
        <v>4491</v>
      </c>
      <c r="E118">
        <v>12363.2</v>
      </c>
      <c r="F118">
        <v>9159.7999999999993</v>
      </c>
      <c r="G118">
        <v>0.74080000000000001</v>
      </c>
    </row>
    <row r="119" spans="1:7" x14ac:dyDescent="0.55000000000000004">
      <c r="A119">
        <v>118</v>
      </c>
      <c r="B119" t="s">
        <v>22</v>
      </c>
      <c r="C119" t="s">
        <v>85</v>
      </c>
      <c r="D119" t="s">
        <v>2638</v>
      </c>
      <c r="E119">
        <v>13448.7</v>
      </c>
      <c r="F119">
        <v>9838.2999999999993</v>
      </c>
      <c r="G119">
        <v>0.73150000000000004</v>
      </c>
    </row>
    <row r="120" spans="1:7" x14ac:dyDescent="0.55000000000000004">
      <c r="A120">
        <v>119</v>
      </c>
      <c r="B120" t="s">
        <v>23</v>
      </c>
      <c r="C120" t="s">
        <v>88</v>
      </c>
      <c r="D120" t="s">
        <v>3667</v>
      </c>
      <c r="E120">
        <v>6974.3</v>
      </c>
      <c r="F120">
        <v>5088.8</v>
      </c>
      <c r="G120">
        <v>0.72960000000000003</v>
      </c>
    </row>
    <row r="121" spans="1:7" x14ac:dyDescent="0.55000000000000004">
      <c r="A121">
        <v>120</v>
      </c>
      <c r="B121" t="s">
        <v>23</v>
      </c>
      <c r="C121" t="s">
        <v>72</v>
      </c>
      <c r="D121" t="s">
        <v>3775</v>
      </c>
      <c r="E121">
        <v>13633.1</v>
      </c>
      <c r="F121">
        <v>9838.2999999999993</v>
      </c>
      <c r="G121">
        <v>0.72160000000000002</v>
      </c>
    </row>
    <row r="122" spans="1:7" x14ac:dyDescent="0.55000000000000004">
      <c r="A122">
        <v>121</v>
      </c>
      <c r="B122" t="s">
        <v>23</v>
      </c>
      <c r="C122" t="s">
        <v>73</v>
      </c>
      <c r="D122" t="s">
        <v>4654</v>
      </c>
      <c r="E122">
        <v>13579.5</v>
      </c>
      <c r="F122">
        <v>9499.1</v>
      </c>
      <c r="G122">
        <v>0.69950000000000001</v>
      </c>
    </row>
    <row r="123" spans="1:7" x14ac:dyDescent="0.55000000000000004">
      <c r="A123">
        <v>122</v>
      </c>
      <c r="B123" t="s">
        <v>22</v>
      </c>
      <c r="C123" t="s">
        <v>89</v>
      </c>
      <c r="D123" t="s">
        <v>3052</v>
      </c>
      <c r="E123">
        <v>18502</v>
      </c>
      <c r="F123">
        <v>12894.3</v>
      </c>
      <c r="G123">
        <v>0.69689999999999996</v>
      </c>
    </row>
    <row r="124" spans="1:7" x14ac:dyDescent="0.55000000000000004">
      <c r="A124">
        <v>123</v>
      </c>
      <c r="B124" t="s">
        <v>23</v>
      </c>
      <c r="C124" t="s">
        <v>87</v>
      </c>
      <c r="D124" t="s">
        <v>4551</v>
      </c>
      <c r="E124">
        <v>12683.8</v>
      </c>
      <c r="F124">
        <v>8820.6</v>
      </c>
      <c r="G124">
        <v>0.69540000000000002</v>
      </c>
    </row>
    <row r="125" spans="1:7" x14ac:dyDescent="0.55000000000000004">
      <c r="A125">
        <v>124</v>
      </c>
      <c r="B125" t="s">
        <v>21</v>
      </c>
      <c r="C125" t="s">
        <v>64</v>
      </c>
      <c r="D125" t="s">
        <v>1063</v>
      </c>
      <c r="E125">
        <v>22653.5</v>
      </c>
      <c r="F125">
        <v>15607.4</v>
      </c>
      <c r="G125">
        <v>0.68889999999999996</v>
      </c>
    </row>
    <row r="126" spans="1:7" x14ac:dyDescent="0.55000000000000004">
      <c r="A126">
        <v>125</v>
      </c>
      <c r="B126" t="s">
        <v>23</v>
      </c>
      <c r="C126" t="s">
        <v>81</v>
      </c>
      <c r="D126" t="s">
        <v>4220</v>
      </c>
      <c r="E126">
        <v>11128.6</v>
      </c>
      <c r="F126">
        <v>7463.6</v>
      </c>
      <c r="G126">
        <v>0.67059999999999997</v>
      </c>
    </row>
    <row r="127" spans="1:7" x14ac:dyDescent="0.55000000000000004">
      <c r="A127">
        <v>126</v>
      </c>
      <c r="B127" t="s">
        <v>23</v>
      </c>
      <c r="C127" t="s">
        <v>87</v>
      </c>
      <c r="D127" t="s">
        <v>4527</v>
      </c>
      <c r="E127">
        <v>13702.3</v>
      </c>
      <c r="F127">
        <v>9159.7999999999993</v>
      </c>
      <c r="G127">
        <v>0.66839999999999999</v>
      </c>
    </row>
    <row r="128" spans="1:7" x14ac:dyDescent="0.55000000000000004">
      <c r="A128">
        <v>127</v>
      </c>
      <c r="B128" t="s">
        <v>22</v>
      </c>
      <c r="C128" t="s">
        <v>77</v>
      </c>
      <c r="D128" t="s">
        <v>3258</v>
      </c>
      <c r="E128">
        <v>21431.7</v>
      </c>
      <c r="F128">
        <v>14250</v>
      </c>
      <c r="G128">
        <v>0.66490000000000005</v>
      </c>
    </row>
    <row r="129" spans="1:7" x14ac:dyDescent="0.55000000000000004">
      <c r="A129">
        <v>128</v>
      </c>
      <c r="B129" t="s">
        <v>22</v>
      </c>
      <c r="C129" t="s">
        <v>85</v>
      </c>
      <c r="D129" t="s">
        <v>2826</v>
      </c>
      <c r="E129">
        <v>16895.5</v>
      </c>
      <c r="F129">
        <v>11197.6</v>
      </c>
      <c r="G129">
        <v>0.66269999999999996</v>
      </c>
    </row>
    <row r="130" spans="1:7" x14ac:dyDescent="0.55000000000000004">
      <c r="A130">
        <v>129</v>
      </c>
      <c r="B130" t="s">
        <v>23</v>
      </c>
      <c r="C130" t="s">
        <v>63</v>
      </c>
      <c r="D130" t="s">
        <v>4084</v>
      </c>
      <c r="E130">
        <v>8731.2999999999993</v>
      </c>
      <c r="F130">
        <v>5772.2</v>
      </c>
      <c r="G130">
        <v>0.66100000000000003</v>
      </c>
    </row>
    <row r="131" spans="1:7" x14ac:dyDescent="0.55000000000000004">
      <c r="A131">
        <v>130</v>
      </c>
      <c r="B131" t="s">
        <v>22</v>
      </c>
      <c r="C131" t="s">
        <v>80</v>
      </c>
      <c r="D131" t="s">
        <v>3370</v>
      </c>
      <c r="E131">
        <v>12055.6</v>
      </c>
      <c r="F131">
        <v>7806</v>
      </c>
      <c r="G131">
        <v>0.64739999999999998</v>
      </c>
    </row>
    <row r="132" spans="1:7" x14ac:dyDescent="0.55000000000000004">
      <c r="A132">
        <v>131</v>
      </c>
      <c r="B132" t="s">
        <v>22</v>
      </c>
      <c r="C132" t="s">
        <v>79</v>
      </c>
      <c r="D132" t="s">
        <v>2464</v>
      </c>
      <c r="E132">
        <v>22298.7</v>
      </c>
      <c r="F132">
        <v>14248.6</v>
      </c>
      <c r="G132">
        <v>0.63890000000000002</v>
      </c>
    </row>
    <row r="133" spans="1:7" x14ac:dyDescent="0.55000000000000004">
      <c r="A133">
        <v>132</v>
      </c>
      <c r="B133" t="s">
        <v>22</v>
      </c>
      <c r="C133" t="s">
        <v>89</v>
      </c>
      <c r="D133" t="s">
        <v>3072</v>
      </c>
      <c r="E133">
        <v>12014.8</v>
      </c>
      <c r="F133">
        <v>7464.5</v>
      </c>
      <c r="G133">
        <v>0.62119999999999997</v>
      </c>
    </row>
    <row r="134" spans="1:7" x14ac:dyDescent="0.55000000000000004">
      <c r="A134">
        <v>133</v>
      </c>
      <c r="B134" t="s">
        <v>23</v>
      </c>
      <c r="C134" t="s">
        <v>73</v>
      </c>
      <c r="D134" t="s">
        <v>4612</v>
      </c>
      <c r="E134">
        <v>9578</v>
      </c>
      <c r="F134">
        <v>5769.5</v>
      </c>
      <c r="G134">
        <v>0.60229999999999995</v>
      </c>
    </row>
    <row r="135" spans="1:7" x14ac:dyDescent="0.55000000000000004">
      <c r="A135">
        <v>134</v>
      </c>
      <c r="B135" t="s">
        <v>21</v>
      </c>
      <c r="C135" t="s">
        <v>67</v>
      </c>
      <c r="D135" t="s">
        <v>1797</v>
      </c>
      <c r="E135">
        <v>3948.9</v>
      </c>
      <c r="F135">
        <v>2374.8000000000002</v>
      </c>
      <c r="G135">
        <v>0.60129999999999995</v>
      </c>
    </row>
    <row r="136" spans="1:7" x14ac:dyDescent="0.55000000000000004">
      <c r="A136">
        <v>135</v>
      </c>
      <c r="B136" t="s">
        <v>23</v>
      </c>
      <c r="C136" t="s">
        <v>73</v>
      </c>
      <c r="D136" t="s">
        <v>4750</v>
      </c>
      <c r="E136">
        <v>14144.8</v>
      </c>
      <c r="F136">
        <v>8482.7000000000007</v>
      </c>
      <c r="G136">
        <v>0.59970000000000001</v>
      </c>
    </row>
    <row r="137" spans="1:7" x14ac:dyDescent="0.55000000000000004">
      <c r="A137">
        <v>136</v>
      </c>
      <c r="B137" t="s">
        <v>23</v>
      </c>
      <c r="C137" t="s">
        <v>88</v>
      </c>
      <c r="D137" t="s">
        <v>3643</v>
      </c>
      <c r="E137">
        <v>11333.8</v>
      </c>
      <c r="F137">
        <v>6785.1</v>
      </c>
      <c r="G137">
        <v>0.59860000000000002</v>
      </c>
    </row>
    <row r="138" spans="1:7" x14ac:dyDescent="0.55000000000000004">
      <c r="A138">
        <v>137</v>
      </c>
      <c r="B138" t="s">
        <v>23</v>
      </c>
      <c r="C138" t="s">
        <v>83</v>
      </c>
      <c r="D138" t="s">
        <v>4874</v>
      </c>
      <c r="E138">
        <v>18869.8</v>
      </c>
      <c r="F138">
        <v>11198</v>
      </c>
      <c r="G138">
        <v>0.59340000000000004</v>
      </c>
    </row>
    <row r="139" spans="1:7" x14ac:dyDescent="0.55000000000000004">
      <c r="A139">
        <v>138</v>
      </c>
      <c r="B139" t="s">
        <v>23</v>
      </c>
      <c r="C139" t="s">
        <v>81</v>
      </c>
      <c r="D139" t="s">
        <v>4112</v>
      </c>
      <c r="E139">
        <v>12721.7</v>
      </c>
      <c r="F139">
        <v>7124.3</v>
      </c>
      <c r="G139">
        <v>0.56000000000000005</v>
      </c>
    </row>
    <row r="140" spans="1:7" x14ac:dyDescent="0.55000000000000004">
      <c r="A140">
        <v>139</v>
      </c>
      <c r="B140" t="s">
        <v>22</v>
      </c>
      <c r="C140" t="s">
        <v>79</v>
      </c>
      <c r="D140" t="s">
        <v>2510</v>
      </c>
      <c r="E140">
        <v>5463.8</v>
      </c>
      <c r="F140">
        <v>3053.3</v>
      </c>
      <c r="G140">
        <v>0.55879999999999996</v>
      </c>
    </row>
    <row r="141" spans="1:7" x14ac:dyDescent="0.55000000000000004">
      <c r="A141">
        <v>140</v>
      </c>
      <c r="B141" t="s">
        <v>21</v>
      </c>
      <c r="C141" t="s">
        <v>54</v>
      </c>
      <c r="D141" t="s">
        <v>2288</v>
      </c>
      <c r="E141">
        <v>4273.3</v>
      </c>
      <c r="F141">
        <v>2374.8000000000002</v>
      </c>
      <c r="G141">
        <v>0.55569999999999997</v>
      </c>
    </row>
    <row r="142" spans="1:7" x14ac:dyDescent="0.55000000000000004">
      <c r="A142">
        <v>141</v>
      </c>
      <c r="B142" t="s">
        <v>23</v>
      </c>
      <c r="C142" t="s">
        <v>73</v>
      </c>
      <c r="D142" t="s">
        <v>4682</v>
      </c>
      <c r="E142">
        <v>17101.900000000001</v>
      </c>
      <c r="F142">
        <v>9160.7000000000007</v>
      </c>
      <c r="G142">
        <v>0.53559999999999997</v>
      </c>
    </row>
    <row r="143" spans="1:7" x14ac:dyDescent="0.55000000000000004">
      <c r="A143">
        <v>142</v>
      </c>
      <c r="B143" t="s">
        <v>21</v>
      </c>
      <c r="C143" t="s">
        <v>54</v>
      </c>
      <c r="D143" t="s">
        <v>2224</v>
      </c>
      <c r="E143">
        <v>6492.6</v>
      </c>
      <c r="F143">
        <v>3392.5</v>
      </c>
      <c r="G143">
        <v>0.52249999999999996</v>
      </c>
    </row>
    <row r="144" spans="1:7" x14ac:dyDescent="0.55000000000000004">
      <c r="A144">
        <v>143</v>
      </c>
      <c r="B144" t="s">
        <v>21</v>
      </c>
      <c r="C144" t="s">
        <v>54</v>
      </c>
      <c r="D144" t="s">
        <v>2180</v>
      </c>
      <c r="E144">
        <v>7296.5</v>
      </c>
      <c r="F144">
        <v>3734.5</v>
      </c>
      <c r="G144">
        <v>0.51180000000000003</v>
      </c>
    </row>
    <row r="145" spans="1:7" x14ac:dyDescent="0.55000000000000004">
      <c r="A145">
        <v>144</v>
      </c>
      <c r="B145" t="s">
        <v>21</v>
      </c>
      <c r="C145" t="s">
        <v>64</v>
      </c>
      <c r="D145" t="s">
        <v>997</v>
      </c>
      <c r="E145">
        <v>14069.5</v>
      </c>
      <c r="F145">
        <v>7124.3</v>
      </c>
      <c r="G145">
        <v>0.50629999999999997</v>
      </c>
    </row>
    <row r="146" spans="1:7" x14ac:dyDescent="0.55000000000000004">
      <c r="A146">
        <v>145</v>
      </c>
      <c r="B146" t="s">
        <v>23</v>
      </c>
      <c r="C146" t="s">
        <v>87</v>
      </c>
      <c r="D146" t="s">
        <v>4351</v>
      </c>
      <c r="E146">
        <v>25202.3</v>
      </c>
      <c r="F146">
        <v>12554.6</v>
      </c>
      <c r="G146">
        <v>0.49809999999999999</v>
      </c>
    </row>
    <row r="147" spans="1:7" x14ac:dyDescent="0.55000000000000004">
      <c r="A147">
        <v>146</v>
      </c>
      <c r="B147" t="s">
        <v>22</v>
      </c>
      <c r="C147" t="s">
        <v>53</v>
      </c>
      <c r="D147" t="s">
        <v>2900</v>
      </c>
      <c r="E147">
        <v>8347.9</v>
      </c>
      <c r="F147">
        <v>4073.3</v>
      </c>
      <c r="G147">
        <v>0.4879</v>
      </c>
    </row>
    <row r="148" spans="1:7" x14ac:dyDescent="0.55000000000000004">
      <c r="A148">
        <v>147</v>
      </c>
      <c r="B148" t="s">
        <v>23</v>
      </c>
      <c r="C148" t="s">
        <v>87</v>
      </c>
      <c r="D148" t="s">
        <v>4401</v>
      </c>
      <c r="E148">
        <v>6536</v>
      </c>
      <c r="F148">
        <v>2714</v>
      </c>
      <c r="G148">
        <v>0.41520000000000001</v>
      </c>
    </row>
    <row r="149" spans="1:7" x14ac:dyDescent="0.55000000000000004">
      <c r="A149">
        <v>148</v>
      </c>
      <c r="B149" t="s">
        <v>21</v>
      </c>
      <c r="C149" t="s">
        <v>68</v>
      </c>
      <c r="D149" t="s">
        <v>1393</v>
      </c>
      <c r="E149">
        <v>8659.9</v>
      </c>
      <c r="F149">
        <v>3396.6</v>
      </c>
      <c r="G149">
        <v>0.39219999999999999</v>
      </c>
    </row>
    <row r="150" spans="1:7" x14ac:dyDescent="0.55000000000000004">
      <c r="A150">
        <v>149</v>
      </c>
      <c r="B150" t="s">
        <v>21</v>
      </c>
      <c r="C150" t="s">
        <v>67</v>
      </c>
      <c r="D150" t="s">
        <v>1829</v>
      </c>
      <c r="E150">
        <v>6975.6</v>
      </c>
      <c r="F150">
        <v>2715.4</v>
      </c>
      <c r="G150">
        <v>0.38919999999999999</v>
      </c>
    </row>
    <row r="151" spans="1:7" x14ac:dyDescent="0.55000000000000004">
      <c r="A151">
        <v>150</v>
      </c>
      <c r="B151" t="s">
        <v>22</v>
      </c>
      <c r="C151" t="s">
        <v>80</v>
      </c>
      <c r="D151" t="s">
        <v>3406</v>
      </c>
      <c r="E151">
        <v>20518.099999999999</v>
      </c>
      <c r="F151">
        <v>7464.5</v>
      </c>
      <c r="G151">
        <v>0.36370000000000002</v>
      </c>
    </row>
    <row r="152" spans="1:7" x14ac:dyDescent="0.55000000000000004">
      <c r="A152">
        <v>151</v>
      </c>
      <c r="B152" t="s">
        <v>22</v>
      </c>
      <c r="C152" t="s">
        <v>79</v>
      </c>
      <c r="D152" t="s">
        <v>2478</v>
      </c>
      <c r="E152">
        <v>9437.2999999999993</v>
      </c>
      <c r="F152">
        <v>3055.5</v>
      </c>
      <c r="G152">
        <v>0.32369999999999999</v>
      </c>
    </row>
    <row r="153" spans="1:7" x14ac:dyDescent="0.55000000000000004">
      <c r="A153">
        <v>152</v>
      </c>
      <c r="B153" t="s">
        <v>23</v>
      </c>
      <c r="C153" t="s">
        <v>88</v>
      </c>
      <c r="D153" t="s">
        <v>3558</v>
      </c>
      <c r="E153">
        <v>6376.5</v>
      </c>
      <c r="F153">
        <v>2036.9</v>
      </c>
      <c r="G153">
        <v>0.31940000000000002</v>
      </c>
    </row>
    <row r="154" spans="1:7" x14ac:dyDescent="0.55000000000000004">
      <c r="A154">
        <v>153</v>
      </c>
      <c r="B154" t="s">
        <v>22</v>
      </c>
      <c r="C154" t="s">
        <v>53</v>
      </c>
      <c r="D154" t="s">
        <v>2942</v>
      </c>
      <c r="E154">
        <v>1875.4</v>
      </c>
      <c r="F154">
        <v>339.3</v>
      </c>
      <c r="G154">
        <v>0.18079999999999999</v>
      </c>
    </row>
    <row r="155" spans="1:7" x14ac:dyDescent="0.55000000000000004">
      <c r="A155">
        <v>154</v>
      </c>
      <c r="B155" t="s">
        <v>21</v>
      </c>
      <c r="C155" t="s">
        <v>59</v>
      </c>
      <c r="D155" t="s">
        <v>1637</v>
      </c>
      <c r="E155">
        <v>10036.1</v>
      </c>
      <c r="F155">
        <v>1696.3</v>
      </c>
      <c r="G155">
        <v>0.16900000000000001</v>
      </c>
    </row>
    <row r="156" spans="1:7" x14ac:dyDescent="0.55000000000000004">
      <c r="A156">
        <v>155</v>
      </c>
      <c r="B156" t="s">
        <v>21</v>
      </c>
      <c r="C156" t="s">
        <v>60</v>
      </c>
      <c r="D156" t="s">
        <v>825</v>
      </c>
      <c r="E156">
        <v>9824.9</v>
      </c>
      <c r="F156">
        <v>1357</v>
      </c>
      <c r="G156">
        <v>0.1381</v>
      </c>
    </row>
    <row r="157" spans="1:7" x14ac:dyDescent="0.55000000000000004">
      <c r="A157">
        <v>156</v>
      </c>
      <c r="B157" t="s">
        <v>21</v>
      </c>
      <c r="C157" t="s">
        <v>60</v>
      </c>
      <c r="D157" t="s">
        <v>755</v>
      </c>
      <c r="E157">
        <v>5852.4</v>
      </c>
      <c r="F157">
        <v>339.7</v>
      </c>
      <c r="G157">
        <v>5.8000000000000003E-2</v>
      </c>
    </row>
  </sheetData>
  <phoneticPr fontId="4"/>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25A71-6065-40C5-A71C-E7806738402E}">
  <sheetPr codeName="Sheet5"/>
  <dimension ref="A1:G157"/>
  <sheetViews>
    <sheetView workbookViewId="0">
      <selection sqref="A1:G157"/>
    </sheetView>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23</v>
      </c>
      <c r="C2" t="s">
        <v>63</v>
      </c>
      <c r="D2" t="s">
        <v>3982</v>
      </c>
      <c r="E2">
        <v>53203.8</v>
      </c>
      <c r="F2">
        <v>145995</v>
      </c>
      <c r="G2">
        <v>2.7440000000000002</v>
      </c>
    </row>
    <row r="3" spans="1:7" x14ac:dyDescent="0.55000000000000004">
      <c r="A3">
        <v>2</v>
      </c>
      <c r="B3" t="s">
        <v>21</v>
      </c>
      <c r="C3" t="s">
        <v>64</v>
      </c>
      <c r="D3" t="s">
        <v>981</v>
      </c>
      <c r="E3">
        <v>76635.600000000006</v>
      </c>
      <c r="F3">
        <v>180457.9</v>
      </c>
      <c r="G3">
        <v>2.3546999999999998</v>
      </c>
    </row>
    <row r="4" spans="1:7" x14ac:dyDescent="0.55000000000000004">
      <c r="A4">
        <v>3</v>
      </c>
      <c r="B4" t="s">
        <v>23</v>
      </c>
      <c r="C4" t="s">
        <v>81</v>
      </c>
      <c r="D4" t="s">
        <v>4156</v>
      </c>
      <c r="E4">
        <v>28201.8</v>
      </c>
      <c r="F4">
        <v>65481.5</v>
      </c>
      <c r="G4">
        <v>2.3218000000000001</v>
      </c>
    </row>
    <row r="5" spans="1:7" x14ac:dyDescent="0.55000000000000004">
      <c r="A5">
        <v>4</v>
      </c>
      <c r="B5" t="s">
        <v>21</v>
      </c>
      <c r="C5" t="s">
        <v>71</v>
      </c>
      <c r="D5" t="s">
        <v>2104</v>
      </c>
      <c r="E5">
        <v>19663.599999999999</v>
      </c>
      <c r="F5">
        <v>44666.5</v>
      </c>
      <c r="G5">
        <v>2.2715000000000001</v>
      </c>
    </row>
    <row r="6" spans="1:7" x14ac:dyDescent="0.55000000000000004">
      <c r="A6">
        <v>5</v>
      </c>
      <c r="B6" t="s">
        <v>22</v>
      </c>
      <c r="C6" t="s">
        <v>53</v>
      </c>
      <c r="D6" t="s">
        <v>3004</v>
      </c>
      <c r="E6">
        <v>33934.400000000001</v>
      </c>
      <c r="F6">
        <v>74521.399999999994</v>
      </c>
      <c r="G6">
        <v>2.1960000000000002</v>
      </c>
    </row>
    <row r="7" spans="1:7" x14ac:dyDescent="0.55000000000000004">
      <c r="A7">
        <v>6</v>
      </c>
      <c r="B7" t="s">
        <v>21</v>
      </c>
      <c r="C7" t="s">
        <v>67</v>
      </c>
      <c r="D7" t="s">
        <v>1903</v>
      </c>
      <c r="E7">
        <v>37588.400000000001</v>
      </c>
      <c r="F7">
        <v>79189.5</v>
      </c>
      <c r="G7">
        <v>2.1067</v>
      </c>
    </row>
    <row r="8" spans="1:7" x14ac:dyDescent="0.55000000000000004">
      <c r="A8">
        <v>7</v>
      </c>
      <c r="B8" t="s">
        <v>21</v>
      </c>
      <c r="C8" t="s">
        <v>60</v>
      </c>
      <c r="D8" t="s">
        <v>913</v>
      </c>
      <c r="E8">
        <v>18552.8</v>
      </c>
      <c r="F8">
        <v>37111.9</v>
      </c>
      <c r="G8">
        <v>2.0003000000000002</v>
      </c>
    </row>
    <row r="9" spans="1:7" x14ac:dyDescent="0.55000000000000004">
      <c r="A9">
        <v>8</v>
      </c>
      <c r="B9" t="s">
        <v>22</v>
      </c>
      <c r="C9" t="s">
        <v>53</v>
      </c>
      <c r="D9" t="s">
        <v>2966</v>
      </c>
      <c r="E9">
        <v>65667.899999999994</v>
      </c>
      <c r="F9">
        <v>129826.8</v>
      </c>
      <c r="G9">
        <v>1.9770000000000001</v>
      </c>
    </row>
    <row r="10" spans="1:7" x14ac:dyDescent="0.55000000000000004">
      <c r="A10">
        <v>9</v>
      </c>
      <c r="B10" t="s">
        <v>21</v>
      </c>
      <c r="C10" t="s">
        <v>59</v>
      </c>
      <c r="D10" t="s">
        <v>1715</v>
      </c>
      <c r="E10">
        <v>48557.599999999999</v>
      </c>
      <c r="F10">
        <v>95077.2</v>
      </c>
      <c r="G10">
        <v>1.958</v>
      </c>
    </row>
    <row r="11" spans="1:7" x14ac:dyDescent="0.55000000000000004">
      <c r="A11">
        <v>10</v>
      </c>
      <c r="B11" t="s">
        <v>21</v>
      </c>
      <c r="C11" t="s">
        <v>60</v>
      </c>
      <c r="D11" t="s">
        <v>871</v>
      </c>
      <c r="E11">
        <v>26169.3</v>
      </c>
      <c r="F11">
        <v>50733.3</v>
      </c>
      <c r="G11">
        <v>1.9386000000000001</v>
      </c>
    </row>
    <row r="12" spans="1:7" x14ac:dyDescent="0.55000000000000004">
      <c r="A12">
        <v>11</v>
      </c>
      <c r="B12" t="s">
        <v>22</v>
      </c>
      <c r="C12" t="s">
        <v>77</v>
      </c>
      <c r="D12" t="s">
        <v>3302</v>
      </c>
      <c r="E12">
        <v>18097.5</v>
      </c>
      <c r="F12">
        <v>34903.4</v>
      </c>
      <c r="G12">
        <v>1.9286000000000001</v>
      </c>
    </row>
    <row r="13" spans="1:7" x14ac:dyDescent="0.55000000000000004">
      <c r="A13">
        <v>12</v>
      </c>
      <c r="B13" t="s">
        <v>21</v>
      </c>
      <c r="C13" t="s">
        <v>59</v>
      </c>
      <c r="D13" t="s">
        <v>1499</v>
      </c>
      <c r="E13">
        <v>33365.1</v>
      </c>
      <c r="F13">
        <v>62667.9</v>
      </c>
      <c r="G13">
        <v>1.8782000000000001</v>
      </c>
    </row>
    <row r="14" spans="1:7" x14ac:dyDescent="0.55000000000000004">
      <c r="A14">
        <v>13</v>
      </c>
      <c r="B14" t="s">
        <v>21</v>
      </c>
      <c r="C14" t="s">
        <v>59</v>
      </c>
      <c r="D14" t="s">
        <v>1609</v>
      </c>
      <c r="E14">
        <v>27127.1</v>
      </c>
      <c r="F14">
        <v>50004</v>
      </c>
      <c r="G14">
        <v>1.8432999999999999</v>
      </c>
    </row>
    <row r="15" spans="1:7" x14ac:dyDescent="0.55000000000000004">
      <c r="A15">
        <v>14</v>
      </c>
      <c r="B15" t="s">
        <v>21</v>
      </c>
      <c r="C15" t="s">
        <v>60</v>
      </c>
      <c r="D15" t="s">
        <v>726</v>
      </c>
      <c r="E15">
        <v>59703.1</v>
      </c>
      <c r="F15">
        <v>109539.4</v>
      </c>
      <c r="G15">
        <v>1.8347</v>
      </c>
    </row>
    <row r="16" spans="1:7" x14ac:dyDescent="0.55000000000000004">
      <c r="A16">
        <v>15</v>
      </c>
      <c r="B16" t="s">
        <v>21</v>
      </c>
      <c r="C16" t="s">
        <v>71</v>
      </c>
      <c r="D16" t="s">
        <v>1959</v>
      </c>
      <c r="E16">
        <v>24249.200000000001</v>
      </c>
      <c r="F16">
        <v>44011.4</v>
      </c>
      <c r="G16">
        <v>1.8149</v>
      </c>
    </row>
    <row r="17" spans="1:7" x14ac:dyDescent="0.55000000000000004">
      <c r="A17">
        <v>16</v>
      </c>
      <c r="B17" t="s">
        <v>22</v>
      </c>
      <c r="C17" t="s">
        <v>85</v>
      </c>
      <c r="D17" t="s">
        <v>2732</v>
      </c>
      <c r="E17">
        <v>45739.5</v>
      </c>
      <c r="F17">
        <v>82845.600000000006</v>
      </c>
      <c r="G17">
        <v>1.8111999999999999</v>
      </c>
    </row>
    <row r="18" spans="1:7" x14ac:dyDescent="0.55000000000000004">
      <c r="A18">
        <v>17</v>
      </c>
      <c r="B18" t="s">
        <v>21</v>
      </c>
      <c r="C18" t="s">
        <v>68</v>
      </c>
      <c r="D18" t="s">
        <v>1333</v>
      </c>
      <c r="E18">
        <v>54458.6</v>
      </c>
      <c r="F18">
        <v>98591.9</v>
      </c>
      <c r="G18">
        <v>1.8104</v>
      </c>
    </row>
    <row r="19" spans="1:7" x14ac:dyDescent="0.55000000000000004">
      <c r="A19">
        <v>18</v>
      </c>
      <c r="B19" t="s">
        <v>21</v>
      </c>
      <c r="C19" t="s">
        <v>54</v>
      </c>
      <c r="D19" t="s">
        <v>2380</v>
      </c>
      <c r="E19">
        <v>140045.29999999999</v>
      </c>
      <c r="F19">
        <v>247891.6</v>
      </c>
      <c r="G19">
        <v>1.77</v>
      </c>
    </row>
    <row r="20" spans="1:7" x14ac:dyDescent="0.55000000000000004">
      <c r="A20">
        <v>19</v>
      </c>
      <c r="B20" t="s">
        <v>21</v>
      </c>
      <c r="C20" t="s">
        <v>54</v>
      </c>
      <c r="D20" t="s">
        <v>2250</v>
      </c>
      <c r="E20">
        <v>24533.1</v>
      </c>
      <c r="F20">
        <v>43340</v>
      </c>
      <c r="G20">
        <v>1.7665</v>
      </c>
    </row>
    <row r="21" spans="1:7" x14ac:dyDescent="0.55000000000000004">
      <c r="A21">
        <v>20</v>
      </c>
      <c r="B21" t="s">
        <v>21</v>
      </c>
      <c r="C21" t="s">
        <v>54</v>
      </c>
      <c r="D21" t="s">
        <v>2206</v>
      </c>
      <c r="E21">
        <v>71389.7</v>
      </c>
      <c r="F21">
        <v>124806.8</v>
      </c>
      <c r="G21">
        <v>1.7482</v>
      </c>
    </row>
    <row r="22" spans="1:7" x14ac:dyDescent="0.55000000000000004">
      <c r="A22">
        <v>21</v>
      </c>
      <c r="B22" t="s">
        <v>21</v>
      </c>
      <c r="C22" t="s">
        <v>68</v>
      </c>
      <c r="D22" t="s">
        <v>1293</v>
      </c>
      <c r="E22">
        <v>30362.2</v>
      </c>
      <c r="F22">
        <v>52839.7</v>
      </c>
      <c r="G22">
        <v>1.7403</v>
      </c>
    </row>
    <row r="23" spans="1:7" x14ac:dyDescent="0.55000000000000004">
      <c r="A23">
        <v>22</v>
      </c>
      <c r="B23" t="s">
        <v>22</v>
      </c>
      <c r="C23" t="s">
        <v>77</v>
      </c>
      <c r="D23" t="s">
        <v>3240</v>
      </c>
      <c r="E23">
        <v>49638.5</v>
      </c>
      <c r="F23">
        <v>85502.1</v>
      </c>
      <c r="G23">
        <v>1.7223999999999999</v>
      </c>
    </row>
    <row r="24" spans="1:7" x14ac:dyDescent="0.55000000000000004">
      <c r="A24">
        <v>23</v>
      </c>
      <c r="B24" t="s">
        <v>21</v>
      </c>
      <c r="C24" t="s">
        <v>67</v>
      </c>
      <c r="D24" t="s">
        <v>1749</v>
      </c>
      <c r="E24">
        <v>31945.8</v>
      </c>
      <c r="F24">
        <v>54947.7</v>
      </c>
      <c r="G24">
        <v>1.72</v>
      </c>
    </row>
    <row r="25" spans="1:7" x14ac:dyDescent="0.55000000000000004">
      <c r="A25">
        <v>24</v>
      </c>
      <c r="B25" t="s">
        <v>22</v>
      </c>
      <c r="C25" t="s">
        <v>53</v>
      </c>
      <c r="D25" t="s">
        <v>2952</v>
      </c>
      <c r="E25">
        <v>45452.800000000003</v>
      </c>
      <c r="F25">
        <v>78055.399999999994</v>
      </c>
      <c r="G25">
        <v>1.7172000000000001</v>
      </c>
    </row>
    <row r="26" spans="1:7" x14ac:dyDescent="0.55000000000000004">
      <c r="A26">
        <v>25</v>
      </c>
      <c r="B26" t="s">
        <v>22</v>
      </c>
      <c r="C26" t="s">
        <v>79</v>
      </c>
      <c r="D26" t="s">
        <v>2574</v>
      </c>
      <c r="E26">
        <v>32717.3</v>
      </c>
      <c r="F26">
        <v>55857.7</v>
      </c>
      <c r="G26">
        <v>1.7072000000000001</v>
      </c>
    </row>
    <row r="27" spans="1:7" x14ac:dyDescent="0.55000000000000004">
      <c r="A27">
        <v>26</v>
      </c>
      <c r="B27" t="s">
        <v>21</v>
      </c>
      <c r="C27" t="s">
        <v>71</v>
      </c>
      <c r="D27" t="s">
        <v>2146</v>
      </c>
      <c r="E27">
        <v>36165.9</v>
      </c>
      <c r="F27">
        <v>61263.9</v>
      </c>
      <c r="G27">
        <v>1.6939</v>
      </c>
    </row>
    <row r="28" spans="1:7" x14ac:dyDescent="0.55000000000000004">
      <c r="A28">
        <v>27</v>
      </c>
      <c r="B28" t="s">
        <v>21</v>
      </c>
      <c r="C28" t="s">
        <v>60</v>
      </c>
      <c r="D28" t="s">
        <v>779</v>
      </c>
      <c r="E28">
        <v>53592.1</v>
      </c>
      <c r="F28">
        <v>90195.8</v>
      </c>
      <c r="G28">
        <v>1.6830000000000001</v>
      </c>
    </row>
    <row r="29" spans="1:7" x14ac:dyDescent="0.55000000000000004">
      <c r="A29">
        <v>28</v>
      </c>
      <c r="B29" t="s">
        <v>22</v>
      </c>
      <c r="C29" t="s">
        <v>77</v>
      </c>
      <c r="D29" t="s">
        <v>3172</v>
      </c>
      <c r="E29">
        <v>32858.5</v>
      </c>
      <c r="F29">
        <v>54731.9</v>
      </c>
      <c r="G29">
        <v>1.6656</v>
      </c>
    </row>
    <row r="30" spans="1:7" x14ac:dyDescent="0.55000000000000004">
      <c r="A30">
        <v>29</v>
      </c>
      <c r="B30" t="s">
        <v>23</v>
      </c>
      <c r="C30" t="s">
        <v>73</v>
      </c>
      <c r="D30" t="s">
        <v>4632</v>
      </c>
      <c r="E30">
        <v>23779.3</v>
      </c>
      <c r="F30">
        <v>39484.9</v>
      </c>
      <c r="G30">
        <v>1.6604000000000001</v>
      </c>
    </row>
    <row r="31" spans="1:7" x14ac:dyDescent="0.55000000000000004">
      <c r="A31">
        <v>30</v>
      </c>
      <c r="B31" t="s">
        <v>23</v>
      </c>
      <c r="C31" t="s">
        <v>83</v>
      </c>
      <c r="D31" t="s">
        <v>4950</v>
      </c>
      <c r="E31">
        <v>68478</v>
      </c>
      <c r="F31">
        <v>113309</v>
      </c>
      <c r="G31">
        <v>1.6546000000000001</v>
      </c>
    </row>
    <row r="32" spans="1:7" x14ac:dyDescent="0.55000000000000004">
      <c r="A32">
        <v>31</v>
      </c>
      <c r="B32" t="s">
        <v>23</v>
      </c>
      <c r="C32" t="s">
        <v>63</v>
      </c>
      <c r="D32" t="s">
        <v>3960</v>
      </c>
      <c r="E32">
        <v>116424.2</v>
      </c>
      <c r="F32">
        <v>190032.2</v>
      </c>
      <c r="G32">
        <v>1.6322000000000001</v>
      </c>
    </row>
    <row r="33" spans="1:7" x14ac:dyDescent="0.55000000000000004">
      <c r="A33">
        <v>32</v>
      </c>
      <c r="B33" t="s">
        <v>21</v>
      </c>
      <c r="C33" t="s">
        <v>71</v>
      </c>
      <c r="D33" t="s">
        <v>1997</v>
      </c>
      <c r="E33">
        <v>76088.3</v>
      </c>
      <c r="F33">
        <v>123452.5</v>
      </c>
      <c r="G33">
        <v>1.6224000000000001</v>
      </c>
    </row>
    <row r="34" spans="1:7" x14ac:dyDescent="0.55000000000000004">
      <c r="A34">
        <v>33</v>
      </c>
      <c r="B34" t="s">
        <v>21</v>
      </c>
      <c r="C34" t="s">
        <v>67</v>
      </c>
      <c r="D34" t="s">
        <v>1851</v>
      </c>
      <c r="E34">
        <v>25315.7</v>
      </c>
      <c r="F34">
        <v>41057.1</v>
      </c>
      <c r="G34">
        <v>1.6217999999999999</v>
      </c>
    </row>
    <row r="35" spans="1:7" x14ac:dyDescent="0.55000000000000004">
      <c r="A35">
        <v>34</v>
      </c>
      <c r="B35" t="s">
        <v>22</v>
      </c>
      <c r="C35" t="s">
        <v>53</v>
      </c>
      <c r="D35" t="s">
        <v>2984</v>
      </c>
      <c r="E35">
        <v>28484.1</v>
      </c>
      <c r="F35">
        <v>46089.5</v>
      </c>
      <c r="G35">
        <v>1.6180000000000001</v>
      </c>
    </row>
    <row r="36" spans="1:7" x14ac:dyDescent="0.55000000000000004">
      <c r="A36">
        <v>35</v>
      </c>
      <c r="B36" t="s">
        <v>21</v>
      </c>
      <c r="C36" t="s">
        <v>71</v>
      </c>
      <c r="D36" t="s">
        <v>2140</v>
      </c>
      <c r="E36">
        <v>247273.1</v>
      </c>
      <c r="F36">
        <v>399914</v>
      </c>
      <c r="G36">
        <v>1.6172</v>
      </c>
    </row>
    <row r="37" spans="1:7" x14ac:dyDescent="0.55000000000000004">
      <c r="A37">
        <v>36</v>
      </c>
      <c r="B37" t="s">
        <v>21</v>
      </c>
      <c r="C37" t="s">
        <v>68</v>
      </c>
      <c r="D37" t="s">
        <v>1279</v>
      </c>
      <c r="E37">
        <v>49879.5</v>
      </c>
      <c r="F37">
        <v>80489.7</v>
      </c>
      <c r="G37">
        <v>1.6135999999999999</v>
      </c>
    </row>
    <row r="38" spans="1:7" x14ac:dyDescent="0.55000000000000004">
      <c r="A38">
        <v>37</v>
      </c>
      <c r="B38" t="s">
        <v>22</v>
      </c>
      <c r="C38" t="s">
        <v>89</v>
      </c>
      <c r="D38" t="s">
        <v>3128</v>
      </c>
      <c r="E38">
        <v>50615.1</v>
      </c>
      <c r="F38">
        <v>81608.100000000006</v>
      </c>
      <c r="G38">
        <v>1.6123000000000001</v>
      </c>
    </row>
    <row r="39" spans="1:7" x14ac:dyDescent="0.55000000000000004">
      <c r="A39">
        <v>38</v>
      </c>
      <c r="B39" t="s">
        <v>23</v>
      </c>
      <c r="C39" t="s">
        <v>81</v>
      </c>
      <c r="D39" t="s">
        <v>4184</v>
      </c>
      <c r="E39">
        <v>41651.4</v>
      </c>
      <c r="F39">
        <v>67062.2</v>
      </c>
      <c r="G39">
        <v>1.61</v>
      </c>
    </row>
    <row r="40" spans="1:7" x14ac:dyDescent="0.55000000000000004">
      <c r="A40">
        <v>39</v>
      </c>
      <c r="B40" t="s">
        <v>22</v>
      </c>
      <c r="C40" t="s">
        <v>80</v>
      </c>
      <c r="D40" t="s">
        <v>3424</v>
      </c>
      <c r="E40">
        <v>27811.5</v>
      </c>
      <c r="F40">
        <v>44103.199999999997</v>
      </c>
      <c r="G40">
        <v>1.5857000000000001</v>
      </c>
    </row>
    <row r="41" spans="1:7" x14ac:dyDescent="0.55000000000000004">
      <c r="A41">
        <v>40</v>
      </c>
      <c r="B41" t="s">
        <v>21</v>
      </c>
      <c r="C41" t="s">
        <v>64</v>
      </c>
      <c r="D41" t="s">
        <v>943</v>
      </c>
      <c r="E41">
        <v>65569.899999999994</v>
      </c>
      <c r="F41">
        <v>102841.2</v>
      </c>
      <c r="G41">
        <v>1.5684</v>
      </c>
    </row>
    <row r="42" spans="1:7" x14ac:dyDescent="0.55000000000000004">
      <c r="A42">
        <v>41</v>
      </c>
      <c r="B42" t="s">
        <v>21</v>
      </c>
      <c r="C42" t="s">
        <v>71</v>
      </c>
      <c r="D42" t="s">
        <v>1975</v>
      </c>
      <c r="E42">
        <v>14099.9</v>
      </c>
      <c r="F42">
        <v>22049.7</v>
      </c>
      <c r="G42">
        <v>1.5638000000000001</v>
      </c>
    </row>
    <row r="43" spans="1:7" x14ac:dyDescent="0.55000000000000004">
      <c r="A43">
        <v>42</v>
      </c>
      <c r="B43" t="s">
        <v>21</v>
      </c>
      <c r="C43" t="s">
        <v>64</v>
      </c>
      <c r="D43" t="s">
        <v>1027</v>
      </c>
      <c r="E43">
        <v>81850</v>
      </c>
      <c r="F43">
        <v>127810.9</v>
      </c>
      <c r="G43">
        <v>1.5615000000000001</v>
      </c>
    </row>
    <row r="44" spans="1:7" x14ac:dyDescent="0.55000000000000004">
      <c r="A44">
        <v>43</v>
      </c>
      <c r="B44" t="s">
        <v>23</v>
      </c>
      <c r="C44" t="s">
        <v>83</v>
      </c>
      <c r="D44" t="s">
        <v>4916</v>
      </c>
      <c r="E44">
        <v>29962.2</v>
      </c>
      <c r="F44">
        <v>45765.4</v>
      </c>
      <c r="G44">
        <v>1.5274000000000001</v>
      </c>
    </row>
    <row r="45" spans="1:7" x14ac:dyDescent="0.55000000000000004">
      <c r="A45">
        <v>44</v>
      </c>
      <c r="B45" t="s">
        <v>23</v>
      </c>
      <c r="C45" t="s">
        <v>81</v>
      </c>
      <c r="D45" t="s">
        <v>4252</v>
      </c>
      <c r="E45">
        <v>76595.600000000006</v>
      </c>
      <c r="F45">
        <v>115423.7</v>
      </c>
      <c r="G45">
        <v>1.5068999999999999</v>
      </c>
    </row>
    <row r="46" spans="1:7" x14ac:dyDescent="0.55000000000000004">
      <c r="A46">
        <v>45</v>
      </c>
      <c r="B46" t="s">
        <v>21</v>
      </c>
      <c r="C46" t="s">
        <v>59</v>
      </c>
      <c r="D46" t="s">
        <v>1695</v>
      </c>
      <c r="E46">
        <v>45733.5</v>
      </c>
      <c r="F46">
        <v>68612.399999999994</v>
      </c>
      <c r="G46">
        <v>1.5002</v>
      </c>
    </row>
    <row r="47" spans="1:7" x14ac:dyDescent="0.55000000000000004">
      <c r="A47">
        <v>46</v>
      </c>
      <c r="B47" t="s">
        <v>23</v>
      </c>
      <c r="C47" t="s">
        <v>88</v>
      </c>
      <c r="D47" t="s">
        <v>3595</v>
      </c>
      <c r="E47">
        <v>36120.300000000003</v>
      </c>
      <c r="F47">
        <v>53914</v>
      </c>
      <c r="G47">
        <v>1.4925999999999999</v>
      </c>
    </row>
    <row r="48" spans="1:7" x14ac:dyDescent="0.55000000000000004">
      <c r="A48">
        <v>47</v>
      </c>
      <c r="B48" t="s">
        <v>22</v>
      </c>
      <c r="C48" t="s">
        <v>85</v>
      </c>
      <c r="D48" t="s">
        <v>2858</v>
      </c>
      <c r="E48">
        <v>19152.900000000001</v>
      </c>
      <c r="F48">
        <v>28244.3</v>
      </c>
      <c r="G48">
        <v>1.4745999999999999</v>
      </c>
    </row>
    <row r="49" spans="1:7" x14ac:dyDescent="0.55000000000000004">
      <c r="A49">
        <v>48</v>
      </c>
      <c r="B49" t="s">
        <v>23</v>
      </c>
      <c r="C49" t="s">
        <v>87</v>
      </c>
      <c r="D49" t="s">
        <v>4303</v>
      </c>
      <c r="E49">
        <v>33834.9</v>
      </c>
      <c r="F49">
        <v>49065.3</v>
      </c>
      <c r="G49">
        <v>1.4500999999999999</v>
      </c>
    </row>
    <row r="50" spans="1:7" x14ac:dyDescent="0.55000000000000004">
      <c r="A50">
        <v>49</v>
      </c>
      <c r="B50" t="s">
        <v>22</v>
      </c>
      <c r="C50" t="s">
        <v>85</v>
      </c>
      <c r="D50" t="s">
        <v>2826</v>
      </c>
      <c r="E50">
        <v>45469.8</v>
      </c>
      <c r="F50">
        <v>64868.7</v>
      </c>
      <c r="G50">
        <v>1.4266000000000001</v>
      </c>
    </row>
    <row r="51" spans="1:7" x14ac:dyDescent="0.55000000000000004">
      <c r="A51">
        <v>50</v>
      </c>
      <c r="B51" t="s">
        <v>23</v>
      </c>
      <c r="C51" t="s">
        <v>73</v>
      </c>
      <c r="D51" t="s">
        <v>4792</v>
      </c>
      <c r="E51">
        <v>36049.1</v>
      </c>
      <c r="F51">
        <v>51424.5</v>
      </c>
      <c r="G51">
        <v>1.4265000000000001</v>
      </c>
    </row>
    <row r="52" spans="1:7" x14ac:dyDescent="0.55000000000000004">
      <c r="A52">
        <v>51</v>
      </c>
      <c r="B52" t="s">
        <v>21</v>
      </c>
      <c r="C52" t="s">
        <v>59</v>
      </c>
      <c r="D52" t="s">
        <v>1549</v>
      </c>
      <c r="E52">
        <v>119127.1</v>
      </c>
      <c r="F52">
        <v>168712.4</v>
      </c>
      <c r="G52">
        <v>1.4161999999999999</v>
      </c>
    </row>
    <row r="53" spans="1:7" x14ac:dyDescent="0.55000000000000004">
      <c r="A53">
        <v>52</v>
      </c>
      <c r="B53" t="s">
        <v>21</v>
      </c>
      <c r="C53" t="s">
        <v>67</v>
      </c>
      <c r="D53" t="s">
        <v>1873</v>
      </c>
      <c r="E53">
        <v>55674.2</v>
      </c>
      <c r="F53">
        <v>77875.8</v>
      </c>
      <c r="G53">
        <v>1.3987000000000001</v>
      </c>
    </row>
    <row r="54" spans="1:7" x14ac:dyDescent="0.55000000000000004">
      <c r="A54">
        <v>53</v>
      </c>
      <c r="B54" t="s">
        <v>21</v>
      </c>
      <c r="C54" t="s">
        <v>64</v>
      </c>
      <c r="D54" t="s">
        <v>1209</v>
      </c>
      <c r="E54">
        <v>48200.4</v>
      </c>
      <c r="F54">
        <v>65785.399999999994</v>
      </c>
      <c r="G54">
        <v>1.3648</v>
      </c>
    </row>
    <row r="55" spans="1:7" x14ac:dyDescent="0.55000000000000004">
      <c r="A55">
        <v>54</v>
      </c>
      <c r="B55" t="s">
        <v>21</v>
      </c>
      <c r="C55" t="s">
        <v>68</v>
      </c>
      <c r="D55" t="s">
        <v>1413</v>
      </c>
      <c r="E55">
        <v>73975.399999999994</v>
      </c>
      <c r="F55">
        <v>100824.4</v>
      </c>
      <c r="G55">
        <v>1.3629</v>
      </c>
    </row>
    <row r="56" spans="1:7" x14ac:dyDescent="0.55000000000000004">
      <c r="A56">
        <v>55</v>
      </c>
      <c r="B56" t="s">
        <v>23</v>
      </c>
      <c r="C56" t="s">
        <v>63</v>
      </c>
      <c r="D56" t="s">
        <v>4052</v>
      </c>
      <c r="E56">
        <v>28523.8</v>
      </c>
      <c r="F56">
        <v>38812.800000000003</v>
      </c>
      <c r="G56">
        <v>1.3607</v>
      </c>
    </row>
    <row r="57" spans="1:7" x14ac:dyDescent="0.55000000000000004">
      <c r="A57">
        <v>56</v>
      </c>
      <c r="B57" t="s">
        <v>21</v>
      </c>
      <c r="C57" t="s">
        <v>59</v>
      </c>
      <c r="D57" t="s">
        <v>1587</v>
      </c>
      <c r="E57">
        <v>56111.4</v>
      </c>
      <c r="F57">
        <v>76330.7</v>
      </c>
      <c r="G57">
        <v>1.3603000000000001</v>
      </c>
    </row>
    <row r="58" spans="1:7" x14ac:dyDescent="0.55000000000000004">
      <c r="A58">
        <v>57</v>
      </c>
      <c r="B58" t="s">
        <v>23</v>
      </c>
      <c r="C58" t="s">
        <v>73</v>
      </c>
      <c r="D58" t="s">
        <v>4732</v>
      </c>
      <c r="E58">
        <v>42580.9</v>
      </c>
      <c r="F58">
        <v>57889.4</v>
      </c>
      <c r="G58">
        <v>1.3594999999999999</v>
      </c>
    </row>
    <row r="59" spans="1:7" x14ac:dyDescent="0.55000000000000004">
      <c r="A59">
        <v>58</v>
      </c>
      <c r="B59" t="s">
        <v>22</v>
      </c>
      <c r="C59" t="s">
        <v>89</v>
      </c>
      <c r="D59" t="s">
        <v>3118</v>
      </c>
      <c r="E59">
        <v>27195.1</v>
      </c>
      <c r="F59">
        <v>36974.1</v>
      </c>
      <c r="G59">
        <v>1.3594999999999999</v>
      </c>
    </row>
    <row r="60" spans="1:7" x14ac:dyDescent="0.55000000000000004">
      <c r="A60">
        <v>59</v>
      </c>
      <c r="B60" t="s">
        <v>21</v>
      </c>
      <c r="C60" t="s">
        <v>64</v>
      </c>
      <c r="D60" t="s">
        <v>1063</v>
      </c>
      <c r="E60">
        <v>56126.3</v>
      </c>
      <c r="F60">
        <v>76131.199999999997</v>
      </c>
      <c r="G60">
        <v>1.3564000000000001</v>
      </c>
    </row>
    <row r="61" spans="1:7" x14ac:dyDescent="0.55000000000000004">
      <c r="A61">
        <v>60</v>
      </c>
      <c r="B61" t="s">
        <v>21</v>
      </c>
      <c r="C61" t="s">
        <v>64</v>
      </c>
      <c r="D61" t="s">
        <v>1105</v>
      </c>
      <c r="E61">
        <v>65485.4</v>
      </c>
      <c r="F61">
        <v>88558.9</v>
      </c>
      <c r="G61">
        <v>1.3523000000000001</v>
      </c>
    </row>
    <row r="62" spans="1:7" x14ac:dyDescent="0.55000000000000004">
      <c r="A62">
        <v>61</v>
      </c>
      <c r="B62" t="s">
        <v>22</v>
      </c>
      <c r="C62" t="s">
        <v>89</v>
      </c>
      <c r="D62" t="s">
        <v>3052</v>
      </c>
      <c r="E62">
        <v>37836.400000000001</v>
      </c>
      <c r="F62">
        <v>50542.6</v>
      </c>
      <c r="G62">
        <v>1.3358000000000001</v>
      </c>
    </row>
    <row r="63" spans="1:7" x14ac:dyDescent="0.55000000000000004">
      <c r="A63">
        <v>62</v>
      </c>
      <c r="B63" t="s">
        <v>22</v>
      </c>
      <c r="C63" t="s">
        <v>80</v>
      </c>
      <c r="D63" t="s">
        <v>3444</v>
      </c>
      <c r="E63">
        <v>45746.9</v>
      </c>
      <c r="F63">
        <v>61055.4</v>
      </c>
      <c r="G63">
        <v>1.3346</v>
      </c>
    </row>
    <row r="64" spans="1:7" x14ac:dyDescent="0.55000000000000004">
      <c r="A64">
        <v>63</v>
      </c>
      <c r="B64" t="s">
        <v>21</v>
      </c>
      <c r="C64" t="s">
        <v>64</v>
      </c>
      <c r="D64" t="s">
        <v>1183</v>
      </c>
      <c r="E64">
        <v>59736</v>
      </c>
      <c r="F64">
        <v>79382.399999999994</v>
      </c>
      <c r="G64">
        <v>1.3288</v>
      </c>
    </row>
    <row r="65" spans="1:7" x14ac:dyDescent="0.55000000000000004">
      <c r="A65">
        <v>64</v>
      </c>
      <c r="B65" t="s">
        <v>22</v>
      </c>
      <c r="C65" t="s">
        <v>53</v>
      </c>
      <c r="D65" t="s">
        <v>2884</v>
      </c>
      <c r="E65">
        <v>51739.199999999997</v>
      </c>
      <c r="F65">
        <v>67483.199999999997</v>
      </c>
      <c r="G65">
        <v>1.3042</v>
      </c>
    </row>
    <row r="66" spans="1:7" x14ac:dyDescent="0.55000000000000004">
      <c r="A66">
        <v>65</v>
      </c>
      <c r="B66" t="s">
        <v>22</v>
      </c>
      <c r="C66" t="s">
        <v>79</v>
      </c>
      <c r="D66" t="s">
        <v>2538</v>
      </c>
      <c r="E66">
        <v>50282</v>
      </c>
      <c r="F66">
        <v>65451.4</v>
      </c>
      <c r="G66">
        <v>1.3016000000000001</v>
      </c>
    </row>
    <row r="67" spans="1:7" x14ac:dyDescent="0.55000000000000004">
      <c r="A67">
        <v>66</v>
      </c>
      <c r="B67" t="s">
        <v>21</v>
      </c>
      <c r="C67" t="s">
        <v>59</v>
      </c>
      <c r="D67" t="s">
        <v>1679</v>
      </c>
      <c r="E67">
        <v>68841.3</v>
      </c>
      <c r="F67">
        <v>89461.2</v>
      </c>
      <c r="G67">
        <v>1.2995000000000001</v>
      </c>
    </row>
    <row r="68" spans="1:7" x14ac:dyDescent="0.55000000000000004">
      <c r="A68">
        <v>67</v>
      </c>
      <c r="B68" t="s">
        <v>22</v>
      </c>
      <c r="C68" t="s">
        <v>53</v>
      </c>
      <c r="D68" t="s">
        <v>2920</v>
      </c>
      <c r="E68">
        <v>54012.7</v>
      </c>
      <c r="F68">
        <v>70119.7</v>
      </c>
      <c r="G68">
        <v>1.2982</v>
      </c>
    </row>
    <row r="69" spans="1:7" x14ac:dyDescent="0.55000000000000004">
      <c r="A69">
        <v>68</v>
      </c>
      <c r="B69" t="s">
        <v>23</v>
      </c>
      <c r="C69" t="s">
        <v>63</v>
      </c>
      <c r="D69" t="s">
        <v>4030</v>
      </c>
      <c r="E69">
        <v>43384.4</v>
      </c>
      <c r="F69">
        <v>55452.4</v>
      </c>
      <c r="G69">
        <v>1.2781</v>
      </c>
    </row>
    <row r="70" spans="1:7" x14ac:dyDescent="0.55000000000000004">
      <c r="A70">
        <v>69</v>
      </c>
      <c r="B70" t="s">
        <v>23</v>
      </c>
      <c r="C70" t="s">
        <v>73</v>
      </c>
      <c r="D70" t="s">
        <v>4706</v>
      </c>
      <c r="E70">
        <v>52686</v>
      </c>
      <c r="F70">
        <v>66465.100000000006</v>
      </c>
      <c r="G70">
        <v>1.2615000000000001</v>
      </c>
    </row>
    <row r="71" spans="1:7" x14ac:dyDescent="0.55000000000000004">
      <c r="A71">
        <v>70</v>
      </c>
      <c r="B71" t="s">
        <v>21</v>
      </c>
      <c r="C71" t="s">
        <v>68</v>
      </c>
      <c r="D71" t="s">
        <v>1451</v>
      </c>
      <c r="E71">
        <v>17421</v>
      </c>
      <c r="F71">
        <v>21964.1</v>
      </c>
      <c r="G71">
        <v>1.2606999999999999</v>
      </c>
    </row>
    <row r="72" spans="1:7" x14ac:dyDescent="0.55000000000000004">
      <c r="A72">
        <v>71</v>
      </c>
      <c r="B72" t="s">
        <v>23</v>
      </c>
      <c r="C72" t="s">
        <v>72</v>
      </c>
      <c r="D72" t="s">
        <v>3795</v>
      </c>
      <c r="E72">
        <v>48270.6</v>
      </c>
      <c r="F72">
        <v>60778.3</v>
      </c>
      <c r="G72">
        <v>1.2591000000000001</v>
      </c>
    </row>
    <row r="73" spans="1:7" x14ac:dyDescent="0.55000000000000004">
      <c r="A73">
        <v>72</v>
      </c>
      <c r="B73" t="s">
        <v>21</v>
      </c>
      <c r="C73" t="s">
        <v>59</v>
      </c>
      <c r="D73" t="s">
        <v>1519</v>
      </c>
      <c r="E73">
        <v>19027.2</v>
      </c>
      <c r="F73">
        <v>23836.9</v>
      </c>
      <c r="G73">
        <v>1.2526999999999999</v>
      </c>
    </row>
    <row r="74" spans="1:7" x14ac:dyDescent="0.55000000000000004">
      <c r="A74">
        <v>73</v>
      </c>
      <c r="B74" t="s">
        <v>23</v>
      </c>
      <c r="C74" t="s">
        <v>88</v>
      </c>
      <c r="D74" t="s">
        <v>3526</v>
      </c>
      <c r="E74">
        <v>13811.7</v>
      </c>
      <c r="F74">
        <v>17291.7</v>
      </c>
      <c r="G74">
        <v>1.2519</v>
      </c>
    </row>
    <row r="75" spans="1:7" x14ac:dyDescent="0.55000000000000004">
      <c r="A75">
        <v>74</v>
      </c>
      <c r="B75" t="s">
        <v>21</v>
      </c>
      <c r="C75" t="s">
        <v>60</v>
      </c>
      <c r="D75" t="s">
        <v>801</v>
      </c>
      <c r="E75">
        <v>103124</v>
      </c>
      <c r="F75">
        <v>128281.7</v>
      </c>
      <c r="G75">
        <v>1.2439</v>
      </c>
    </row>
    <row r="76" spans="1:7" x14ac:dyDescent="0.55000000000000004">
      <c r="A76">
        <v>75</v>
      </c>
      <c r="B76" t="s">
        <v>22</v>
      </c>
      <c r="C76" t="s">
        <v>80</v>
      </c>
      <c r="D76" t="s">
        <v>3472</v>
      </c>
      <c r="E76">
        <v>28761.200000000001</v>
      </c>
      <c r="F76">
        <v>35658.1</v>
      </c>
      <c r="G76">
        <v>1.2398</v>
      </c>
    </row>
    <row r="77" spans="1:7" x14ac:dyDescent="0.55000000000000004">
      <c r="A77">
        <v>76</v>
      </c>
      <c r="B77" t="s">
        <v>23</v>
      </c>
      <c r="C77" t="s">
        <v>72</v>
      </c>
      <c r="D77" t="s">
        <v>3775</v>
      </c>
      <c r="E77">
        <v>38686.400000000001</v>
      </c>
      <c r="F77">
        <v>47558.3</v>
      </c>
      <c r="G77">
        <v>1.2293000000000001</v>
      </c>
    </row>
    <row r="78" spans="1:7" x14ac:dyDescent="0.55000000000000004">
      <c r="A78">
        <v>77</v>
      </c>
      <c r="B78" t="s">
        <v>22</v>
      </c>
      <c r="C78" t="s">
        <v>79</v>
      </c>
      <c r="D78" t="s">
        <v>2440</v>
      </c>
      <c r="E78">
        <v>39055.599999999999</v>
      </c>
      <c r="F78">
        <v>47659.8</v>
      </c>
      <c r="G78">
        <v>1.2202999999999999</v>
      </c>
    </row>
    <row r="79" spans="1:7" x14ac:dyDescent="0.55000000000000004">
      <c r="A79">
        <v>78</v>
      </c>
      <c r="B79" t="s">
        <v>22</v>
      </c>
      <c r="C79" t="s">
        <v>77</v>
      </c>
      <c r="D79" t="s">
        <v>3196</v>
      </c>
      <c r="E79">
        <v>12184.5</v>
      </c>
      <c r="F79">
        <v>14742</v>
      </c>
      <c r="G79">
        <v>1.2098</v>
      </c>
    </row>
    <row r="80" spans="1:7" x14ac:dyDescent="0.55000000000000004">
      <c r="A80">
        <v>79</v>
      </c>
      <c r="B80" t="s">
        <v>21</v>
      </c>
      <c r="C80" t="s">
        <v>71</v>
      </c>
      <c r="D80" t="s">
        <v>2054</v>
      </c>
      <c r="E80">
        <v>12095.5</v>
      </c>
      <c r="F80">
        <v>14493.9</v>
      </c>
      <c r="G80">
        <v>1.1981999999999999</v>
      </c>
    </row>
    <row r="81" spans="1:7" x14ac:dyDescent="0.55000000000000004">
      <c r="A81">
        <v>80</v>
      </c>
      <c r="B81" t="s">
        <v>23</v>
      </c>
      <c r="C81" t="s">
        <v>87</v>
      </c>
      <c r="D81" t="s">
        <v>4451</v>
      </c>
      <c r="E81">
        <v>33979.199999999997</v>
      </c>
      <c r="F81">
        <v>40637.5</v>
      </c>
      <c r="G81">
        <v>1.1959</v>
      </c>
    </row>
    <row r="82" spans="1:7" x14ac:dyDescent="0.55000000000000004">
      <c r="A82">
        <v>81</v>
      </c>
      <c r="B82" t="s">
        <v>22</v>
      </c>
      <c r="C82" t="s">
        <v>77</v>
      </c>
      <c r="D82" t="s">
        <v>3152</v>
      </c>
      <c r="E82">
        <v>9984.1</v>
      </c>
      <c r="F82">
        <v>11935</v>
      </c>
      <c r="G82">
        <v>1.1954</v>
      </c>
    </row>
    <row r="83" spans="1:7" x14ac:dyDescent="0.55000000000000004">
      <c r="A83">
        <v>82</v>
      </c>
      <c r="B83" t="s">
        <v>23</v>
      </c>
      <c r="C83" t="s">
        <v>88</v>
      </c>
      <c r="D83" t="s">
        <v>3667</v>
      </c>
      <c r="E83">
        <v>23374.6</v>
      </c>
      <c r="F83">
        <v>27892.2</v>
      </c>
      <c r="G83">
        <v>1.1932</v>
      </c>
    </row>
    <row r="84" spans="1:7" x14ac:dyDescent="0.55000000000000004">
      <c r="A84">
        <v>83</v>
      </c>
      <c r="B84" t="s">
        <v>23</v>
      </c>
      <c r="C84" t="s">
        <v>72</v>
      </c>
      <c r="D84" t="s">
        <v>3847</v>
      </c>
      <c r="E84">
        <v>45036</v>
      </c>
      <c r="F84">
        <v>53679.7</v>
      </c>
      <c r="G84">
        <v>1.1919</v>
      </c>
    </row>
    <row r="85" spans="1:7" x14ac:dyDescent="0.55000000000000004">
      <c r="A85">
        <v>84</v>
      </c>
      <c r="B85" t="s">
        <v>21</v>
      </c>
      <c r="C85" t="s">
        <v>68</v>
      </c>
      <c r="D85" t="s">
        <v>1471</v>
      </c>
      <c r="E85">
        <v>38109</v>
      </c>
      <c r="F85">
        <v>45017.9</v>
      </c>
      <c r="G85">
        <v>1.1812</v>
      </c>
    </row>
    <row r="86" spans="1:7" x14ac:dyDescent="0.55000000000000004">
      <c r="A86">
        <v>85</v>
      </c>
      <c r="B86" t="s">
        <v>22</v>
      </c>
      <c r="C86" t="s">
        <v>77</v>
      </c>
      <c r="D86" t="s">
        <v>3222</v>
      </c>
      <c r="E86">
        <v>22598.400000000001</v>
      </c>
      <c r="F86">
        <v>26682.5</v>
      </c>
      <c r="G86">
        <v>1.1807000000000001</v>
      </c>
    </row>
    <row r="87" spans="1:7" x14ac:dyDescent="0.55000000000000004">
      <c r="A87">
        <v>86</v>
      </c>
      <c r="B87" t="s">
        <v>22</v>
      </c>
      <c r="C87" t="s">
        <v>85</v>
      </c>
      <c r="D87" t="s">
        <v>2774</v>
      </c>
      <c r="E87">
        <v>42413.4</v>
      </c>
      <c r="F87">
        <v>50039.1</v>
      </c>
      <c r="G87">
        <v>1.1797</v>
      </c>
    </row>
    <row r="88" spans="1:7" x14ac:dyDescent="0.55000000000000004">
      <c r="A88">
        <v>87</v>
      </c>
      <c r="B88" t="s">
        <v>22</v>
      </c>
      <c r="C88" t="s">
        <v>85</v>
      </c>
      <c r="D88" t="s">
        <v>2670</v>
      </c>
      <c r="E88">
        <v>27474.6</v>
      </c>
      <c r="F88">
        <v>32372.7</v>
      </c>
      <c r="G88">
        <v>1.1781999999999999</v>
      </c>
    </row>
    <row r="89" spans="1:7" x14ac:dyDescent="0.55000000000000004">
      <c r="A89">
        <v>88</v>
      </c>
      <c r="B89" t="s">
        <v>21</v>
      </c>
      <c r="C89" t="s">
        <v>67</v>
      </c>
      <c r="D89" t="s">
        <v>1929</v>
      </c>
      <c r="E89">
        <v>27043.8</v>
      </c>
      <c r="F89">
        <v>31381.3</v>
      </c>
      <c r="G89">
        <v>1.1603000000000001</v>
      </c>
    </row>
    <row r="90" spans="1:7" x14ac:dyDescent="0.55000000000000004">
      <c r="A90">
        <v>89</v>
      </c>
      <c r="B90" t="s">
        <v>21</v>
      </c>
      <c r="C90" t="s">
        <v>71</v>
      </c>
      <c r="D90" t="s">
        <v>2007</v>
      </c>
      <c r="E90">
        <v>34526.9</v>
      </c>
      <c r="F90">
        <v>39196.800000000003</v>
      </c>
      <c r="G90">
        <v>1.1352</v>
      </c>
    </row>
    <row r="91" spans="1:7" x14ac:dyDescent="0.55000000000000004">
      <c r="A91">
        <v>90</v>
      </c>
      <c r="B91" t="s">
        <v>22</v>
      </c>
      <c r="C91" t="s">
        <v>79</v>
      </c>
      <c r="D91" t="s">
        <v>2464</v>
      </c>
      <c r="E91">
        <v>70708</v>
      </c>
      <c r="F91">
        <v>80240.5</v>
      </c>
      <c r="G91">
        <v>1.1348</v>
      </c>
    </row>
    <row r="92" spans="1:7" x14ac:dyDescent="0.55000000000000004">
      <c r="A92">
        <v>91</v>
      </c>
      <c r="B92" t="s">
        <v>21</v>
      </c>
      <c r="C92" t="s">
        <v>67</v>
      </c>
      <c r="D92" t="s">
        <v>1797</v>
      </c>
      <c r="E92">
        <v>9217.2999999999993</v>
      </c>
      <c r="F92">
        <v>10435.9</v>
      </c>
      <c r="G92">
        <v>1.1322000000000001</v>
      </c>
    </row>
    <row r="93" spans="1:7" x14ac:dyDescent="0.55000000000000004">
      <c r="A93">
        <v>92</v>
      </c>
      <c r="B93" t="s">
        <v>22</v>
      </c>
      <c r="C93" t="s">
        <v>80</v>
      </c>
      <c r="D93" t="s">
        <v>3506</v>
      </c>
      <c r="E93">
        <v>37508</v>
      </c>
      <c r="F93">
        <v>41777</v>
      </c>
      <c r="G93">
        <v>1.1137999999999999</v>
      </c>
    </row>
    <row r="94" spans="1:7" x14ac:dyDescent="0.55000000000000004">
      <c r="A94">
        <v>93</v>
      </c>
      <c r="B94" t="s">
        <v>21</v>
      </c>
      <c r="C94" t="s">
        <v>71</v>
      </c>
      <c r="D94" t="s">
        <v>2027</v>
      </c>
      <c r="E94">
        <v>29351.4</v>
      </c>
      <c r="F94">
        <v>32621.599999999999</v>
      </c>
      <c r="G94">
        <v>1.1113999999999999</v>
      </c>
    </row>
    <row r="95" spans="1:7" x14ac:dyDescent="0.55000000000000004">
      <c r="A95">
        <v>94</v>
      </c>
      <c r="B95" t="s">
        <v>21</v>
      </c>
      <c r="C95" t="s">
        <v>64</v>
      </c>
      <c r="D95" t="s">
        <v>1149</v>
      </c>
      <c r="E95">
        <v>53007.7</v>
      </c>
      <c r="F95">
        <v>57838.8</v>
      </c>
      <c r="G95">
        <v>1.0911</v>
      </c>
    </row>
    <row r="96" spans="1:7" x14ac:dyDescent="0.55000000000000004">
      <c r="A96">
        <v>95</v>
      </c>
      <c r="B96" t="s">
        <v>21</v>
      </c>
      <c r="C96" t="s">
        <v>64</v>
      </c>
      <c r="D96" t="s">
        <v>1247</v>
      </c>
      <c r="E96">
        <v>41422.400000000001</v>
      </c>
      <c r="F96">
        <v>45019</v>
      </c>
      <c r="G96">
        <v>1.0868</v>
      </c>
    </row>
    <row r="97" spans="1:7" x14ac:dyDescent="0.55000000000000004">
      <c r="A97">
        <v>96</v>
      </c>
      <c r="B97" t="s">
        <v>22</v>
      </c>
      <c r="C97" t="s">
        <v>80</v>
      </c>
      <c r="D97" t="s">
        <v>3406</v>
      </c>
      <c r="E97">
        <v>54570.1</v>
      </c>
      <c r="F97">
        <v>59286.6</v>
      </c>
      <c r="G97">
        <v>1.0864</v>
      </c>
    </row>
    <row r="98" spans="1:7" x14ac:dyDescent="0.55000000000000004">
      <c r="A98">
        <v>97</v>
      </c>
      <c r="B98" t="s">
        <v>23</v>
      </c>
      <c r="C98" t="s">
        <v>87</v>
      </c>
      <c r="D98" t="s">
        <v>4351</v>
      </c>
      <c r="E98">
        <v>64382</v>
      </c>
      <c r="F98">
        <v>69554.5</v>
      </c>
      <c r="G98">
        <v>1.0803</v>
      </c>
    </row>
    <row r="99" spans="1:7" x14ac:dyDescent="0.55000000000000004">
      <c r="A99">
        <v>98</v>
      </c>
      <c r="B99" t="s">
        <v>22</v>
      </c>
      <c r="C99" t="s">
        <v>89</v>
      </c>
      <c r="D99" t="s">
        <v>3072</v>
      </c>
      <c r="E99">
        <v>28818.5</v>
      </c>
      <c r="F99">
        <v>31110.9</v>
      </c>
      <c r="G99">
        <v>1.0794999999999999</v>
      </c>
    </row>
    <row r="100" spans="1:7" x14ac:dyDescent="0.55000000000000004">
      <c r="A100">
        <v>99</v>
      </c>
      <c r="B100" t="s">
        <v>21</v>
      </c>
      <c r="C100" t="s">
        <v>54</v>
      </c>
      <c r="D100" t="s">
        <v>2350</v>
      </c>
      <c r="E100">
        <v>23178.6</v>
      </c>
      <c r="F100">
        <v>24870.9</v>
      </c>
      <c r="G100">
        <v>1.073</v>
      </c>
    </row>
    <row r="101" spans="1:7" x14ac:dyDescent="0.55000000000000004">
      <c r="A101">
        <v>100</v>
      </c>
      <c r="B101" t="s">
        <v>22</v>
      </c>
      <c r="C101" t="s">
        <v>77</v>
      </c>
      <c r="D101" t="s">
        <v>3258</v>
      </c>
      <c r="E101">
        <v>56767.8</v>
      </c>
      <c r="F101">
        <v>60902.7</v>
      </c>
      <c r="G101">
        <v>1.0728</v>
      </c>
    </row>
    <row r="102" spans="1:7" x14ac:dyDescent="0.55000000000000004">
      <c r="A102">
        <v>101</v>
      </c>
      <c r="B102" t="s">
        <v>22</v>
      </c>
      <c r="C102" t="s">
        <v>80</v>
      </c>
      <c r="D102" t="s">
        <v>3370</v>
      </c>
      <c r="E102">
        <v>28587.8</v>
      </c>
      <c r="F102">
        <v>30554</v>
      </c>
      <c r="G102">
        <v>1.0687</v>
      </c>
    </row>
    <row r="103" spans="1:7" x14ac:dyDescent="0.55000000000000004">
      <c r="A103">
        <v>102</v>
      </c>
      <c r="B103" t="s">
        <v>23</v>
      </c>
      <c r="C103" t="s">
        <v>88</v>
      </c>
      <c r="D103" t="s">
        <v>3574</v>
      </c>
      <c r="E103">
        <v>45875</v>
      </c>
      <c r="F103">
        <v>48360</v>
      </c>
      <c r="G103">
        <v>1.0541</v>
      </c>
    </row>
    <row r="104" spans="1:7" x14ac:dyDescent="0.55000000000000004">
      <c r="A104">
        <v>103</v>
      </c>
      <c r="B104" t="s">
        <v>21</v>
      </c>
      <c r="C104" t="s">
        <v>54</v>
      </c>
      <c r="D104" t="s">
        <v>2322</v>
      </c>
      <c r="E104">
        <v>85237.2</v>
      </c>
      <c r="F104">
        <v>88329.8</v>
      </c>
      <c r="G104">
        <v>1.0362</v>
      </c>
    </row>
    <row r="105" spans="1:7" x14ac:dyDescent="0.55000000000000004">
      <c r="A105">
        <v>104</v>
      </c>
      <c r="B105" t="s">
        <v>22</v>
      </c>
      <c r="C105" t="s">
        <v>85</v>
      </c>
      <c r="D105" t="s">
        <v>2700</v>
      </c>
      <c r="E105">
        <v>84614.399999999994</v>
      </c>
      <c r="F105">
        <v>87268.5</v>
      </c>
      <c r="G105">
        <v>1.0313000000000001</v>
      </c>
    </row>
    <row r="106" spans="1:7" x14ac:dyDescent="0.55000000000000004">
      <c r="A106">
        <v>105</v>
      </c>
      <c r="B106" t="s">
        <v>23</v>
      </c>
      <c r="C106" t="s">
        <v>73</v>
      </c>
      <c r="D106" t="s">
        <v>4583</v>
      </c>
      <c r="E106">
        <v>48730</v>
      </c>
      <c r="F106">
        <v>50254.9</v>
      </c>
      <c r="G106">
        <v>1.0311999999999999</v>
      </c>
    </row>
    <row r="107" spans="1:7" x14ac:dyDescent="0.55000000000000004">
      <c r="A107">
        <v>106</v>
      </c>
      <c r="B107" t="s">
        <v>21</v>
      </c>
      <c r="C107" t="s">
        <v>67</v>
      </c>
      <c r="D107" t="s">
        <v>1829</v>
      </c>
      <c r="E107">
        <v>17292.2</v>
      </c>
      <c r="F107">
        <v>17699.8</v>
      </c>
      <c r="G107">
        <v>1.0235000000000001</v>
      </c>
    </row>
    <row r="108" spans="1:7" x14ac:dyDescent="0.55000000000000004">
      <c r="A108">
        <v>107</v>
      </c>
      <c r="B108" t="s">
        <v>23</v>
      </c>
      <c r="C108" t="s">
        <v>83</v>
      </c>
      <c r="D108" t="s">
        <v>4874</v>
      </c>
      <c r="E108">
        <v>53694.7</v>
      </c>
      <c r="F108">
        <v>54768.3</v>
      </c>
      <c r="G108">
        <v>1.0199</v>
      </c>
    </row>
    <row r="109" spans="1:7" x14ac:dyDescent="0.55000000000000004">
      <c r="A109">
        <v>108</v>
      </c>
      <c r="B109" t="s">
        <v>21</v>
      </c>
      <c r="C109" t="s">
        <v>71</v>
      </c>
      <c r="D109" t="s">
        <v>1969</v>
      </c>
      <c r="E109">
        <v>65596.2</v>
      </c>
      <c r="F109">
        <v>66769.899999999994</v>
      </c>
      <c r="G109">
        <v>1.0178</v>
      </c>
    </row>
    <row r="110" spans="1:7" x14ac:dyDescent="0.55000000000000004">
      <c r="A110">
        <v>109</v>
      </c>
      <c r="B110" t="s">
        <v>23</v>
      </c>
      <c r="C110" t="s">
        <v>72</v>
      </c>
      <c r="D110" t="s">
        <v>3869</v>
      </c>
      <c r="E110">
        <v>69598.100000000006</v>
      </c>
      <c r="F110">
        <v>70730.899999999994</v>
      </c>
      <c r="G110">
        <v>1.0162</v>
      </c>
    </row>
    <row r="111" spans="1:7" x14ac:dyDescent="0.55000000000000004">
      <c r="A111">
        <v>110</v>
      </c>
      <c r="B111" t="s">
        <v>21</v>
      </c>
      <c r="C111" t="s">
        <v>60</v>
      </c>
      <c r="D111" t="s">
        <v>853</v>
      </c>
      <c r="E111">
        <v>86543.2</v>
      </c>
      <c r="F111">
        <v>85790.3</v>
      </c>
      <c r="G111">
        <v>0.99129999999999996</v>
      </c>
    </row>
    <row r="112" spans="1:7" x14ac:dyDescent="0.55000000000000004">
      <c r="A112">
        <v>111</v>
      </c>
      <c r="B112" t="s">
        <v>23</v>
      </c>
      <c r="C112" t="s">
        <v>83</v>
      </c>
      <c r="D112" t="s">
        <v>5011</v>
      </c>
      <c r="E112">
        <v>38844.199999999997</v>
      </c>
      <c r="F112">
        <v>38132.400000000001</v>
      </c>
      <c r="G112">
        <v>0.98160000000000003</v>
      </c>
    </row>
    <row r="113" spans="1:7" x14ac:dyDescent="0.55000000000000004">
      <c r="A113">
        <v>112</v>
      </c>
      <c r="B113" t="s">
        <v>23</v>
      </c>
      <c r="C113" t="s">
        <v>88</v>
      </c>
      <c r="D113" t="s">
        <v>3619</v>
      </c>
      <c r="E113">
        <v>44418.2</v>
      </c>
      <c r="F113">
        <v>43582.3</v>
      </c>
      <c r="G113">
        <v>0.98109999999999997</v>
      </c>
    </row>
    <row r="114" spans="1:7" x14ac:dyDescent="0.55000000000000004">
      <c r="A114">
        <v>113</v>
      </c>
      <c r="B114" t="s">
        <v>23</v>
      </c>
      <c r="C114" t="s">
        <v>63</v>
      </c>
      <c r="D114" t="s">
        <v>4084</v>
      </c>
      <c r="E114">
        <v>26471.4</v>
      </c>
      <c r="F114">
        <v>25800.9</v>
      </c>
      <c r="G114">
        <v>0.97460000000000002</v>
      </c>
    </row>
    <row r="115" spans="1:7" x14ac:dyDescent="0.55000000000000004">
      <c r="A115">
        <v>114</v>
      </c>
      <c r="B115" t="s">
        <v>23</v>
      </c>
      <c r="C115" t="s">
        <v>83</v>
      </c>
      <c r="D115" t="s">
        <v>4826</v>
      </c>
      <c r="E115">
        <v>62782.400000000001</v>
      </c>
      <c r="F115">
        <v>60456.2</v>
      </c>
      <c r="G115">
        <v>0.96289999999999998</v>
      </c>
    </row>
    <row r="116" spans="1:7" x14ac:dyDescent="0.55000000000000004">
      <c r="A116">
        <v>115</v>
      </c>
      <c r="B116" t="s">
        <v>22</v>
      </c>
      <c r="C116" t="s">
        <v>79</v>
      </c>
      <c r="D116" t="s">
        <v>2412</v>
      </c>
      <c r="E116">
        <v>68726.5</v>
      </c>
      <c r="F116">
        <v>65774.5</v>
      </c>
      <c r="G116">
        <v>0.95699999999999996</v>
      </c>
    </row>
    <row r="117" spans="1:7" x14ac:dyDescent="0.55000000000000004">
      <c r="A117">
        <v>116</v>
      </c>
      <c r="B117" t="s">
        <v>23</v>
      </c>
      <c r="C117" t="s">
        <v>83</v>
      </c>
      <c r="D117" t="s">
        <v>4850</v>
      </c>
      <c r="E117">
        <v>72718.5</v>
      </c>
      <c r="F117">
        <v>69490.899999999994</v>
      </c>
      <c r="G117">
        <v>0.9556</v>
      </c>
    </row>
    <row r="118" spans="1:7" x14ac:dyDescent="0.55000000000000004">
      <c r="A118">
        <v>117</v>
      </c>
      <c r="B118" t="s">
        <v>23</v>
      </c>
      <c r="C118" t="s">
        <v>73</v>
      </c>
      <c r="D118" t="s">
        <v>4682</v>
      </c>
      <c r="E118">
        <v>47666.3</v>
      </c>
      <c r="F118">
        <v>45206.7</v>
      </c>
      <c r="G118">
        <v>0.94830000000000003</v>
      </c>
    </row>
    <row r="119" spans="1:7" x14ac:dyDescent="0.55000000000000004">
      <c r="A119">
        <v>118</v>
      </c>
      <c r="B119" t="s">
        <v>21</v>
      </c>
      <c r="C119" t="s">
        <v>64</v>
      </c>
      <c r="D119" t="s">
        <v>997</v>
      </c>
      <c r="E119">
        <v>36655.699999999997</v>
      </c>
      <c r="F119">
        <v>34758.400000000001</v>
      </c>
      <c r="G119">
        <v>0.94820000000000004</v>
      </c>
    </row>
    <row r="120" spans="1:7" x14ac:dyDescent="0.55000000000000004">
      <c r="A120">
        <v>119</v>
      </c>
      <c r="B120" t="s">
        <v>23</v>
      </c>
      <c r="C120" t="s">
        <v>73</v>
      </c>
      <c r="D120" t="s">
        <v>4612</v>
      </c>
      <c r="E120">
        <v>27517.1</v>
      </c>
      <c r="F120">
        <v>25999.599999999999</v>
      </c>
      <c r="G120">
        <v>0.94479999999999997</v>
      </c>
    </row>
    <row r="121" spans="1:7" x14ac:dyDescent="0.55000000000000004">
      <c r="A121">
        <v>120</v>
      </c>
      <c r="B121" t="s">
        <v>23</v>
      </c>
      <c r="C121" t="s">
        <v>81</v>
      </c>
      <c r="D121" t="s">
        <v>4283</v>
      </c>
      <c r="E121">
        <v>27893.3</v>
      </c>
      <c r="F121">
        <v>26031.4</v>
      </c>
      <c r="G121">
        <v>0.93320000000000003</v>
      </c>
    </row>
    <row r="122" spans="1:7" x14ac:dyDescent="0.55000000000000004">
      <c r="A122">
        <v>121</v>
      </c>
      <c r="B122" t="s">
        <v>23</v>
      </c>
      <c r="C122" t="s">
        <v>63</v>
      </c>
      <c r="D122" t="s">
        <v>3928</v>
      </c>
      <c r="E122">
        <v>60237.8</v>
      </c>
      <c r="F122">
        <v>55963.9</v>
      </c>
      <c r="G122">
        <v>0.92900000000000005</v>
      </c>
    </row>
    <row r="123" spans="1:7" x14ac:dyDescent="0.55000000000000004">
      <c r="A123">
        <v>122</v>
      </c>
      <c r="B123" t="s">
        <v>22</v>
      </c>
      <c r="C123" t="s">
        <v>77</v>
      </c>
      <c r="D123" t="s">
        <v>3334</v>
      </c>
      <c r="E123">
        <v>62799.4</v>
      </c>
      <c r="F123">
        <v>57853.8</v>
      </c>
      <c r="G123">
        <v>0.92120000000000002</v>
      </c>
    </row>
    <row r="124" spans="1:7" x14ac:dyDescent="0.55000000000000004">
      <c r="A124">
        <v>123</v>
      </c>
      <c r="B124" t="s">
        <v>23</v>
      </c>
      <c r="C124" t="s">
        <v>73</v>
      </c>
      <c r="D124" t="s">
        <v>4750</v>
      </c>
      <c r="E124">
        <v>37262.1</v>
      </c>
      <c r="F124">
        <v>34248.6</v>
      </c>
      <c r="G124">
        <v>0.91910000000000003</v>
      </c>
    </row>
    <row r="125" spans="1:7" x14ac:dyDescent="0.55000000000000004">
      <c r="A125">
        <v>124</v>
      </c>
      <c r="B125" t="s">
        <v>23</v>
      </c>
      <c r="C125" t="s">
        <v>83</v>
      </c>
      <c r="D125" t="s">
        <v>5037</v>
      </c>
      <c r="E125">
        <v>13379.5</v>
      </c>
      <c r="F125">
        <v>12121</v>
      </c>
      <c r="G125">
        <v>0.90590000000000004</v>
      </c>
    </row>
    <row r="126" spans="1:7" x14ac:dyDescent="0.55000000000000004">
      <c r="A126">
        <v>125</v>
      </c>
      <c r="B126" t="s">
        <v>21</v>
      </c>
      <c r="C126" t="s">
        <v>54</v>
      </c>
      <c r="D126" t="s">
        <v>2224</v>
      </c>
      <c r="E126">
        <v>22458.6</v>
      </c>
      <c r="F126">
        <v>20308.900000000001</v>
      </c>
      <c r="G126">
        <v>0.9042</v>
      </c>
    </row>
    <row r="127" spans="1:7" x14ac:dyDescent="0.55000000000000004">
      <c r="A127">
        <v>126</v>
      </c>
      <c r="B127" t="s">
        <v>22</v>
      </c>
      <c r="C127" t="s">
        <v>79</v>
      </c>
      <c r="D127" t="s">
        <v>2602</v>
      </c>
      <c r="E127">
        <v>14811.9</v>
      </c>
      <c r="F127">
        <v>13313.4</v>
      </c>
      <c r="G127">
        <v>0.89880000000000004</v>
      </c>
    </row>
    <row r="128" spans="1:7" x14ac:dyDescent="0.55000000000000004">
      <c r="A128">
        <v>127</v>
      </c>
      <c r="B128" t="s">
        <v>23</v>
      </c>
      <c r="C128" t="s">
        <v>87</v>
      </c>
      <c r="D128" t="s">
        <v>4551</v>
      </c>
      <c r="E128">
        <v>37979.1</v>
      </c>
      <c r="F128">
        <v>33745.800000000003</v>
      </c>
      <c r="G128">
        <v>0.88849999999999996</v>
      </c>
    </row>
    <row r="129" spans="1:7" x14ac:dyDescent="0.55000000000000004">
      <c r="A129">
        <v>128</v>
      </c>
      <c r="B129" t="s">
        <v>23</v>
      </c>
      <c r="C129" t="s">
        <v>87</v>
      </c>
      <c r="D129" t="s">
        <v>4527</v>
      </c>
      <c r="E129">
        <v>44304.3</v>
      </c>
      <c r="F129">
        <v>39322.1</v>
      </c>
      <c r="G129">
        <v>0.88749999999999996</v>
      </c>
    </row>
    <row r="130" spans="1:7" x14ac:dyDescent="0.55000000000000004">
      <c r="A130">
        <v>129</v>
      </c>
      <c r="B130" t="s">
        <v>23</v>
      </c>
      <c r="C130" t="s">
        <v>73</v>
      </c>
      <c r="D130" t="s">
        <v>4654</v>
      </c>
      <c r="E130">
        <v>39816.1</v>
      </c>
      <c r="F130">
        <v>35099.199999999997</v>
      </c>
      <c r="G130">
        <v>0.88149999999999995</v>
      </c>
    </row>
    <row r="131" spans="1:7" x14ac:dyDescent="0.55000000000000004">
      <c r="A131">
        <v>130</v>
      </c>
      <c r="B131" t="s">
        <v>21</v>
      </c>
      <c r="C131" t="s">
        <v>67</v>
      </c>
      <c r="D131" t="s">
        <v>1779</v>
      </c>
      <c r="E131">
        <v>123755.9</v>
      </c>
      <c r="F131">
        <v>108364.4</v>
      </c>
      <c r="G131">
        <v>0.87560000000000004</v>
      </c>
    </row>
    <row r="132" spans="1:7" x14ac:dyDescent="0.55000000000000004">
      <c r="A132">
        <v>131</v>
      </c>
      <c r="B132" t="s">
        <v>23</v>
      </c>
      <c r="C132" t="s">
        <v>72</v>
      </c>
      <c r="D132" t="s">
        <v>3819</v>
      </c>
      <c r="E132">
        <v>37075.300000000003</v>
      </c>
      <c r="F132">
        <v>32363.1</v>
      </c>
      <c r="G132">
        <v>0.87290000000000001</v>
      </c>
    </row>
    <row r="133" spans="1:7" x14ac:dyDescent="0.55000000000000004">
      <c r="A133">
        <v>132</v>
      </c>
      <c r="B133" t="s">
        <v>22</v>
      </c>
      <c r="C133" t="s">
        <v>53</v>
      </c>
      <c r="D133" t="s">
        <v>2900</v>
      </c>
      <c r="E133">
        <v>26837.8</v>
      </c>
      <c r="F133">
        <v>23420</v>
      </c>
      <c r="G133">
        <v>0.87260000000000004</v>
      </c>
    </row>
    <row r="134" spans="1:7" x14ac:dyDescent="0.55000000000000004">
      <c r="A134">
        <v>133</v>
      </c>
      <c r="B134" t="s">
        <v>23</v>
      </c>
      <c r="C134" t="s">
        <v>88</v>
      </c>
      <c r="D134" t="s">
        <v>3703</v>
      </c>
      <c r="E134">
        <v>39038</v>
      </c>
      <c r="F134">
        <v>33707</v>
      </c>
      <c r="G134">
        <v>0.86339999999999995</v>
      </c>
    </row>
    <row r="135" spans="1:7" x14ac:dyDescent="0.55000000000000004">
      <c r="A135">
        <v>134</v>
      </c>
      <c r="B135" t="s">
        <v>23</v>
      </c>
      <c r="C135" t="s">
        <v>72</v>
      </c>
      <c r="D135" t="s">
        <v>3731</v>
      </c>
      <c r="E135">
        <v>41175.599999999999</v>
      </c>
      <c r="F135">
        <v>34713.1</v>
      </c>
      <c r="G135">
        <v>0.84299999999999997</v>
      </c>
    </row>
    <row r="136" spans="1:7" x14ac:dyDescent="0.55000000000000004">
      <c r="A136">
        <v>135</v>
      </c>
      <c r="B136" t="s">
        <v>23</v>
      </c>
      <c r="C136" t="s">
        <v>87</v>
      </c>
      <c r="D136" t="s">
        <v>4491</v>
      </c>
      <c r="E136">
        <v>39601.4</v>
      </c>
      <c r="F136">
        <v>33150.800000000003</v>
      </c>
      <c r="G136">
        <v>0.83709999999999996</v>
      </c>
    </row>
    <row r="137" spans="1:7" x14ac:dyDescent="0.55000000000000004">
      <c r="A137">
        <v>136</v>
      </c>
      <c r="B137" t="s">
        <v>23</v>
      </c>
      <c r="C137" t="s">
        <v>81</v>
      </c>
      <c r="D137" t="s">
        <v>4220</v>
      </c>
      <c r="E137">
        <v>37899.199999999997</v>
      </c>
      <c r="F137">
        <v>30957.8</v>
      </c>
      <c r="G137">
        <v>0.81679999999999997</v>
      </c>
    </row>
    <row r="138" spans="1:7" x14ac:dyDescent="0.55000000000000004">
      <c r="A138">
        <v>137</v>
      </c>
      <c r="B138" t="s">
        <v>21</v>
      </c>
      <c r="C138" t="s">
        <v>54</v>
      </c>
      <c r="D138" t="s">
        <v>2288</v>
      </c>
      <c r="E138">
        <v>14081.6</v>
      </c>
      <c r="F138">
        <v>11357.4</v>
      </c>
      <c r="G138">
        <v>0.80649999999999999</v>
      </c>
    </row>
    <row r="139" spans="1:7" x14ac:dyDescent="0.55000000000000004">
      <c r="A139">
        <v>138</v>
      </c>
      <c r="B139" t="s">
        <v>23</v>
      </c>
      <c r="C139" t="s">
        <v>63</v>
      </c>
      <c r="D139" t="s">
        <v>4004</v>
      </c>
      <c r="E139">
        <v>19469</v>
      </c>
      <c r="F139">
        <v>14505</v>
      </c>
      <c r="G139">
        <v>0.745</v>
      </c>
    </row>
    <row r="140" spans="1:7" x14ac:dyDescent="0.55000000000000004">
      <c r="A140">
        <v>139</v>
      </c>
      <c r="B140" t="s">
        <v>23</v>
      </c>
      <c r="C140" t="s">
        <v>81</v>
      </c>
      <c r="D140" t="s">
        <v>4112</v>
      </c>
      <c r="E140">
        <v>40258.199999999997</v>
      </c>
      <c r="F140">
        <v>28410.9</v>
      </c>
      <c r="G140">
        <v>0.70569999999999999</v>
      </c>
    </row>
    <row r="141" spans="1:7" x14ac:dyDescent="0.55000000000000004">
      <c r="A141">
        <v>140</v>
      </c>
      <c r="B141" t="s">
        <v>21</v>
      </c>
      <c r="C141" t="s">
        <v>68</v>
      </c>
      <c r="D141" t="s">
        <v>1363</v>
      </c>
      <c r="E141">
        <v>18544.7</v>
      </c>
      <c r="F141">
        <v>12977.5</v>
      </c>
      <c r="G141">
        <v>0.69969999999999999</v>
      </c>
    </row>
    <row r="142" spans="1:7" x14ac:dyDescent="0.55000000000000004">
      <c r="A142">
        <v>141</v>
      </c>
      <c r="B142" t="s">
        <v>23</v>
      </c>
      <c r="C142" t="s">
        <v>83</v>
      </c>
      <c r="D142" t="s">
        <v>4987</v>
      </c>
      <c r="E142">
        <v>53078.1</v>
      </c>
      <c r="F142">
        <v>36625.599999999999</v>
      </c>
      <c r="G142">
        <v>0.69</v>
      </c>
    </row>
    <row r="143" spans="1:7" x14ac:dyDescent="0.55000000000000004">
      <c r="A143">
        <v>142</v>
      </c>
      <c r="B143" t="s">
        <v>23</v>
      </c>
      <c r="C143" t="s">
        <v>88</v>
      </c>
      <c r="D143" t="s">
        <v>3643</v>
      </c>
      <c r="E143">
        <v>40701.599999999999</v>
      </c>
      <c r="F143">
        <v>27962.6</v>
      </c>
      <c r="G143">
        <v>0.68700000000000006</v>
      </c>
    </row>
    <row r="144" spans="1:7" x14ac:dyDescent="0.55000000000000004">
      <c r="A144">
        <v>143</v>
      </c>
      <c r="B144" t="s">
        <v>21</v>
      </c>
      <c r="C144" t="s">
        <v>60</v>
      </c>
      <c r="D144" t="s">
        <v>825</v>
      </c>
      <c r="E144">
        <v>22192.799999999999</v>
      </c>
      <c r="F144">
        <v>14668.2</v>
      </c>
      <c r="G144">
        <v>0.66090000000000004</v>
      </c>
    </row>
    <row r="145" spans="1:7" x14ac:dyDescent="0.55000000000000004">
      <c r="A145">
        <v>144</v>
      </c>
      <c r="B145" t="s">
        <v>22</v>
      </c>
      <c r="C145" t="s">
        <v>85</v>
      </c>
      <c r="D145" t="s">
        <v>2638</v>
      </c>
      <c r="E145">
        <v>53339.9</v>
      </c>
      <c r="F145">
        <v>33352.6</v>
      </c>
      <c r="G145">
        <v>0.62519999999999998</v>
      </c>
    </row>
    <row r="146" spans="1:7" x14ac:dyDescent="0.55000000000000004">
      <c r="A146">
        <v>145</v>
      </c>
      <c r="B146" t="s">
        <v>21</v>
      </c>
      <c r="C146" t="s">
        <v>68</v>
      </c>
      <c r="D146" t="s">
        <v>1393</v>
      </c>
      <c r="E146">
        <v>30977.599999999999</v>
      </c>
      <c r="F146">
        <v>17448.3</v>
      </c>
      <c r="G146">
        <v>0.56320000000000003</v>
      </c>
    </row>
    <row r="147" spans="1:7" x14ac:dyDescent="0.55000000000000004">
      <c r="A147">
        <v>146</v>
      </c>
      <c r="B147" t="s">
        <v>21</v>
      </c>
      <c r="C147" t="s">
        <v>54</v>
      </c>
      <c r="D147" t="s">
        <v>2180</v>
      </c>
      <c r="E147">
        <v>26354.799999999999</v>
      </c>
      <c r="F147">
        <v>13808</v>
      </c>
      <c r="G147">
        <v>0.52390000000000003</v>
      </c>
    </row>
    <row r="148" spans="1:7" x14ac:dyDescent="0.55000000000000004">
      <c r="A148">
        <v>147</v>
      </c>
      <c r="B148" t="s">
        <v>22</v>
      </c>
      <c r="C148" t="s">
        <v>89</v>
      </c>
      <c r="D148" t="s">
        <v>3028</v>
      </c>
      <c r="E148">
        <v>13528.8</v>
      </c>
      <c r="F148">
        <v>7038.1</v>
      </c>
      <c r="G148">
        <v>0.5202</v>
      </c>
    </row>
    <row r="149" spans="1:7" x14ac:dyDescent="0.55000000000000004">
      <c r="A149">
        <v>148</v>
      </c>
      <c r="B149" t="s">
        <v>21</v>
      </c>
      <c r="C149" t="s">
        <v>59</v>
      </c>
      <c r="D149" t="s">
        <v>1637</v>
      </c>
      <c r="E149">
        <v>27367.1</v>
      </c>
      <c r="F149">
        <v>13640.5</v>
      </c>
      <c r="G149">
        <v>0.49840000000000001</v>
      </c>
    </row>
    <row r="150" spans="1:7" x14ac:dyDescent="0.55000000000000004">
      <c r="A150">
        <v>149</v>
      </c>
      <c r="B150" t="s">
        <v>22</v>
      </c>
      <c r="C150" t="s">
        <v>53</v>
      </c>
      <c r="D150" t="s">
        <v>2942</v>
      </c>
      <c r="E150">
        <v>6748.4</v>
      </c>
      <c r="F150">
        <v>3308.2</v>
      </c>
      <c r="G150">
        <v>0.49020000000000002</v>
      </c>
    </row>
    <row r="151" spans="1:7" x14ac:dyDescent="0.55000000000000004">
      <c r="A151">
        <v>150</v>
      </c>
      <c r="B151" t="s">
        <v>22</v>
      </c>
      <c r="C151" t="s">
        <v>79</v>
      </c>
      <c r="D151" t="s">
        <v>2478</v>
      </c>
      <c r="E151">
        <v>29675.8</v>
      </c>
      <c r="F151">
        <v>14123.6</v>
      </c>
      <c r="G151">
        <v>0.47589999999999999</v>
      </c>
    </row>
    <row r="152" spans="1:7" x14ac:dyDescent="0.55000000000000004">
      <c r="A152">
        <v>151</v>
      </c>
      <c r="B152" t="s">
        <v>22</v>
      </c>
      <c r="C152" t="s">
        <v>79</v>
      </c>
      <c r="D152" t="s">
        <v>2510</v>
      </c>
      <c r="E152">
        <v>20793.5</v>
      </c>
      <c r="F152">
        <v>9565</v>
      </c>
      <c r="G152">
        <v>0.45989999999999998</v>
      </c>
    </row>
    <row r="153" spans="1:7" x14ac:dyDescent="0.55000000000000004">
      <c r="A153">
        <v>152</v>
      </c>
      <c r="B153" t="s">
        <v>22</v>
      </c>
      <c r="C153" t="s">
        <v>89</v>
      </c>
      <c r="D153" t="s">
        <v>3092</v>
      </c>
      <c r="E153">
        <v>201647.5</v>
      </c>
      <c r="F153">
        <v>90755.8</v>
      </c>
      <c r="G153">
        <v>0.45</v>
      </c>
    </row>
    <row r="154" spans="1:7" x14ac:dyDescent="0.55000000000000004">
      <c r="A154">
        <v>153</v>
      </c>
      <c r="B154" t="s">
        <v>21</v>
      </c>
      <c r="C154" t="s">
        <v>54</v>
      </c>
      <c r="D154" t="s">
        <v>2388</v>
      </c>
      <c r="E154">
        <v>14240.4</v>
      </c>
      <c r="F154">
        <v>6098.9</v>
      </c>
      <c r="G154">
        <v>0.42820000000000003</v>
      </c>
    </row>
    <row r="155" spans="1:7" x14ac:dyDescent="0.55000000000000004">
      <c r="A155">
        <v>154</v>
      </c>
      <c r="B155" t="s">
        <v>21</v>
      </c>
      <c r="C155" t="s">
        <v>60</v>
      </c>
      <c r="D155" t="s">
        <v>755</v>
      </c>
      <c r="E155">
        <v>13146.2</v>
      </c>
      <c r="F155">
        <v>5095.8</v>
      </c>
      <c r="G155">
        <v>0.3876</v>
      </c>
    </row>
    <row r="156" spans="1:7" x14ac:dyDescent="0.55000000000000004">
      <c r="A156">
        <v>155</v>
      </c>
      <c r="B156" t="s">
        <v>23</v>
      </c>
      <c r="C156" t="s">
        <v>87</v>
      </c>
      <c r="D156" t="s">
        <v>4401</v>
      </c>
      <c r="E156">
        <v>26786.7</v>
      </c>
      <c r="F156">
        <v>9163.6</v>
      </c>
      <c r="G156">
        <v>0.34200000000000003</v>
      </c>
    </row>
    <row r="157" spans="1:7" x14ac:dyDescent="0.55000000000000004">
      <c r="A157">
        <v>156</v>
      </c>
      <c r="B157" t="s">
        <v>23</v>
      </c>
      <c r="C157" t="s">
        <v>88</v>
      </c>
      <c r="D157" t="s">
        <v>3558</v>
      </c>
      <c r="E157">
        <v>23677.4</v>
      </c>
      <c r="F157">
        <v>7888.2</v>
      </c>
      <c r="G157">
        <v>0.33310000000000001</v>
      </c>
    </row>
  </sheetData>
  <phoneticPr fontId="4"/>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C44FE-94C5-44CF-B354-50FE0806A4AA}">
  <sheetPr codeName="Sheet6"/>
  <dimension ref="A1:G157"/>
  <sheetViews>
    <sheetView workbookViewId="0">
      <selection sqref="A1:G157"/>
    </sheetView>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21</v>
      </c>
      <c r="C2" t="s">
        <v>60</v>
      </c>
      <c r="D2" t="s">
        <v>779</v>
      </c>
      <c r="E2">
        <v>5362</v>
      </c>
      <c r="F2">
        <v>10101</v>
      </c>
      <c r="G2">
        <v>1.8837999999999999</v>
      </c>
    </row>
    <row r="3" spans="1:7" x14ac:dyDescent="0.55000000000000004">
      <c r="A3">
        <v>2</v>
      </c>
      <c r="B3" t="s">
        <v>22</v>
      </c>
      <c r="C3" t="s">
        <v>79</v>
      </c>
      <c r="D3" t="s">
        <v>2464</v>
      </c>
      <c r="E3">
        <v>19223.3</v>
      </c>
      <c r="F3">
        <v>35785.4</v>
      </c>
      <c r="G3">
        <v>1.8614999999999999</v>
      </c>
    </row>
    <row r="4" spans="1:7" x14ac:dyDescent="0.55000000000000004">
      <c r="A4">
        <v>3</v>
      </c>
      <c r="B4" t="s">
        <v>21</v>
      </c>
      <c r="C4" t="s">
        <v>60</v>
      </c>
      <c r="D4" t="s">
        <v>913</v>
      </c>
      <c r="E4">
        <v>3268</v>
      </c>
      <c r="F4">
        <v>5554.2</v>
      </c>
      <c r="G4">
        <v>1.6995</v>
      </c>
    </row>
    <row r="5" spans="1:7" x14ac:dyDescent="0.55000000000000004">
      <c r="A5">
        <v>4</v>
      </c>
      <c r="B5" t="s">
        <v>21</v>
      </c>
      <c r="C5" t="s">
        <v>67</v>
      </c>
      <c r="D5" t="s">
        <v>1873</v>
      </c>
      <c r="E5">
        <v>7675.1</v>
      </c>
      <c r="F5">
        <v>12373.6</v>
      </c>
      <c r="G5">
        <v>1.6121000000000001</v>
      </c>
    </row>
    <row r="6" spans="1:7" x14ac:dyDescent="0.55000000000000004">
      <c r="A6">
        <v>5</v>
      </c>
      <c r="B6" t="s">
        <v>21</v>
      </c>
      <c r="C6" t="s">
        <v>64</v>
      </c>
      <c r="D6" t="s">
        <v>1149</v>
      </c>
      <c r="E6">
        <v>8466</v>
      </c>
      <c r="F6">
        <v>13376.2</v>
      </c>
      <c r="G6">
        <v>1.5799000000000001</v>
      </c>
    </row>
    <row r="7" spans="1:7" x14ac:dyDescent="0.55000000000000004">
      <c r="A7">
        <v>6</v>
      </c>
      <c r="B7" t="s">
        <v>23</v>
      </c>
      <c r="C7" t="s">
        <v>63</v>
      </c>
      <c r="D7" t="s">
        <v>3982</v>
      </c>
      <c r="E7">
        <v>8327.7999999999993</v>
      </c>
      <c r="F7">
        <v>11617.7</v>
      </c>
      <c r="G7">
        <v>1.395</v>
      </c>
    </row>
    <row r="8" spans="1:7" x14ac:dyDescent="0.55000000000000004">
      <c r="A8">
        <v>7</v>
      </c>
      <c r="B8" t="s">
        <v>23</v>
      </c>
      <c r="C8" t="s">
        <v>72</v>
      </c>
      <c r="D8" t="s">
        <v>3795</v>
      </c>
      <c r="E8">
        <v>10834.2</v>
      </c>
      <c r="F8">
        <v>14627.1</v>
      </c>
      <c r="G8">
        <v>1.35</v>
      </c>
    </row>
    <row r="9" spans="1:7" x14ac:dyDescent="0.55000000000000004">
      <c r="A9">
        <v>8</v>
      </c>
      <c r="B9" t="s">
        <v>21</v>
      </c>
      <c r="C9" t="s">
        <v>54</v>
      </c>
      <c r="D9" t="s">
        <v>2380</v>
      </c>
      <c r="E9">
        <v>15848.3</v>
      </c>
      <c r="F9">
        <v>21191.9</v>
      </c>
      <c r="G9">
        <v>1.3371</v>
      </c>
    </row>
    <row r="10" spans="1:7" x14ac:dyDescent="0.55000000000000004">
      <c r="A10">
        <v>9</v>
      </c>
      <c r="B10" t="s">
        <v>21</v>
      </c>
      <c r="C10" t="s">
        <v>67</v>
      </c>
      <c r="D10" t="s">
        <v>1903</v>
      </c>
      <c r="E10">
        <v>5695.8</v>
      </c>
      <c r="F10">
        <v>7580.2</v>
      </c>
      <c r="G10">
        <v>1.3308</v>
      </c>
    </row>
    <row r="11" spans="1:7" x14ac:dyDescent="0.55000000000000004">
      <c r="A11">
        <v>10</v>
      </c>
      <c r="B11" t="s">
        <v>22</v>
      </c>
      <c r="C11" t="s">
        <v>85</v>
      </c>
      <c r="D11" t="s">
        <v>2826</v>
      </c>
      <c r="E11">
        <v>8791.2000000000007</v>
      </c>
      <c r="F11">
        <v>11574.6</v>
      </c>
      <c r="G11">
        <v>1.3166</v>
      </c>
    </row>
    <row r="12" spans="1:7" x14ac:dyDescent="0.55000000000000004">
      <c r="A12">
        <v>11</v>
      </c>
      <c r="B12" t="s">
        <v>22</v>
      </c>
      <c r="C12" t="s">
        <v>53</v>
      </c>
      <c r="D12" t="s">
        <v>2952</v>
      </c>
      <c r="E12">
        <v>8355</v>
      </c>
      <c r="F12">
        <v>10847.4</v>
      </c>
      <c r="G12">
        <v>1.2983</v>
      </c>
    </row>
    <row r="13" spans="1:7" x14ac:dyDescent="0.55000000000000004">
      <c r="A13">
        <v>12</v>
      </c>
      <c r="B13" t="s">
        <v>21</v>
      </c>
      <c r="C13" t="s">
        <v>71</v>
      </c>
      <c r="D13" t="s">
        <v>2104</v>
      </c>
      <c r="E13">
        <v>4151.2</v>
      </c>
      <c r="F13">
        <v>5301.2</v>
      </c>
      <c r="G13">
        <v>1.2769999999999999</v>
      </c>
    </row>
    <row r="14" spans="1:7" x14ac:dyDescent="0.55000000000000004">
      <c r="A14">
        <v>13</v>
      </c>
      <c r="B14" t="s">
        <v>22</v>
      </c>
      <c r="C14" t="s">
        <v>80</v>
      </c>
      <c r="D14" t="s">
        <v>3506</v>
      </c>
      <c r="E14">
        <v>4639.5</v>
      </c>
      <c r="F14">
        <v>5799.3</v>
      </c>
      <c r="G14">
        <v>1.2499</v>
      </c>
    </row>
    <row r="15" spans="1:7" x14ac:dyDescent="0.55000000000000004">
      <c r="A15">
        <v>14</v>
      </c>
      <c r="B15" t="s">
        <v>23</v>
      </c>
      <c r="C15" t="s">
        <v>81</v>
      </c>
      <c r="D15" t="s">
        <v>4220</v>
      </c>
      <c r="E15">
        <v>8537.2000000000007</v>
      </c>
      <c r="F15">
        <v>10595.9</v>
      </c>
      <c r="G15">
        <v>1.2411000000000001</v>
      </c>
    </row>
    <row r="16" spans="1:7" x14ac:dyDescent="0.55000000000000004">
      <c r="A16">
        <v>15</v>
      </c>
      <c r="B16" t="s">
        <v>22</v>
      </c>
      <c r="C16" t="s">
        <v>77</v>
      </c>
      <c r="D16" t="s">
        <v>3302</v>
      </c>
      <c r="E16">
        <v>5001</v>
      </c>
      <c r="F16">
        <v>6057.1</v>
      </c>
      <c r="G16">
        <v>1.2111000000000001</v>
      </c>
    </row>
    <row r="17" spans="1:7" x14ac:dyDescent="0.55000000000000004">
      <c r="A17">
        <v>16</v>
      </c>
      <c r="B17" t="s">
        <v>23</v>
      </c>
      <c r="C17" t="s">
        <v>73</v>
      </c>
      <c r="D17" t="s">
        <v>4706</v>
      </c>
      <c r="E17">
        <v>11622.6</v>
      </c>
      <c r="F17">
        <v>13863.1</v>
      </c>
      <c r="G17">
        <v>1.1927000000000001</v>
      </c>
    </row>
    <row r="18" spans="1:7" x14ac:dyDescent="0.55000000000000004">
      <c r="A18">
        <v>17</v>
      </c>
      <c r="B18" t="s">
        <v>21</v>
      </c>
      <c r="C18" t="s">
        <v>54</v>
      </c>
      <c r="D18" t="s">
        <v>2206</v>
      </c>
      <c r="E18">
        <v>8553.6</v>
      </c>
      <c r="F18">
        <v>10101</v>
      </c>
      <c r="G18">
        <v>1.1809000000000001</v>
      </c>
    </row>
    <row r="19" spans="1:7" x14ac:dyDescent="0.55000000000000004">
      <c r="A19">
        <v>18</v>
      </c>
      <c r="B19" t="s">
        <v>21</v>
      </c>
      <c r="C19" t="s">
        <v>59</v>
      </c>
      <c r="D19" t="s">
        <v>1609</v>
      </c>
      <c r="E19">
        <v>4762.6000000000004</v>
      </c>
      <c r="F19">
        <v>5543</v>
      </c>
      <c r="G19">
        <v>1.1637999999999999</v>
      </c>
    </row>
    <row r="20" spans="1:7" x14ac:dyDescent="0.55000000000000004">
      <c r="A20">
        <v>19</v>
      </c>
      <c r="B20" t="s">
        <v>21</v>
      </c>
      <c r="C20" t="s">
        <v>54</v>
      </c>
      <c r="D20" t="s">
        <v>2350</v>
      </c>
      <c r="E20">
        <v>6679</v>
      </c>
      <c r="F20">
        <v>7562.6</v>
      </c>
      <c r="G20">
        <v>1.1322000000000001</v>
      </c>
    </row>
    <row r="21" spans="1:7" x14ac:dyDescent="0.55000000000000004">
      <c r="A21">
        <v>20</v>
      </c>
      <c r="B21" t="s">
        <v>21</v>
      </c>
      <c r="C21" t="s">
        <v>60</v>
      </c>
      <c r="D21" t="s">
        <v>726</v>
      </c>
      <c r="E21">
        <v>10058.9</v>
      </c>
      <c r="F21">
        <v>11126</v>
      </c>
      <c r="G21">
        <v>1.1060000000000001</v>
      </c>
    </row>
    <row r="22" spans="1:7" x14ac:dyDescent="0.55000000000000004">
      <c r="A22">
        <v>21</v>
      </c>
      <c r="B22" t="s">
        <v>23</v>
      </c>
      <c r="C22" t="s">
        <v>87</v>
      </c>
      <c r="D22" t="s">
        <v>4451</v>
      </c>
      <c r="E22">
        <v>8289.7000000000007</v>
      </c>
      <c r="F22">
        <v>9074.5</v>
      </c>
      <c r="G22">
        <v>1.0946</v>
      </c>
    </row>
    <row r="23" spans="1:7" x14ac:dyDescent="0.55000000000000004">
      <c r="A23">
        <v>22</v>
      </c>
      <c r="B23" t="s">
        <v>21</v>
      </c>
      <c r="C23" t="s">
        <v>54</v>
      </c>
      <c r="D23" t="s">
        <v>2224</v>
      </c>
      <c r="E23">
        <v>6641.5</v>
      </c>
      <c r="F23">
        <v>7072.5</v>
      </c>
      <c r="G23">
        <v>1.0648</v>
      </c>
    </row>
    <row r="24" spans="1:7" x14ac:dyDescent="0.55000000000000004">
      <c r="A24">
        <v>23</v>
      </c>
      <c r="B24" t="s">
        <v>23</v>
      </c>
      <c r="C24" t="s">
        <v>83</v>
      </c>
      <c r="D24" t="s">
        <v>4850</v>
      </c>
      <c r="E24">
        <v>8807</v>
      </c>
      <c r="F24">
        <v>9080.9</v>
      </c>
      <c r="G24">
        <v>1.0309999999999999</v>
      </c>
    </row>
    <row r="25" spans="1:7" x14ac:dyDescent="0.55000000000000004">
      <c r="A25">
        <v>24</v>
      </c>
      <c r="B25" t="s">
        <v>21</v>
      </c>
      <c r="C25" t="s">
        <v>54</v>
      </c>
      <c r="D25" t="s">
        <v>2322</v>
      </c>
      <c r="E25">
        <v>10532.4</v>
      </c>
      <c r="F25">
        <v>10603.9</v>
      </c>
      <c r="G25">
        <v>1.0066999999999999</v>
      </c>
    </row>
    <row r="26" spans="1:7" x14ac:dyDescent="0.55000000000000004">
      <c r="A26">
        <v>25</v>
      </c>
      <c r="B26" t="s">
        <v>23</v>
      </c>
      <c r="C26" t="s">
        <v>73</v>
      </c>
      <c r="D26" t="s">
        <v>4583</v>
      </c>
      <c r="E26">
        <v>7878.8</v>
      </c>
      <c r="F26">
        <v>7839.6</v>
      </c>
      <c r="G26">
        <v>0.995</v>
      </c>
    </row>
    <row r="27" spans="1:7" x14ac:dyDescent="0.55000000000000004">
      <c r="A27">
        <v>26</v>
      </c>
      <c r="B27" t="s">
        <v>21</v>
      </c>
      <c r="C27" t="s">
        <v>64</v>
      </c>
      <c r="D27" t="s">
        <v>981</v>
      </c>
      <c r="E27">
        <v>11206</v>
      </c>
      <c r="F27">
        <v>11121.2</v>
      </c>
      <c r="G27">
        <v>0.99239999999999995</v>
      </c>
    </row>
    <row r="28" spans="1:7" x14ac:dyDescent="0.55000000000000004">
      <c r="A28">
        <v>27</v>
      </c>
      <c r="B28" t="s">
        <v>21</v>
      </c>
      <c r="C28" t="s">
        <v>54</v>
      </c>
      <c r="D28" t="s">
        <v>2250</v>
      </c>
      <c r="E28">
        <v>3343.7</v>
      </c>
      <c r="F28">
        <v>3283.2</v>
      </c>
      <c r="G28">
        <v>0.9819</v>
      </c>
    </row>
    <row r="29" spans="1:7" x14ac:dyDescent="0.55000000000000004">
      <c r="A29">
        <v>28</v>
      </c>
      <c r="B29" t="s">
        <v>23</v>
      </c>
      <c r="C29" t="s">
        <v>73</v>
      </c>
      <c r="D29" t="s">
        <v>4632</v>
      </c>
      <c r="E29">
        <v>5688.8</v>
      </c>
      <c r="F29">
        <v>5555.8</v>
      </c>
      <c r="G29">
        <v>0.97660000000000002</v>
      </c>
    </row>
    <row r="30" spans="1:7" x14ac:dyDescent="0.55000000000000004">
      <c r="A30">
        <v>29</v>
      </c>
      <c r="B30" t="s">
        <v>22</v>
      </c>
      <c r="C30" t="s">
        <v>53</v>
      </c>
      <c r="D30" t="s">
        <v>2984</v>
      </c>
      <c r="E30">
        <v>7279.4</v>
      </c>
      <c r="F30">
        <v>7067.7</v>
      </c>
      <c r="G30">
        <v>0.97089999999999999</v>
      </c>
    </row>
    <row r="31" spans="1:7" x14ac:dyDescent="0.55000000000000004">
      <c r="A31">
        <v>30</v>
      </c>
      <c r="B31" t="s">
        <v>21</v>
      </c>
      <c r="C31" t="s">
        <v>64</v>
      </c>
      <c r="D31" t="s">
        <v>1209</v>
      </c>
      <c r="E31">
        <v>7438.7</v>
      </c>
      <c r="F31">
        <v>7069.3</v>
      </c>
      <c r="G31">
        <v>0.95030000000000003</v>
      </c>
    </row>
    <row r="32" spans="1:7" x14ac:dyDescent="0.55000000000000004">
      <c r="A32">
        <v>31</v>
      </c>
      <c r="B32" t="s">
        <v>22</v>
      </c>
      <c r="C32" t="s">
        <v>53</v>
      </c>
      <c r="D32" t="s">
        <v>2966</v>
      </c>
      <c r="E32">
        <v>10130.5</v>
      </c>
      <c r="F32">
        <v>9579</v>
      </c>
      <c r="G32">
        <v>0.94550000000000001</v>
      </c>
    </row>
    <row r="33" spans="1:7" x14ac:dyDescent="0.55000000000000004">
      <c r="A33">
        <v>32</v>
      </c>
      <c r="B33" t="s">
        <v>21</v>
      </c>
      <c r="C33" t="s">
        <v>64</v>
      </c>
      <c r="D33" t="s">
        <v>1063</v>
      </c>
      <c r="E33">
        <v>8003.4</v>
      </c>
      <c r="F33">
        <v>7567.4</v>
      </c>
      <c r="G33">
        <v>0.94550000000000001</v>
      </c>
    </row>
    <row r="34" spans="1:7" x14ac:dyDescent="0.55000000000000004">
      <c r="A34">
        <v>33</v>
      </c>
      <c r="B34" t="s">
        <v>23</v>
      </c>
      <c r="C34" t="s">
        <v>72</v>
      </c>
      <c r="D34" t="s">
        <v>3819</v>
      </c>
      <c r="E34">
        <v>6976</v>
      </c>
      <c r="F34">
        <v>6569.6</v>
      </c>
      <c r="G34">
        <v>0.94169999999999998</v>
      </c>
    </row>
    <row r="35" spans="1:7" x14ac:dyDescent="0.55000000000000004">
      <c r="A35">
        <v>34</v>
      </c>
      <c r="B35" t="s">
        <v>21</v>
      </c>
      <c r="C35" t="s">
        <v>60</v>
      </c>
      <c r="D35" t="s">
        <v>801</v>
      </c>
      <c r="E35">
        <v>10443.700000000001</v>
      </c>
      <c r="F35">
        <v>9827.2000000000007</v>
      </c>
      <c r="G35">
        <v>0.94089999999999996</v>
      </c>
    </row>
    <row r="36" spans="1:7" x14ac:dyDescent="0.55000000000000004">
      <c r="A36">
        <v>35</v>
      </c>
      <c r="B36" t="s">
        <v>22</v>
      </c>
      <c r="C36" t="s">
        <v>77</v>
      </c>
      <c r="D36" t="s">
        <v>3172</v>
      </c>
      <c r="E36">
        <v>8156.7</v>
      </c>
      <c r="F36">
        <v>7559.4</v>
      </c>
      <c r="G36">
        <v>0.92669999999999997</v>
      </c>
    </row>
    <row r="37" spans="1:7" x14ac:dyDescent="0.55000000000000004">
      <c r="A37">
        <v>36</v>
      </c>
      <c r="B37" t="s">
        <v>21</v>
      </c>
      <c r="C37" t="s">
        <v>60</v>
      </c>
      <c r="D37" t="s">
        <v>853</v>
      </c>
      <c r="E37">
        <v>9906.7000000000007</v>
      </c>
      <c r="F37">
        <v>9084.1</v>
      </c>
      <c r="G37">
        <v>0.91690000000000005</v>
      </c>
    </row>
    <row r="38" spans="1:7" x14ac:dyDescent="0.55000000000000004">
      <c r="A38">
        <v>37</v>
      </c>
      <c r="B38" t="s">
        <v>21</v>
      </c>
      <c r="C38" t="s">
        <v>68</v>
      </c>
      <c r="D38" t="s">
        <v>1333</v>
      </c>
      <c r="E38">
        <v>9120.7000000000007</v>
      </c>
      <c r="F38">
        <v>8318.5</v>
      </c>
      <c r="G38">
        <v>0.91200000000000003</v>
      </c>
    </row>
    <row r="39" spans="1:7" x14ac:dyDescent="0.55000000000000004">
      <c r="A39">
        <v>38</v>
      </c>
      <c r="B39" t="s">
        <v>23</v>
      </c>
      <c r="C39" t="s">
        <v>83</v>
      </c>
      <c r="D39" t="s">
        <v>4987</v>
      </c>
      <c r="E39">
        <v>3373</v>
      </c>
      <c r="F39">
        <v>3028.6</v>
      </c>
      <c r="G39">
        <v>0.89780000000000004</v>
      </c>
    </row>
    <row r="40" spans="1:7" x14ac:dyDescent="0.55000000000000004">
      <c r="A40">
        <v>39</v>
      </c>
      <c r="B40" t="s">
        <v>22</v>
      </c>
      <c r="C40" t="s">
        <v>77</v>
      </c>
      <c r="D40" t="s">
        <v>3152</v>
      </c>
      <c r="E40">
        <v>3108.3</v>
      </c>
      <c r="F40">
        <v>2770.7</v>
      </c>
      <c r="G40">
        <v>0.89129999999999998</v>
      </c>
    </row>
    <row r="41" spans="1:7" x14ac:dyDescent="0.55000000000000004">
      <c r="A41">
        <v>40</v>
      </c>
      <c r="B41" t="s">
        <v>21</v>
      </c>
      <c r="C41" t="s">
        <v>67</v>
      </c>
      <c r="D41" t="s">
        <v>1829</v>
      </c>
      <c r="E41">
        <v>4403.8999999999996</v>
      </c>
      <c r="F41">
        <v>3776.5</v>
      </c>
      <c r="G41">
        <v>0.85750000000000004</v>
      </c>
    </row>
    <row r="42" spans="1:7" x14ac:dyDescent="0.55000000000000004">
      <c r="A42">
        <v>41</v>
      </c>
      <c r="B42" t="s">
        <v>21</v>
      </c>
      <c r="C42" t="s">
        <v>71</v>
      </c>
      <c r="D42" t="s">
        <v>2146</v>
      </c>
      <c r="E42">
        <v>8566.7999999999993</v>
      </c>
      <c r="F42">
        <v>7311.1</v>
      </c>
      <c r="G42">
        <v>0.85340000000000005</v>
      </c>
    </row>
    <row r="43" spans="1:7" x14ac:dyDescent="0.55000000000000004">
      <c r="A43">
        <v>42</v>
      </c>
      <c r="B43" t="s">
        <v>23</v>
      </c>
      <c r="C43" t="s">
        <v>63</v>
      </c>
      <c r="D43" t="s">
        <v>4030</v>
      </c>
      <c r="E43">
        <v>5388.8</v>
      </c>
      <c r="F43">
        <v>4550</v>
      </c>
      <c r="G43">
        <v>0.84430000000000005</v>
      </c>
    </row>
    <row r="44" spans="1:7" x14ac:dyDescent="0.55000000000000004">
      <c r="A44">
        <v>43</v>
      </c>
      <c r="B44" t="s">
        <v>21</v>
      </c>
      <c r="C44" t="s">
        <v>64</v>
      </c>
      <c r="D44" t="s">
        <v>943</v>
      </c>
      <c r="E44">
        <v>10595</v>
      </c>
      <c r="F44">
        <v>8843.7999999999993</v>
      </c>
      <c r="G44">
        <v>0.8347</v>
      </c>
    </row>
    <row r="45" spans="1:7" x14ac:dyDescent="0.55000000000000004">
      <c r="A45">
        <v>44</v>
      </c>
      <c r="B45" t="s">
        <v>22</v>
      </c>
      <c r="C45" t="s">
        <v>85</v>
      </c>
      <c r="D45" t="s">
        <v>2732</v>
      </c>
      <c r="E45">
        <v>9373.9</v>
      </c>
      <c r="F45">
        <v>7823.6</v>
      </c>
      <c r="G45">
        <v>0.83460000000000001</v>
      </c>
    </row>
    <row r="46" spans="1:7" x14ac:dyDescent="0.55000000000000004">
      <c r="A46">
        <v>45</v>
      </c>
      <c r="B46" t="s">
        <v>21</v>
      </c>
      <c r="C46" t="s">
        <v>71</v>
      </c>
      <c r="D46" t="s">
        <v>2027</v>
      </c>
      <c r="E46">
        <v>4529.5</v>
      </c>
      <c r="F46">
        <v>3776.5</v>
      </c>
      <c r="G46">
        <v>0.8337</v>
      </c>
    </row>
    <row r="47" spans="1:7" x14ac:dyDescent="0.55000000000000004">
      <c r="A47">
        <v>46</v>
      </c>
      <c r="B47" t="s">
        <v>21</v>
      </c>
      <c r="C47" t="s">
        <v>71</v>
      </c>
      <c r="D47" t="s">
        <v>1969</v>
      </c>
      <c r="E47">
        <v>11013.9</v>
      </c>
      <c r="F47">
        <v>9082.5</v>
      </c>
      <c r="G47">
        <v>0.8246</v>
      </c>
    </row>
    <row r="48" spans="1:7" x14ac:dyDescent="0.55000000000000004">
      <c r="A48">
        <v>47</v>
      </c>
      <c r="B48" t="s">
        <v>23</v>
      </c>
      <c r="C48" t="s">
        <v>83</v>
      </c>
      <c r="D48" t="s">
        <v>4950</v>
      </c>
      <c r="E48">
        <v>14434.5</v>
      </c>
      <c r="F48">
        <v>11843.6</v>
      </c>
      <c r="G48">
        <v>0.82050000000000001</v>
      </c>
    </row>
    <row r="49" spans="1:7" x14ac:dyDescent="0.55000000000000004">
      <c r="A49">
        <v>48</v>
      </c>
      <c r="B49" t="s">
        <v>22</v>
      </c>
      <c r="C49" t="s">
        <v>80</v>
      </c>
      <c r="D49" t="s">
        <v>3424</v>
      </c>
      <c r="E49">
        <v>3825.1</v>
      </c>
      <c r="F49">
        <v>3031.7</v>
      </c>
      <c r="G49">
        <v>0.79249999999999998</v>
      </c>
    </row>
    <row r="50" spans="1:7" x14ac:dyDescent="0.55000000000000004">
      <c r="A50">
        <v>49</v>
      </c>
      <c r="B50" t="s">
        <v>23</v>
      </c>
      <c r="C50" t="s">
        <v>72</v>
      </c>
      <c r="D50" t="s">
        <v>3731</v>
      </c>
      <c r="E50">
        <v>10835.2</v>
      </c>
      <c r="F50">
        <v>8574.7999999999993</v>
      </c>
      <c r="G50">
        <v>0.7913</v>
      </c>
    </row>
    <row r="51" spans="1:7" x14ac:dyDescent="0.55000000000000004">
      <c r="A51">
        <v>50</v>
      </c>
      <c r="B51" t="s">
        <v>23</v>
      </c>
      <c r="C51" t="s">
        <v>87</v>
      </c>
      <c r="D51" t="s">
        <v>4303</v>
      </c>
      <c r="E51">
        <v>7978.7</v>
      </c>
      <c r="F51">
        <v>6302.2</v>
      </c>
      <c r="G51">
        <v>0.78979999999999995</v>
      </c>
    </row>
    <row r="52" spans="1:7" x14ac:dyDescent="0.55000000000000004">
      <c r="A52">
        <v>51</v>
      </c>
      <c r="B52" t="s">
        <v>22</v>
      </c>
      <c r="C52" t="s">
        <v>80</v>
      </c>
      <c r="D52" t="s">
        <v>3472</v>
      </c>
      <c r="E52">
        <v>7336.9</v>
      </c>
      <c r="F52">
        <v>5794.5</v>
      </c>
      <c r="G52">
        <v>0.78969999999999996</v>
      </c>
    </row>
    <row r="53" spans="1:7" x14ac:dyDescent="0.55000000000000004">
      <c r="A53">
        <v>52</v>
      </c>
      <c r="B53" t="s">
        <v>21</v>
      </c>
      <c r="C53" t="s">
        <v>59</v>
      </c>
      <c r="D53" t="s">
        <v>1499</v>
      </c>
      <c r="E53">
        <v>5474.4</v>
      </c>
      <c r="F53">
        <v>4289</v>
      </c>
      <c r="G53">
        <v>0.78339999999999999</v>
      </c>
    </row>
    <row r="54" spans="1:7" x14ac:dyDescent="0.55000000000000004">
      <c r="A54">
        <v>53</v>
      </c>
      <c r="B54" t="s">
        <v>23</v>
      </c>
      <c r="C54" t="s">
        <v>73</v>
      </c>
      <c r="D54" t="s">
        <v>4612</v>
      </c>
      <c r="E54">
        <v>6812.3</v>
      </c>
      <c r="F54">
        <v>5290</v>
      </c>
      <c r="G54">
        <v>0.77649999999999997</v>
      </c>
    </row>
    <row r="55" spans="1:7" x14ac:dyDescent="0.55000000000000004">
      <c r="A55">
        <v>54</v>
      </c>
      <c r="B55" t="s">
        <v>22</v>
      </c>
      <c r="C55" t="s">
        <v>89</v>
      </c>
      <c r="D55" t="s">
        <v>3072</v>
      </c>
      <c r="E55">
        <v>6845.7</v>
      </c>
      <c r="F55">
        <v>5304.4</v>
      </c>
      <c r="G55">
        <v>0.77480000000000004</v>
      </c>
    </row>
    <row r="56" spans="1:7" x14ac:dyDescent="0.55000000000000004">
      <c r="A56">
        <v>55</v>
      </c>
      <c r="B56" t="s">
        <v>22</v>
      </c>
      <c r="C56" t="s">
        <v>53</v>
      </c>
      <c r="D56" t="s">
        <v>3004</v>
      </c>
      <c r="E56">
        <v>6837.3</v>
      </c>
      <c r="F56">
        <v>5298</v>
      </c>
      <c r="G56">
        <v>0.77480000000000004</v>
      </c>
    </row>
    <row r="57" spans="1:7" x14ac:dyDescent="0.55000000000000004">
      <c r="A57">
        <v>56</v>
      </c>
      <c r="B57" t="s">
        <v>21</v>
      </c>
      <c r="C57" t="s">
        <v>64</v>
      </c>
      <c r="D57" t="s">
        <v>997</v>
      </c>
      <c r="E57">
        <v>4612.8999999999996</v>
      </c>
      <c r="F57">
        <v>3534.6</v>
      </c>
      <c r="G57">
        <v>0.76619999999999999</v>
      </c>
    </row>
    <row r="58" spans="1:7" x14ac:dyDescent="0.55000000000000004">
      <c r="A58">
        <v>57</v>
      </c>
      <c r="B58" t="s">
        <v>22</v>
      </c>
      <c r="C58" t="s">
        <v>77</v>
      </c>
      <c r="D58" t="s">
        <v>3196</v>
      </c>
      <c r="E58">
        <v>3421</v>
      </c>
      <c r="F58">
        <v>2522.5</v>
      </c>
      <c r="G58">
        <v>0.73729999999999996</v>
      </c>
    </row>
    <row r="59" spans="1:7" x14ac:dyDescent="0.55000000000000004">
      <c r="A59">
        <v>58</v>
      </c>
      <c r="B59" t="s">
        <v>21</v>
      </c>
      <c r="C59" t="s">
        <v>71</v>
      </c>
      <c r="D59" t="s">
        <v>2140</v>
      </c>
      <c r="E59">
        <v>24481.3</v>
      </c>
      <c r="F59">
        <v>17686</v>
      </c>
      <c r="G59">
        <v>0.72240000000000004</v>
      </c>
    </row>
    <row r="60" spans="1:7" x14ac:dyDescent="0.55000000000000004">
      <c r="A60">
        <v>59</v>
      </c>
      <c r="B60" t="s">
        <v>23</v>
      </c>
      <c r="C60" t="s">
        <v>83</v>
      </c>
      <c r="D60" t="s">
        <v>4916</v>
      </c>
      <c r="E60">
        <v>7056.2</v>
      </c>
      <c r="F60">
        <v>5038.5</v>
      </c>
      <c r="G60">
        <v>0.71399999999999997</v>
      </c>
    </row>
    <row r="61" spans="1:7" x14ac:dyDescent="0.55000000000000004">
      <c r="A61">
        <v>60</v>
      </c>
      <c r="B61" t="s">
        <v>21</v>
      </c>
      <c r="C61" t="s">
        <v>59</v>
      </c>
      <c r="D61" t="s">
        <v>1715</v>
      </c>
      <c r="E61">
        <v>9693.7000000000007</v>
      </c>
      <c r="F61">
        <v>6830.6</v>
      </c>
      <c r="G61">
        <v>0.7046</v>
      </c>
    </row>
    <row r="62" spans="1:7" x14ac:dyDescent="0.55000000000000004">
      <c r="A62">
        <v>61</v>
      </c>
      <c r="B62" t="s">
        <v>23</v>
      </c>
      <c r="C62" t="s">
        <v>87</v>
      </c>
      <c r="D62" t="s">
        <v>4527</v>
      </c>
      <c r="E62">
        <v>8617.2000000000007</v>
      </c>
      <c r="F62">
        <v>6066.7</v>
      </c>
      <c r="G62">
        <v>0.70399999999999996</v>
      </c>
    </row>
    <row r="63" spans="1:7" x14ac:dyDescent="0.55000000000000004">
      <c r="A63">
        <v>62</v>
      </c>
      <c r="B63" t="s">
        <v>22</v>
      </c>
      <c r="C63" t="s">
        <v>77</v>
      </c>
      <c r="D63" t="s">
        <v>3222</v>
      </c>
      <c r="E63">
        <v>6207.1</v>
      </c>
      <c r="F63">
        <v>4284.2</v>
      </c>
      <c r="G63">
        <v>0.69020000000000004</v>
      </c>
    </row>
    <row r="64" spans="1:7" x14ac:dyDescent="0.55000000000000004">
      <c r="A64">
        <v>63</v>
      </c>
      <c r="B64" t="s">
        <v>23</v>
      </c>
      <c r="C64" t="s">
        <v>88</v>
      </c>
      <c r="D64" t="s">
        <v>3703</v>
      </c>
      <c r="E64">
        <v>9562.6</v>
      </c>
      <c r="F64">
        <v>6558.4</v>
      </c>
      <c r="G64">
        <v>0.68579999999999997</v>
      </c>
    </row>
    <row r="65" spans="1:7" x14ac:dyDescent="0.55000000000000004">
      <c r="A65">
        <v>64</v>
      </c>
      <c r="B65" t="s">
        <v>21</v>
      </c>
      <c r="C65" t="s">
        <v>67</v>
      </c>
      <c r="D65" t="s">
        <v>1749</v>
      </c>
      <c r="E65">
        <v>7460.7</v>
      </c>
      <c r="F65">
        <v>5044.8999999999996</v>
      </c>
      <c r="G65">
        <v>0.67620000000000002</v>
      </c>
    </row>
    <row r="66" spans="1:7" x14ac:dyDescent="0.55000000000000004">
      <c r="A66">
        <v>65</v>
      </c>
      <c r="B66" t="s">
        <v>23</v>
      </c>
      <c r="C66" t="s">
        <v>88</v>
      </c>
      <c r="D66" t="s">
        <v>3595</v>
      </c>
      <c r="E66">
        <v>9009.7999999999993</v>
      </c>
      <c r="F66">
        <v>6057.1</v>
      </c>
      <c r="G66">
        <v>0.67220000000000002</v>
      </c>
    </row>
    <row r="67" spans="1:7" x14ac:dyDescent="0.55000000000000004">
      <c r="A67">
        <v>66</v>
      </c>
      <c r="B67" t="s">
        <v>22</v>
      </c>
      <c r="C67" t="s">
        <v>79</v>
      </c>
      <c r="D67" t="s">
        <v>2574</v>
      </c>
      <c r="E67">
        <v>7958.3</v>
      </c>
      <c r="F67">
        <v>5298</v>
      </c>
      <c r="G67">
        <v>0.66569999999999996</v>
      </c>
    </row>
    <row r="68" spans="1:7" x14ac:dyDescent="0.55000000000000004">
      <c r="A68">
        <v>67</v>
      </c>
      <c r="B68" t="s">
        <v>21</v>
      </c>
      <c r="C68" t="s">
        <v>68</v>
      </c>
      <c r="D68" t="s">
        <v>1413</v>
      </c>
      <c r="E68">
        <v>10309.299999999999</v>
      </c>
      <c r="F68">
        <v>6813</v>
      </c>
      <c r="G68">
        <v>0.66080000000000005</v>
      </c>
    </row>
    <row r="69" spans="1:7" x14ac:dyDescent="0.55000000000000004">
      <c r="A69">
        <v>68</v>
      </c>
      <c r="B69" t="s">
        <v>21</v>
      </c>
      <c r="C69" t="s">
        <v>59</v>
      </c>
      <c r="D69" t="s">
        <v>1679</v>
      </c>
      <c r="E69">
        <v>11109.9</v>
      </c>
      <c r="F69">
        <v>7335.1</v>
      </c>
      <c r="G69">
        <v>0.66020000000000001</v>
      </c>
    </row>
    <row r="70" spans="1:7" x14ac:dyDescent="0.55000000000000004">
      <c r="A70">
        <v>69</v>
      </c>
      <c r="B70" t="s">
        <v>23</v>
      </c>
      <c r="C70" t="s">
        <v>73</v>
      </c>
      <c r="D70" t="s">
        <v>4732</v>
      </c>
      <c r="E70">
        <v>11146.1</v>
      </c>
      <c r="F70">
        <v>7323.9</v>
      </c>
      <c r="G70">
        <v>0.65700000000000003</v>
      </c>
    </row>
    <row r="71" spans="1:7" x14ac:dyDescent="0.55000000000000004">
      <c r="A71">
        <v>70</v>
      </c>
      <c r="B71" t="s">
        <v>23</v>
      </c>
      <c r="C71" t="s">
        <v>63</v>
      </c>
      <c r="D71" t="s">
        <v>4052</v>
      </c>
      <c r="E71">
        <v>6907.7</v>
      </c>
      <c r="F71">
        <v>4537.2</v>
      </c>
      <c r="G71">
        <v>0.65680000000000005</v>
      </c>
    </row>
    <row r="72" spans="1:7" x14ac:dyDescent="0.55000000000000004">
      <c r="A72">
        <v>71</v>
      </c>
      <c r="B72" t="s">
        <v>23</v>
      </c>
      <c r="C72" t="s">
        <v>72</v>
      </c>
      <c r="D72" t="s">
        <v>3847</v>
      </c>
      <c r="E72">
        <v>5844.1</v>
      </c>
      <c r="F72">
        <v>3792.5</v>
      </c>
      <c r="G72">
        <v>0.64890000000000003</v>
      </c>
    </row>
    <row r="73" spans="1:7" x14ac:dyDescent="0.55000000000000004">
      <c r="A73">
        <v>72</v>
      </c>
      <c r="B73" t="s">
        <v>23</v>
      </c>
      <c r="C73" t="s">
        <v>83</v>
      </c>
      <c r="D73" t="s">
        <v>5011</v>
      </c>
      <c r="E73">
        <v>6992.8</v>
      </c>
      <c r="F73">
        <v>4532.3999999999996</v>
      </c>
      <c r="G73">
        <v>0.64810000000000001</v>
      </c>
    </row>
    <row r="74" spans="1:7" x14ac:dyDescent="0.55000000000000004">
      <c r="A74">
        <v>73</v>
      </c>
      <c r="B74" t="s">
        <v>21</v>
      </c>
      <c r="C74" t="s">
        <v>64</v>
      </c>
      <c r="D74" t="s">
        <v>1027</v>
      </c>
      <c r="E74">
        <v>11317.7</v>
      </c>
      <c r="F74">
        <v>7317.5</v>
      </c>
      <c r="G74">
        <v>0.64649999999999996</v>
      </c>
    </row>
    <row r="75" spans="1:7" x14ac:dyDescent="0.55000000000000004">
      <c r="A75">
        <v>74</v>
      </c>
      <c r="B75" t="s">
        <v>22</v>
      </c>
      <c r="C75" t="s">
        <v>79</v>
      </c>
      <c r="D75" t="s">
        <v>2478</v>
      </c>
      <c r="E75">
        <v>8235.7000000000007</v>
      </c>
      <c r="F75">
        <v>5294.8</v>
      </c>
      <c r="G75">
        <v>0.64290000000000003</v>
      </c>
    </row>
    <row r="76" spans="1:7" x14ac:dyDescent="0.55000000000000004">
      <c r="A76">
        <v>75</v>
      </c>
      <c r="B76" t="s">
        <v>22</v>
      </c>
      <c r="C76" t="s">
        <v>85</v>
      </c>
      <c r="D76" t="s">
        <v>2638</v>
      </c>
      <c r="E76">
        <v>13518.5</v>
      </c>
      <c r="F76">
        <v>8578</v>
      </c>
      <c r="G76">
        <v>0.63449999999999995</v>
      </c>
    </row>
    <row r="77" spans="1:7" x14ac:dyDescent="0.55000000000000004">
      <c r="A77">
        <v>76</v>
      </c>
      <c r="B77" t="s">
        <v>21</v>
      </c>
      <c r="C77" t="s">
        <v>67</v>
      </c>
      <c r="D77" t="s">
        <v>1779</v>
      </c>
      <c r="E77">
        <v>14081.1</v>
      </c>
      <c r="F77">
        <v>8582.7999999999993</v>
      </c>
      <c r="G77">
        <v>0.60950000000000004</v>
      </c>
    </row>
    <row r="78" spans="1:7" x14ac:dyDescent="0.55000000000000004">
      <c r="A78">
        <v>77</v>
      </c>
      <c r="B78" t="s">
        <v>23</v>
      </c>
      <c r="C78" t="s">
        <v>88</v>
      </c>
      <c r="D78" t="s">
        <v>3526</v>
      </c>
      <c r="E78">
        <v>3330.8</v>
      </c>
      <c r="F78">
        <v>2019.6</v>
      </c>
      <c r="G78">
        <v>0.60629999999999995</v>
      </c>
    </row>
    <row r="79" spans="1:7" x14ac:dyDescent="0.55000000000000004">
      <c r="A79">
        <v>78</v>
      </c>
      <c r="B79" t="s">
        <v>22</v>
      </c>
      <c r="C79" t="s">
        <v>85</v>
      </c>
      <c r="D79" t="s">
        <v>2700</v>
      </c>
      <c r="E79">
        <v>8074.3</v>
      </c>
      <c r="F79">
        <v>4796.7</v>
      </c>
      <c r="G79">
        <v>0.59399999999999997</v>
      </c>
    </row>
    <row r="80" spans="1:7" x14ac:dyDescent="0.55000000000000004">
      <c r="A80">
        <v>79</v>
      </c>
      <c r="B80" t="s">
        <v>21</v>
      </c>
      <c r="C80" t="s">
        <v>71</v>
      </c>
      <c r="D80" t="s">
        <v>1997</v>
      </c>
      <c r="E80">
        <v>13968.1</v>
      </c>
      <c r="F80">
        <v>8071.9</v>
      </c>
      <c r="G80">
        <v>0.57779999999999998</v>
      </c>
    </row>
    <row r="81" spans="1:7" x14ac:dyDescent="0.55000000000000004">
      <c r="A81">
        <v>80</v>
      </c>
      <c r="B81" t="s">
        <v>23</v>
      </c>
      <c r="C81" t="s">
        <v>72</v>
      </c>
      <c r="D81" t="s">
        <v>3775</v>
      </c>
      <c r="E81">
        <v>8310.9</v>
      </c>
      <c r="F81">
        <v>4796.7</v>
      </c>
      <c r="G81">
        <v>0.57709999999999995</v>
      </c>
    </row>
    <row r="82" spans="1:7" x14ac:dyDescent="0.55000000000000004">
      <c r="A82">
        <v>81</v>
      </c>
      <c r="B82" t="s">
        <v>21</v>
      </c>
      <c r="C82" t="s">
        <v>71</v>
      </c>
      <c r="D82" t="s">
        <v>2054</v>
      </c>
      <c r="E82">
        <v>2196</v>
      </c>
      <c r="F82">
        <v>1262</v>
      </c>
      <c r="G82">
        <v>0.57469999999999999</v>
      </c>
    </row>
    <row r="83" spans="1:7" x14ac:dyDescent="0.55000000000000004">
      <c r="A83">
        <v>82</v>
      </c>
      <c r="B83" t="s">
        <v>21</v>
      </c>
      <c r="C83" t="s">
        <v>68</v>
      </c>
      <c r="D83" t="s">
        <v>1471</v>
      </c>
      <c r="E83">
        <v>7474.4</v>
      </c>
      <c r="F83">
        <v>4293.8</v>
      </c>
      <c r="G83">
        <v>0.57440000000000002</v>
      </c>
    </row>
    <row r="84" spans="1:7" x14ac:dyDescent="0.55000000000000004">
      <c r="A84">
        <v>83</v>
      </c>
      <c r="B84" t="s">
        <v>22</v>
      </c>
      <c r="C84" t="s">
        <v>89</v>
      </c>
      <c r="D84" t="s">
        <v>3052</v>
      </c>
      <c r="E84">
        <v>7091.1</v>
      </c>
      <c r="F84">
        <v>4040.7</v>
      </c>
      <c r="G84">
        <v>0.56979999999999997</v>
      </c>
    </row>
    <row r="85" spans="1:7" x14ac:dyDescent="0.55000000000000004">
      <c r="A85">
        <v>84</v>
      </c>
      <c r="B85" t="s">
        <v>22</v>
      </c>
      <c r="C85" t="s">
        <v>80</v>
      </c>
      <c r="D85" t="s">
        <v>3406</v>
      </c>
      <c r="E85">
        <v>7678.2</v>
      </c>
      <c r="F85">
        <v>4297</v>
      </c>
      <c r="G85">
        <v>0.55959999999999999</v>
      </c>
    </row>
    <row r="86" spans="1:7" x14ac:dyDescent="0.55000000000000004">
      <c r="A86">
        <v>85</v>
      </c>
      <c r="B86" t="s">
        <v>22</v>
      </c>
      <c r="C86" t="s">
        <v>53</v>
      </c>
      <c r="D86" t="s">
        <v>2884</v>
      </c>
      <c r="E86">
        <v>9062.5</v>
      </c>
      <c r="F86">
        <v>5040.1000000000004</v>
      </c>
      <c r="G86">
        <v>0.55610000000000004</v>
      </c>
    </row>
    <row r="87" spans="1:7" x14ac:dyDescent="0.55000000000000004">
      <c r="A87">
        <v>86</v>
      </c>
      <c r="B87" t="s">
        <v>21</v>
      </c>
      <c r="C87" t="s">
        <v>68</v>
      </c>
      <c r="D87" t="s">
        <v>1393</v>
      </c>
      <c r="E87">
        <v>8564.9</v>
      </c>
      <c r="F87">
        <v>4542</v>
      </c>
      <c r="G87">
        <v>0.53029999999999999</v>
      </c>
    </row>
    <row r="88" spans="1:7" x14ac:dyDescent="0.55000000000000004">
      <c r="A88">
        <v>87</v>
      </c>
      <c r="B88" t="s">
        <v>23</v>
      </c>
      <c r="C88" t="s">
        <v>81</v>
      </c>
      <c r="D88" t="s">
        <v>4184</v>
      </c>
      <c r="E88">
        <v>10280.4</v>
      </c>
      <c r="F88">
        <v>5302.8</v>
      </c>
      <c r="G88">
        <v>0.51580000000000004</v>
      </c>
    </row>
    <row r="89" spans="1:7" x14ac:dyDescent="0.55000000000000004">
      <c r="A89">
        <v>88</v>
      </c>
      <c r="B89" t="s">
        <v>21</v>
      </c>
      <c r="C89" t="s">
        <v>59</v>
      </c>
      <c r="D89" t="s">
        <v>1549</v>
      </c>
      <c r="E89">
        <v>15782.1</v>
      </c>
      <c r="F89">
        <v>7838</v>
      </c>
      <c r="G89">
        <v>0.49659999999999999</v>
      </c>
    </row>
    <row r="90" spans="1:7" x14ac:dyDescent="0.55000000000000004">
      <c r="A90">
        <v>89</v>
      </c>
      <c r="B90" t="s">
        <v>23</v>
      </c>
      <c r="C90" t="s">
        <v>81</v>
      </c>
      <c r="D90" t="s">
        <v>4252</v>
      </c>
      <c r="E90">
        <v>9662.7000000000007</v>
      </c>
      <c r="F90">
        <v>4788.7</v>
      </c>
      <c r="G90">
        <v>0.4955</v>
      </c>
    </row>
    <row r="91" spans="1:7" x14ac:dyDescent="0.55000000000000004">
      <c r="A91">
        <v>90</v>
      </c>
      <c r="B91" t="s">
        <v>21</v>
      </c>
      <c r="C91" t="s">
        <v>64</v>
      </c>
      <c r="D91" t="s">
        <v>1247</v>
      </c>
      <c r="E91">
        <v>6646.7</v>
      </c>
      <c r="F91">
        <v>3278.4</v>
      </c>
      <c r="G91">
        <v>0.49320000000000003</v>
      </c>
    </row>
    <row r="92" spans="1:7" x14ac:dyDescent="0.55000000000000004">
      <c r="A92">
        <v>91</v>
      </c>
      <c r="B92" t="s">
        <v>21</v>
      </c>
      <c r="C92" t="s">
        <v>68</v>
      </c>
      <c r="D92" t="s">
        <v>1293</v>
      </c>
      <c r="E92">
        <v>6782.1</v>
      </c>
      <c r="F92">
        <v>3284.8</v>
      </c>
      <c r="G92">
        <v>0.48430000000000001</v>
      </c>
    </row>
    <row r="93" spans="1:7" x14ac:dyDescent="0.55000000000000004">
      <c r="A93">
        <v>92</v>
      </c>
      <c r="B93" t="s">
        <v>23</v>
      </c>
      <c r="C93" t="s">
        <v>73</v>
      </c>
      <c r="D93" t="s">
        <v>4654</v>
      </c>
      <c r="E93">
        <v>7373.1</v>
      </c>
      <c r="F93">
        <v>3536.2</v>
      </c>
      <c r="G93">
        <v>0.47960000000000003</v>
      </c>
    </row>
    <row r="94" spans="1:7" x14ac:dyDescent="0.55000000000000004">
      <c r="A94">
        <v>93</v>
      </c>
      <c r="B94" t="s">
        <v>21</v>
      </c>
      <c r="C94" t="s">
        <v>71</v>
      </c>
      <c r="D94" t="s">
        <v>1959</v>
      </c>
      <c r="E94">
        <v>4847.3999999999996</v>
      </c>
      <c r="F94">
        <v>2274.1999999999998</v>
      </c>
      <c r="G94">
        <v>0.46910000000000002</v>
      </c>
    </row>
    <row r="95" spans="1:7" x14ac:dyDescent="0.55000000000000004">
      <c r="A95">
        <v>94</v>
      </c>
      <c r="B95" t="s">
        <v>22</v>
      </c>
      <c r="C95" t="s">
        <v>53</v>
      </c>
      <c r="D95" t="s">
        <v>2920</v>
      </c>
      <c r="E95">
        <v>11279.2</v>
      </c>
      <c r="F95">
        <v>5290</v>
      </c>
      <c r="G95">
        <v>0.46899999999999997</v>
      </c>
    </row>
    <row r="96" spans="1:7" x14ac:dyDescent="0.55000000000000004">
      <c r="A96">
        <v>95</v>
      </c>
      <c r="B96" t="s">
        <v>23</v>
      </c>
      <c r="C96" t="s">
        <v>63</v>
      </c>
      <c r="D96" t="s">
        <v>3928</v>
      </c>
      <c r="E96">
        <v>8737.7999999999993</v>
      </c>
      <c r="F96">
        <v>4034.3</v>
      </c>
      <c r="G96">
        <v>0.4617</v>
      </c>
    </row>
    <row r="97" spans="1:7" x14ac:dyDescent="0.55000000000000004">
      <c r="A97">
        <v>96</v>
      </c>
      <c r="B97" t="s">
        <v>22</v>
      </c>
      <c r="C97" t="s">
        <v>89</v>
      </c>
      <c r="D97" t="s">
        <v>3118</v>
      </c>
      <c r="E97">
        <v>4439</v>
      </c>
      <c r="F97">
        <v>2019.6</v>
      </c>
      <c r="G97">
        <v>0.45490000000000003</v>
      </c>
    </row>
    <row r="98" spans="1:7" x14ac:dyDescent="0.55000000000000004">
      <c r="A98">
        <v>97</v>
      </c>
      <c r="B98" t="s">
        <v>21</v>
      </c>
      <c r="C98" t="s">
        <v>54</v>
      </c>
      <c r="D98" t="s">
        <v>2180</v>
      </c>
      <c r="E98">
        <v>7273.2</v>
      </c>
      <c r="F98">
        <v>3281.6</v>
      </c>
      <c r="G98">
        <v>0.4511</v>
      </c>
    </row>
    <row r="99" spans="1:7" x14ac:dyDescent="0.55000000000000004">
      <c r="A99">
        <v>98</v>
      </c>
      <c r="B99" t="s">
        <v>22</v>
      </c>
      <c r="C99" t="s">
        <v>79</v>
      </c>
      <c r="D99" t="s">
        <v>2538</v>
      </c>
      <c r="E99">
        <v>11317.4</v>
      </c>
      <c r="F99">
        <v>5043.3</v>
      </c>
      <c r="G99">
        <v>0.4456</v>
      </c>
    </row>
    <row r="100" spans="1:7" x14ac:dyDescent="0.55000000000000004">
      <c r="A100">
        <v>99</v>
      </c>
      <c r="B100" t="s">
        <v>22</v>
      </c>
      <c r="C100" t="s">
        <v>77</v>
      </c>
      <c r="D100" t="s">
        <v>3240</v>
      </c>
      <c r="E100">
        <v>9095.5</v>
      </c>
      <c r="F100">
        <v>4035.9</v>
      </c>
      <c r="G100">
        <v>0.44369999999999998</v>
      </c>
    </row>
    <row r="101" spans="1:7" x14ac:dyDescent="0.55000000000000004">
      <c r="A101">
        <v>100</v>
      </c>
      <c r="B101" t="s">
        <v>21</v>
      </c>
      <c r="C101" t="s">
        <v>64</v>
      </c>
      <c r="D101" t="s">
        <v>1183</v>
      </c>
      <c r="E101">
        <v>9246.1</v>
      </c>
      <c r="F101">
        <v>4042.3</v>
      </c>
      <c r="G101">
        <v>0.43709999999999999</v>
      </c>
    </row>
    <row r="102" spans="1:7" x14ac:dyDescent="0.55000000000000004">
      <c r="A102">
        <v>101</v>
      </c>
      <c r="B102" t="s">
        <v>21</v>
      </c>
      <c r="C102" t="s">
        <v>60</v>
      </c>
      <c r="D102" t="s">
        <v>871</v>
      </c>
      <c r="E102">
        <v>3480.4</v>
      </c>
      <c r="F102">
        <v>1511.9</v>
      </c>
      <c r="G102">
        <v>0.43430000000000002</v>
      </c>
    </row>
    <row r="103" spans="1:7" x14ac:dyDescent="0.55000000000000004">
      <c r="A103">
        <v>102</v>
      </c>
      <c r="B103" t="s">
        <v>23</v>
      </c>
      <c r="C103" t="s">
        <v>88</v>
      </c>
      <c r="D103" t="s">
        <v>3643</v>
      </c>
      <c r="E103">
        <v>8521.4</v>
      </c>
      <c r="F103">
        <v>3523.5</v>
      </c>
      <c r="G103">
        <v>0.41339999999999999</v>
      </c>
    </row>
    <row r="104" spans="1:7" x14ac:dyDescent="0.55000000000000004">
      <c r="A104">
        <v>103</v>
      </c>
      <c r="B104" t="s">
        <v>21</v>
      </c>
      <c r="C104" t="s">
        <v>71</v>
      </c>
      <c r="D104" t="s">
        <v>2007</v>
      </c>
      <c r="E104">
        <v>3677.5</v>
      </c>
      <c r="F104">
        <v>1516.7</v>
      </c>
      <c r="G104">
        <v>0.41239999999999999</v>
      </c>
    </row>
    <row r="105" spans="1:7" x14ac:dyDescent="0.55000000000000004">
      <c r="A105">
        <v>104</v>
      </c>
      <c r="B105" t="s">
        <v>23</v>
      </c>
      <c r="C105" t="s">
        <v>83</v>
      </c>
      <c r="D105" t="s">
        <v>4874</v>
      </c>
      <c r="E105">
        <v>11220.8</v>
      </c>
      <c r="F105">
        <v>4538.8</v>
      </c>
      <c r="G105">
        <v>0.40450000000000003</v>
      </c>
    </row>
    <row r="106" spans="1:7" x14ac:dyDescent="0.55000000000000004">
      <c r="A106">
        <v>105</v>
      </c>
      <c r="B106" t="s">
        <v>23</v>
      </c>
      <c r="C106" t="s">
        <v>73</v>
      </c>
      <c r="D106" t="s">
        <v>4792</v>
      </c>
      <c r="E106">
        <v>8749</v>
      </c>
      <c r="F106">
        <v>3534.6</v>
      </c>
      <c r="G106">
        <v>0.40400000000000003</v>
      </c>
    </row>
    <row r="107" spans="1:7" x14ac:dyDescent="0.55000000000000004">
      <c r="A107">
        <v>106</v>
      </c>
      <c r="B107" t="s">
        <v>21</v>
      </c>
      <c r="C107" t="s">
        <v>54</v>
      </c>
      <c r="D107" t="s">
        <v>2288</v>
      </c>
      <c r="E107">
        <v>3799.8</v>
      </c>
      <c r="F107">
        <v>1516.7</v>
      </c>
      <c r="G107">
        <v>0.39910000000000001</v>
      </c>
    </row>
    <row r="108" spans="1:7" x14ac:dyDescent="0.55000000000000004">
      <c r="A108">
        <v>107</v>
      </c>
      <c r="B108" t="s">
        <v>23</v>
      </c>
      <c r="C108" t="s">
        <v>72</v>
      </c>
      <c r="D108" t="s">
        <v>3869</v>
      </c>
      <c r="E108">
        <v>8874.1</v>
      </c>
      <c r="F108">
        <v>3541</v>
      </c>
      <c r="G108">
        <v>0.39900000000000002</v>
      </c>
    </row>
    <row r="109" spans="1:7" x14ac:dyDescent="0.55000000000000004">
      <c r="A109">
        <v>108</v>
      </c>
      <c r="B109" t="s">
        <v>21</v>
      </c>
      <c r="C109" t="s">
        <v>59</v>
      </c>
      <c r="D109" t="s">
        <v>1695</v>
      </c>
      <c r="E109">
        <v>9588.1</v>
      </c>
      <c r="F109">
        <v>3792.5</v>
      </c>
      <c r="G109">
        <v>0.39550000000000002</v>
      </c>
    </row>
    <row r="110" spans="1:7" x14ac:dyDescent="0.55000000000000004">
      <c r="A110">
        <v>109</v>
      </c>
      <c r="B110" t="s">
        <v>22</v>
      </c>
      <c r="C110" t="s">
        <v>80</v>
      </c>
      <c r="D110" t="s">
        <v>3444</v>
      </c>
      <c r="E110">
        <v>11181.9</v>
      </c>
      <c r="F110">
        <v>4039.1</v>
      </c>
      <c r="G110">
        <v>0.36120000000000002</v>
      </c>
    </row>
    <row r="111" spans="1:7" x14ac:dyDescent="0.55000000000000004">
      <c r="A111">
        <v>110</v>
      </c>
      <c r="B111" t="s">
        <v>23</v>
      </c>
      <c r="C111" t="s">
        <v>73</v>
      </c>
      <c r="D111" t="s">
        <v>4682</v>
      </c>
      <c r="E111">
        <v>7717.8</v>
      </c>
      <c r="F111">
        <v>2775.5</v>
      </c>
      <c r="G111">
        <v>0.35959999999999998</v>
      </c>
    </row>
    <row r="112" spans="1:7" x14ac:dyDescent="0.55000000000000004">
      <c r="A112">
        <v>111</v>
      </c>
      <c r="B112" t="s">
        <v>23</v>
      </c>
      <c r="C112" t="s">
        <v>83</v>
      </c>
      <c r="D112" t="s">
        <v>4826</v>
      </c>
      <c r="E112">
        <v>13587.4</v>
      </c>
      <c r="F112">
        <v>4798.3</v>
      </c>
      <c r="G112">
        <v>0.35310000000000002</v>
      </c>
    </row>
    <row r="113" spans="1:7" x14ac:dyDescent="0.55000000000000004">
      <c r="A113">
        <v>112</v>
      </c>
      <c r="B113" t="s">
        <v>23</v>
      </c>
      <c r="C113" t="s">
        <v>88</v>
      </c>
      <c r="D113" t="s">
        <v>3619</v>
      </c>
      <c r="E113">
        <v>10086.299999999999</v>
      </c>
      <c r="F113">
        <v>3534.6</v>
      </c>
      <c r="G113">
        <v>0.35039999999999999</v>
      </c>
    </row>
    <row r="114" spans="1:7" x14ac:dyDescent="0.55000000000000004">
      <c r="A114">
        <v>113</v>
      </c>
      <c r="B114" t="s">
        <v>21</v>
      </c>
      <c r="C114" t="s">
        <v>67</v>
      </c>
      <c r="D114" t="s">
        <v>1851</v>
      </c>
      <c r="E114">
        <v>5781.2</v>
      </c>
      <c r="F114">
        <v>2018</v>
      </c>
      <c r="G114">
        <v>0.34899999999999998</v>
      </c>
    </row>
    <row r="115" spans="1:7" x14ac:dyDescent="0.55000000000000004">
      <c r="A115">
        <v>114</v>
      </c>
      <c r="B115" t="s">
        <v>23</v>
      </c>
      <c r="C115" t="s">
        <v>87</v>
      </c>
      <c r="D115" t="s">
        <v>4551</v>
      </c>
      <c r="E115">
        <v>10301.9</v>
      </c>
      <c r="F115">
        <v>3539.4</v>
      </c>
      <c r="G115">
        <v>0.34350000000000003</v>
      </c>
    </row>
    <row r="116" spans="1:7" x14ac:dyDescent="0.55000000000000004">
      <c r="A116">
        <v>115</v>
      </c>
      <c r="B116" t="s">
        <v>22</v>
      </c>
      <c r="C116" t="s">
        <v>79</v>
      </c>
      <c r="D116" t="s">
        <v>2412</v>
      </c>
      <c r="E116">
        <v>17732.599999999999</v>
      </c>
      <c r="F116">
        <v>6052.3</v>
      </c>
      <c r="G116">
        <v>0.34129999999999999</v>
      </c>
    </row>
    <row r="117" spans="1:7" x14ac:dyDescent="0.55000000000000004">
      <c r="A117">
        <v>116</v>
      </c>
      <c r="B117" t="s">
        <v>23</v>
      </c>
      <c r="C117" t="s">
        <v>73</v>
      </c>
      <c r="D117" t="s">
        <v>4750</v>
      </c>
      <c r="E117">
        <v>8941.1</v>
      </c>
      <c r="F117">
        <v>3023.8</v>
      </c>
      <c r="G117">
        <v>0.33810000000000001</v>
      </c>
    </row>
    <row r="118" spans="1:7" x14ac:dyDescent="0.55000000000000004">
      <c r="A118">
        <v>117</v>
      </c>
      <c r="B118" t="s">
        <v>22</v>
      </c>
      <c r="C118" t="s">
        <v>77</v>
      </c>
      <c r="D118" t="s">
        <v>3334</v>
      </c>
      <c r="E118">
        <v>7540.7</v>
      </c>
      <c r="F118">
        <v>2525.6999999999998</v>
      </c>
      <c r="G118">
        <v>0.33489999999999998</v>
      </c>
    </row>
    <row r="119" spans="1:7" x14ac:dyDescent="0.55000000000000004">
      <c r="A119">
        <v>118</v>
      </c>
      <c r="B119" t="s">
        <v>22</v>
      </c>
      <c r="C119" t="s">
        <v>89</v>
      </c>
      <c r="D119" t="s">
        <v>3128</v>
      </c>
      <c r="E119">
        <v>7598</v>
      </c>
      <c r="F119">
        <v>2530.5</v>
      </c>
      <c r="G119">
        <v>0.33300000000000002</v>
      </c>
    </row>
    <row r="120" spans="1:7" x14ac:dyDescent="0.55000000000000004">
      <c r="A120">
        <v>119</v>
      </c>
      <c r="B120" t="s">
        <v>22</v>
      </c>
      <c r="C120" t="s">
        <v>85</v>
      </c>
      <c r="D120" t="s">
        <v>2670</v>
      </c>
      <c r="E120">
        <v>7597.7</v>
      </c>
      <c r="F120">
        <v>2516.1</v>
      </c>
      <c r="G120">
        <v>0.33110000000000001</v>
      </c>
    </row>
    <row r="121" spans="1:7" x14ac:dyDescent="0.55000000000000004">
      <c r="A121">
        <v>120</v>
      </c>
      <c r="B121" t="s">
        <v>21</v>
      </c>
      <c r="C121" t="s">
        <v>60</v>
      </c>
      <c r="D121" t="s">
        <v>825</v>
      </c>
      <c r="E121">
        <v>5373.4</v>
      </c>
      <c r="F121">
        <v>1771.3</v>
      </c>
      <c r="G121">
        <v>0.3296</v>
      </c>
    </row>
    <row r="122" spans="1:7" x14ac:dyDescent="0.55000000000000004">
      <c r="A122">
        <v>121</v>
      </c>
      <c r="B122" t="s">
        <v>21</v>
      </c>
      <c r="C122" t="s">
        <v>64</v>
      </c>
      <c r="D122" t="s">
        <v>1105</v>
      </c>
      <c r="E122">
        <v>9332.1</v>
      </c>
      <c r="F122">
        <v>3034.9</v>
      </c>
      <c r="G122">
        <v>0.32519999999999999</v>
      </c>
    </row>
    <row r="123" spans="1:7" x14ac:dyDescent="0.55000000000000004">
      <c r="A123">
        <v>122</v>
      </c>
      <c r="B123" t="s">
        <v>23</v>
      </c>
      <c r="C123" t="s">
        <v>87</v>
      </c>
      <c r="D123" t="s">
        <v>4491</v>
      </c>
      <c r="E123">
        <v>7308.2</v>
      </c>
      <c r="F123">
        <v>2267.8000000000002</v>
      </c>
      <c r="G123">
        <v>0.31030000000000002</v>
      </c>
    </row>
    <row r="124" spans="1:7" x14ac:dyDescent="0.55000000000000004">
      <c r="A124">
        <v>123</v>
      </c>
      <c r="B124" t="s">
        <v>23</v>
      </c>
      <c r="C124" t="s">
        <v>81</v>
      </c>
      <c r="D124" t="s">
        <v>4283</v>
      </c>
      <c r="E124">
        <v>7626.6</v>
      </c>
      <c r="F124">
        <v>2277.4</v>
      </c>
      <c r="G124">
        <v>0.29859999999999998</v>
      </c>
    </row>
    <row r="125" spans="1:7" x14ac:dyDescent="0.55000000000000004">
      <c r="A125">
        <v>124</v>
      </c>
      <c r="B125" t="s">
        <v>21</v>
      </c>
      <c r="C125" t="s">
        <v>68</v>
      </c>
      <c r="D125" t="s">
        <v>1451</v>
      </c>
      <c r="E125">
        <v>4252.8</v>
      </c>
      <c r="F125">
        <v>1262</v>
      </c>
      <c r="G125">
        <v>0.29670000000000002</v>
      </c>
    </row>
    <row r="126" spans="1:7" x14ac:dyDescent="0.55000000000000004">
      <c r="A126">
        <v>125</v>
      </c>
      <c r="B126" t="s">
        <v>22</v>
      </c>
      <c r="C126" t="s">
        <v>79</v>
      </c>
      <c r="D126" t="s">
        <v>2510</v>
      </c>
      <c r="E126">
        <v>6252.2</v>
      </c>
      <c r="F126">
        <v>1761.7</v>
      </c>
      <c r="G126">
        <v>0.28170000000000001</v>
      </c>
    </row>
    <row r="127" spans="1:7" x14ac:dyDescent="0.55000000000000004">
      <c r="A127">
        <v>126</v>
      </c>
      <c r="B127" t="s">
        <v>23</v>
      </c>
      <c r="C127" t="s">
        <v>88</v>
      </c>
      <c r="D127" t="s">
        <v>3558</v>
      </c>
      <c r="E127">
        <v>2688.4</v>
      </c>
      <c r="F127">
        <v>755.9</v>
      </c>
      <c r="G127">
        <v>0.28110000000000002</v>
      </c>
    </row>
    <row r="128" spans="1:7" x14ac:dyDescent="0.55000000000000004">
      <c r="A128">
        <v>127</v>
      </c>
      <c r="B128" t="s">
        <v>23</v>
      </c>
      <c r="C128" t="s">
        <v>88</v>
      </c>
      <c r="D128" t="s">
        <v>3667</v>
      </c>
      <c r="E128">
        <v>6601.2</v>
      </c>
      <c r="F128">
        <v>1764.9</v>
      </c>
      <c r="G128">
        <v>0.26729999999999998</v>
      </c>
    </row>
    <row r="129" spans="1:7" x14ac:dyDescent="0.55000000000000004">
      <c r="A129">
        <v>128</v>
      </c>
      <c r="B129" t="s">
        <v>21</v>
      </c>
      <c r="C129" t="s">
        <v>59</v>
      </c>
      <c r="D129" t="s">
        <v>1587</v>
      </c>
      <c r="E129">
        <v>11388</v>
      </c>
      <c r="F129">
        <v>3028.6</v>
      </c>
      <c r="G129">
        <v>0.26590000000000003</v>
      </c>
    </row>
    <row r="130" spans="1:7" x14ac:dyDescent="0.55000000000000004">
      <c r="A130">
        <v>129</v>
      </c>
      <c r="B130" t="s">
        <v>21</v>
      </c>
      <c r="C130" t="s">
        <v>67</v>
      </c>
      <c r="D130" t="s">
        <v>1929</v>
      </c>
      <c r="E130">
        <v>5958.4</v>
      </c>
      <c r="F130">
        <v>1513.5</v>
      </c>
      <c r="G130">
        <v>0.254</v>
      </c>
    </row>
    <row r="131" spans="1:7" x14ac:dyDescent="0.55000000000000004">
      <c r="A131">
        <v>130</v>
      </c>
      <c r="B131" t="s">
        <v>23</v>
      </c>
      <c r="C131" t="s">
        <v>83</v>
      </c>
      <c r="D131" t="s">
        <v>5037</v>
      </c>
      <c r="E131">
        <v>5030.8</v>
      </c>
      <c r="F131">
        <v>1262</v>
      </c>
      <c r="G131">
        <v>0.25080000000000002</v>
      </c>
    </row>
    <row r="132" spans="1:7" x14ac:dyDescent="0.55000000000000004">
      <c r="A132">
        <v>131</v>
      </c>
      <c r="B132" t="s">
        <v>21</v>
      </c>
      <c r="C132" t="s">
        <v>54</v>
      </c>
      <c r="D132" t="s">
        <v>2388</v>
      </c>
      <c r="E132">
        <v>4060.9</v>
      </c>
      <c r="F132">
        <v>1007.4</v>
      </c>
      <c r="G132">
        <v>0.248</v>
      </c>
    </row>
    <row r="133" spans="1:7" x14ac:dyDescent="0.55000000000000004">
      <c r="A133">
        <v>132</v>
      </c>
      <c r="B133" t="s">
        <v>22</v>
      </c>
      <c r="C133" t="s">
        <v>79</v>
      </c>
      <c r="D133" t="s">
        <v>2440</v>
      </c>
      <c r="E133">
        <v>11094.4</v>
      </c>
      <c r="F133">
        <v>2525.6999999999998</v>
      </c>
      <c r="G133">
        <v>0.2276</v>
      </c>
    </row>
    <row r="134" spans="1:7" x14ac:dyDescent="0.55000000000000004">
      <c r="A134">
        <v>133</v>
      </c>
      <c r="B134" t="s">
        <v>22</v>
      </c>
      <c r="C134" t="s">
        <v>77</v>
      </c>
      <c r="D134" t="s">
        <v>3258</v>
      </c>
      <c r="E134">
        <v>11542.7</v>
      </c>
      <c r="F134">
        <v>2525.6999999999998</v>
      </c>
      <c r="G134">
        <v>0.21879999999999999</v>
      </c>
    </row>
    <row r="135" spans="1:7" x14ac:dyDescent="0.55000000000000004">
      <c r="A135">
        <v>134</v>
      </c>
      <c r="B135" t="s">
        <v>21</v>
      </c>
      <c r="C135" t="s">
        <v>59</v>
      </c>
      <c r="D135" t="s">
        <v>1519</v>
      </c>
      <c r="E135">
        <v>3510.1</v>
      </c>
      <c r="F135">
        <v>754.3</v>
      </c>
      <c r="G135">
        <v>0.21490000000000001</v>
      </c>
    </row>
    <row r="136" spans="1:7" x14ac:dyDescent="0.55000000000000004">
      <c r="A136">
        <v>135</v>
      </c>
      <c r="B136" t="s">
        <v>21</v>
      </c>
      <c r="C136" t="s">
        <v>59</v>
      </c>
      <c r="D136" t="s">
        <v>1637</v>
      </c>
      <c r="E136">
        <v>8450.5</v>
      </c>
      <c r="F136">
        <v>1763.3</v>
      </c>
      <c r="G136">
        <v>0.20860000000000001</v>
      </c>
    </row>
    <row r="137" spans="1:7" x14ac:dyDescent="0.55000000000000004">
      <c r="A137">
        <v>136</v>
      </c>
      <c r="B137" t="s">
        <v>21</v>
      </c>
      <c r="C137" t="s">
        <v>68</v>
      </c>
      <c r="D137" t="s">
        <v>1279</v>
      </c>
      <c r="E137">
        <v>8735.4</v>
      </c>
      <c r="F137">
        <v>1768.1</v>
      </c>
      <c r="G137">
        <v>0.2024</v>
      </c>
    </row>
    <row r="138" spans="1:7" x14ac:dyDescent="0.55000000000000004">
      <c r="A138">
        <v>137</v>
      </c>
      <c r="B138" t="s">
        <v>23</v>
      </c>
      <c r="C138" t="s">
        <v>87</v>
      </c>
      <c r="D138" t="s">
        <v>4351</v>
      </c>
      <c r="E138">
        <v>15010.8</v>
      </c>
      <c r="F138">
        <v>3028.6</v>
      </c>
      <c r="G138">
        <v>0.20169999999999999</v>
      </c>
    </row>
    <row r="139" spans="1:7" x14ac:dyDescent="0.55000000000000004">
      <c r="A139">
        <v>138</v>
      </c>
      <c r="B139" t="s">
        <v>21</v>
      </c>
      <c r="C139" t="s">
        <v>68</v>
      </c>
      <c r="D139" t="s">
        <v>1363</v>
      </c>
      <c r="E139">
        <v>3821.8</v>
      </c>
      <c r="F139">
        <v>757.5</v>
      </c>
      <c r="G139">
        <v>0.19819999999999999</v>
      </c>
    </row>
    <row r="140" spans="1:7" x14ac:dyDescent="0.55000000000000004">
      <c r="A140">
        <v>139</v>
      </c>
      <c r="B140" t="s">
        <v>23</v>
      </c>
      <c r="C140" t="s">
        <v>88</v>
      </c>
      <c r="D140" t="s">
        <v>3574</v>
      </c>
      <c r="E140">
        <v>7672.5</v>
      </c>
      <c r="F140">
        <v>1513.5</v>
      </c>
      <c r="G140">
        <v>0.19719999999999999</v>
      </c>
    </row>
    <row r="141" spans="1:7" x14ac:dyDescent="0.55000000000000004">
      <c r="A141">
        <v>140</v>
      </c>
      <c r="B141" t="s">
        <v>23</v>
      </c>
      <c r="C141" t="s">
        <v>63</v>
      </c>
      <c r="D141" t="s">
        <v>3960</v>
      </c>
      <c r="E141">
        <v>22256.1</v>
      </c>
      <c r="F141">
        <v>4042.3</v>
      </c>
      <c r="G141">
        <v>0.18160000000000001</v>
      </c>
    </row>
    <row r="142" spans="1:7" x14ac:dyDescent="0.55000000000000004">
      <c r="A142">
        <v>141</v>
      </c>
      <c r="B142" t="s">
        <v>22</v>
      </c>
      <c r="C142" t="s">
        <v>89</v>
      </c>
      <c r="D142" t="s">
        <v>3092</v>
      </c>
      <c r="E142">
        <v>13914.7</v>
      </c>
      <c r="F142">
        <v>2524.1</v>
      </c>
      <c r="G142">
        <v>0.18129999999999999</v>
      </c>
    </row>
    <row r="143" spans="1:7" x14ac:dyDescent="0.55000000000000004">
      <c r="A143">
        <v>142</v>
      </c>
      <c r="B143" t="s">
        <v>23</v>
      </c>
      <c r="C143" t="s">
        <v>81</v>
      </c>
      <c r="D143" t="s">
        <v>4156</v>
      </c>
      <c r="E143">
        <v>5594.3</v>
      </c>
      <c r="F143">
        <v>1009</v>
      </c>
      <c r="G143">
        <v>0.18029999999999999</v>
      </c>
    </row>
    <row r="144" spans="1:7" x14ac:dyDescent="0.55000000000000004">
      <c r="A144">
        <v>143</v>
      </c>
      <c r="B144" t="s">
        <v>22</v>
      </c>
      <c r="C144" t="s">
        <v>79</v>
      </c>
      <c r="D144" t="s">
        <v>2602</v>
      </c>
      <c r="E144">
        <v>4302.3</v>
      </c>
      <c r="F144">
        <v>759.1</v>
      </c>
      <c r="G144">
        <v>0.1764</v>
      </c>
    </row>
    <row r="145" spans="1:7" x14ac:dyDescent="0.55000000000000004">
      <c r="A145">
        <v>144</v>
      </c>
      <c r="B145" t="s">
        <v>21</v>
      </c>
      <c r="C145" t="s">
        <v>71</v>
      </c>
      <c r="D145" t="s">
        <v>1975</v>
      </c>
      <c r="E145">
        <v>6124</v>
      </c>
      <c r="F145">
        <v>1010.6</v>
      </c>
      <c r="G145">
        <v>0.16500000000000001</v>
      </c>
    </row>
    <row r="146" spans="1:7" x14ac:dyDescent="0.55000000000000004">
      <c r="A146">
        <v>145</v>
      </c>
      <c r="B146" t="s">
        <v>21</v>
      </c>
      <c r="C146" t="s">
        <v>67</v>
      </c>
      <c r="D146" t="s">
        <v>1797</v>
      </c>
      <c r="E146">
        <v>1540.9</v>
      </c>
      <c r="F146">
        <v>253</v>
      </c>
      <c r="G146">
        <v>0.16420000000000001</v>
      </c>
    </row>
    <row r="147" spans="1:7" x14ac:dyDescent="0.55000000000000004">
      <c r="A147">
        <v>146</v>
      </c>
      <c r="B147" t="s">
        <v>22</v>
      </c>
      <c r="C147" t="s">
        <v>85</v>
      </c>
      <c r="D147" t="s">
        <v>2858</v>
      </c>
      <c r="E147">
        <v>4748.3999999999996</v>
      </c>
      <c r="F147">
        <v>754.3</v>
      </c>
      <c r="G147">
        <v>0.1588</v>
      </c>
    </row>
    <row r="148" spans="1:7" x14ac:dyDescent="0.55000000000000004">
      <c r="A148">
        <v>147</v>
      </c>
      <c r="B148" t="s">
        <v>23</v>
      </c>
      <c r="C148" t="s">
        <v>63</v>
      </c>
      <c r="D148" t="s">
        <v>4084</v>
      </c>
      <c r="E148">
        <v>6720</v>
      </c>
      <c r="F148">
        <v>1010.6</v>
      </c>
      <c r="G148">
        <v>0.15029999999999999</v>
      </c>
    </row>
    <row r="149" spans="1:7" x14ac:dyDescent="0.55000000000000004">
      <c r="A149">
        <v>148</v>
      </c>
      <c r="B149" t="s">
        <v>23</v>
      </c>
      <c r="C149" t="s">
        <v>81</v>
      </c>
      <c r="D149" t="s">
        <v>4112</v>
      </c>
      <c r="E149">
        <v>9322.7000000000007</v>
      </c>
      <c r="F149">
        <v>1262</v>
      </c>
      <c r="G149">
        <v>0.1353</v>
      </c>
    </row>
    <row r="150" spans="1:7" x14ac:dyDescent="0.55000000000000004">
      <c r="A150">
        <v>149</v>
      </c>
      <c r="B150" t="s">
        <v>22</v>
      </c>
      <c r="C150" t="s">
        <v>53</v>
      </c>
      <c r="D150" t="s">
        <v>2900</v>
      </c>
      <c r="E150">
        <v>8137</v>
      </c>
      <c r="F150">
        <v>1012.2</v>
      </c>
      <c r="G150">
        <v>0.12429999999999999</v>
      </c>
    </row>
    <row r="151" spans="1:7" x14ac:dyDescent="0.55000000000000004">
      <c r="A151">
        <v>150</v>
      </c>
      <c r="B151" t="s">
        <v>22</v>
      </c>
      <c r="C151" t="s">
        <v>53</v>
      </c>
      <c r="D151" t="s">
        <v>2942</v>
      </c>
      <c r="E151">
        <v>2375.3000000000002</v>
      </c>
      <c r="F151">
        <v>253</v>
      </c>
      <c r="G151">
        <v>0.1065</v>
      </c>
    </row>
    <row r="152" spans="1:7" x14ac:dyDescent="0.55000000000000004">
      <c r="A152">
        <v>151</v>
      </c>
      <c r="B152" t="s">
        <v>22</v>
      </c>
      <c r="C152" t="s">
        <v>89</v>
      </c>
      <c r="D152" t="s">
        <v>3028</v>
      </c>
      <c r="E152">
        <v>3260.4</v>
      </c>
      <c r="F152">
        <v>253</v>
      </c>
      <c r="G152">
        <v>7.7600000000000002E-2</v>
      </c>
    </row>
    <row r="153" spans="1:7" x14ac:dyDescent="0.55000000000000004">
      <c r="A153">
        <v>152</v>
      </c>
      <c r="B153" t="s">
        <v>23</v>
      </c>
      <c r="C153" t="s">
        <v>63</v>
      </c>
      <c r="D153" t="s">
        <v>4004</v>
      </c>
      <c r="E153">
        <v>5405.7</v>
      </c>
      <c r="F153">
        <v>253</v>
      </c>
      <c r="G153">
        <v>4.6800000000000001E-2</v>
      </c>
    </row>
    <row r="154" spans="1:7" x14ac:dyDescent="0.55000000000000004">
      <c r="A154">
        <v>153</v>
      </c>
      <c r="B154" t="s">
        <v>22</v>
      </c>
      <c r="C154" t="s">
        <v>85</v>
      </c>
      <c r="D154" t="s">
        <v>2774</v>
      </c>
      <c r="E154">
        <v>10974.6</v>
      </c>
      <c r="F154">
        <v>502.9</v>
      </c>
      <c r="G154">
        <v>4.58E-2</v>
      </c>
    </row>
    <row r="155" spans="1:7" x14ac:dyDescent="0.55000000000000004">
      <c r="A155">
        <v>154</v>
      </c>
      <c r="B155" t="s">
        <v>22</v>
      </c>
      <c r="C155" t="s">
        <v>80</v>
      </c>
      <c r="D155" t="s">
        <v>3370</v>
      </c>
      <c r="E155">
        <v>4868.8</v>
      </c>
      <c r="F155">
        <v>0</v>
      </c>
      <c r="G155">
        <v>0</v>
      </c>
    </row>
    <row r="156" spans="1:7" x14ac:dyDescent="0.55000000000000004">
      <c r="A156">
        <v>155</v>
      </c>
      <c r="B156" t="s">
        <v>23</v>
      </c>
      <c r="C156" t="s">
        <v>87</v>
      </c>
      <c r="D156" t="s">
        <v>4401</v>
      </c>
      <c r="E156">
        <v>4997.1000000000004</v>
      </c>
      <c r="F156">
        <v>0</v>
      </c>
      <c r="G156">
        <v>0</v>
      </c>
    </row>
    <row r="157" spans="1:7" x14ac:dyDescent="0.55000000000000004">
      <c r="A157">
        <v>156</v>
      </c>
      <c r="B157" t="s">
        <v>21</v>
      </c>
      <c r="C157" t="s">
        <v>60</v>
      </c>
      <c r="D157" t="s">
        <v>755</v>
      </c>
      <c r="E157">
        <v>3170.3</v>
      </c>
      <c r="F157">
        <v>0</v>
      </c>
      <c r="G157">
        <v>0</v>
      </c>
    </row>
  </sheetData>
  <phoneticPr fontId="4"/>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627B1-79E7-420B-B651-5B1392CEE0CB}">
  <sheetPr codeName="Sheet7"/>
  <dimension ref="A1:G157"/>
  <sheetViews>
    <sheetView workbookViewId="0">
      <selection sqref="A1:G157"/>
    </sheetView>
  </sheetViews>
  <sheetFormatPr defaultRowHeight="18" x14ac:dyDescent="0.55000000000000004"/>
  <cols>
    <col min="1" max="1" width="10.75" bestFit="1" customWidth="1"/>
    <col min="2" max="2" width="10.25" bestFit="1" customWidth="1"/>
    <col min="3" max="3" width="19.58203125" bestFit="1" customWidth="1"/>
    <col min="4" max="4" width="10.83203125" bestFit="1" customWidth="1"/>
    <col min="5" max="6" width="10.75" bestFit="1" customWidth="1"/>
    <col min="7" max="7" width="8.83203125" bestFit="1" customWidth="1"/>
  </cols>
  <sheetData>
    <row r="1" spans="1:7" x14ac:dyDescent="0.55000000000000004">
      <c r="A1" t="s">
        <v>5564</v>
      </c>
      <c r="B1" t="s">
        <v>17</v>
      </c>
      <c r="C1" t="s">
        <v>33</v>
      </c>
      <c r="D1" t="s">
        <v>122</v>
      </c>
      <c r="E1" t="s">
        <v>18</v>
      </c>
      <c r="F1" t="s">
        <v>19</v>
      </c>
      <c r="G1" t="s">
        <v>5565</v>
      </c>
    </row>
    <row r="2" spans="1:7" x14ac:dyDescent="0.55000000000000004">
      <c r="A2">
        <v>1</v>
      </c>
      <c r="B2" t="s">
        <v>23</v>
      </c>
      <c r="C2" t="s">
        <v>63</v>
      </c>
      <c r="D2" t="s">
        <v>3982</v>
      </c>
      <c r="E2">
        <v>44876</v>
      </c>
      <c r="F2">
        <v>134377.29999999999</v>
      </c>
      <c r="G2">
        <v>2.9944000000000002</v>
      </c>
    </row>
    <row r="3" spans="1:7" x14ac:dyDescent="0.55000000000000004">
      <c r="A3">
        <v>2</v>
      </c>
      <c r="B3" t="s">
        <v>23</v>
      </c>
      <c r="C3" t="s">
        <v>81</v>
      </c>
      <c r="D3" t="s">
        <v>4156</v>
      </c>
      <c r="E3">
        <v>22607.5</v>
      </c>
      <c r="F3">
        <v>64472.5</v>
      </c>
      <c r="G3">
        <v>2.8517999999999999</v>
      </c>
    </row>
    <row r="4" spans="1:7" x14ac:dyDescent="0.55000000000000004">
      <c r="A4">
        <v>3</v>
      </c>
      <c r="B4" t="s">
        <v>21</v>
      </c>
      <c r="C4" t="s">
        <v>71</v>
      </c>
      <c r="D4" t="s">
        <v>1975</v>
      </c>
      <c r="E4">
        <v>7976</v>
      </c>
      <c r="F4">
        <v>21039.1</v>
      </c>
      <c r="G4">
        <v>2.6377999999999999</v>
      </c>
    </row>
    <row r="5" spans="1:7" x14ac:dyDescent="0.55000000000000004">
      <c r="A5">
        <v>4</v>
      </c>
      <c r="B5" t="s">
        <v>21</v>
      </c>
      <c r="C5" t="s">
        <v>64</v>
      </c>
      <c r="D5" t="s">
        <v>981</v>
      </c>
      <c r="E5">
        <v>65429.7</v>
      </c>
      <c r="F5">
        <v>169336.7</v>
      </c>
      <c r="G5">
        <v>2.5880000000000001</v>
      </c>
    </row>
    <row r="6" spans="1:7" x14ac:dyDescent="0.55000000000000004">
      <c r="A6">
        <v>5</v>
      </c>
      <c r="B6" t="s">
        <v>22</v>
      </c>
      <c r="C6" t="s">
        <v>53</v>
      </c>
      <c r="D6" t="s">
        <v>3004</v>
      </c>
      <c r="E6">
        <v>27097.1</v>
      </c>
      <c r="F6">
        <v>69223.5</v>
      </c>
      <c r="G6">
        <v>2.5546000000000002</v>
      </c>
    </row>
    <row r="7" spans="1:7" x14ac:dyDescent="0.55000000000000004">
      <c r="A7">
        <v>6</v>
      </c>
      <c r="B7" t="s">
        <v>21</v>
      </c>
      <c r="C7" t="s">
        <v>71</v>
      </c>
      <c r="D7" t="s">
        <v>2104</v>
      </c>
      <c r="E7">
        <v>15512.4</v>
      </c>
      <c r="F7">
        <v>39365.300000000003</v>
      </c>
      <c r="G7">
        <v>2.5375999999999999</v>
      </c>
    </row>
    <row r="8" spans="1:7" x14ac:dyDescent="0.55000000000000004">
      <c r="A8">
        <v>7</v>
      </c>
      <c r="B8" t="s">
        <v>21</v>
      </c>
      <c r="C8" t="s">
        <v>59</v>
      </c>
      <c r="D8" t="s">
        <v>1715</v>
      </c>
      <c r="E8">
        <v>38863.9</v>
      </c>
      <c r="F8">
        <v>88246.6</v>
      </c>
      <c r="G8">
        <v>2.2706</v>
      </c>
    </row>
    <row r="9" spans="1:7" x14ac:dyDescent="0.55000000000000004">
      <c r="A9">
        <v>8</v>
      </c>
      <c r="B9" t="s">
        <v>21</v>
      </c>
      <c r="C9" t="s">
        <v>67</v>
      </c>
      <c r="D9" t="s">
        <v>1903</v>
      </c>
      <c r="E9">
        <v>31892.7</v>
      </c>
      <c r="F9">
        <v>71609.3</v>
      </c>
      <c r="G9">
        <v>2.2452999999999999</v>
      </c>
    </row>
    <row r="10" spans="1:7" x14ac:dyDescent="0.55000000000000004">
      <c r="A10">
        <v>9</v>
      </c>
      <c r="B10" t="s">
        <v>22</v>
      </c>
      <c r="C10" t="s">
        <v>77</v>
      </c>
      <c r="D10" t="s">
        <v>3302</v>
      </c>
      <c r="E10">
        <v>13096.5</v>
      </c>
      <c r="F10">
        <v>28846.3</v>
      </c>
      <c r="G10">
        <v>2.2025000000000001</v>
      </c>
    </row>
    <row r="11" spans="1:7" x14ac:dyDescent="0.55000000000000004">
      <c r="A11">
        <v>10</v>
      </c>
      <c r="B11" t="s">
        <v>21</v>
      </c>
      <c r="C11" t="s">
        <v>60</v>
      </c>
      <c r="D11" t="s">
        <v>871</v>
      </c>
      <c r="E11">
        <v>22688.9</v>
      </c>
      <c r="F11">
        <v>49221.4</v>
      </c>
      <c r="G11">
        <v>2.1694</v>
      </c>
    </row>
    <row r="12" spans="1:7" x14ac:dyDescent="0.55000000000000004">
      <c r="A12">
        <v>11</v>
      </c>
      <c r="B12" t="s">
        <v>22</v>
      </c>
      <c r="C12" t="s">
        <v>53</v>
      </c>
      <c r="D12" t="s">
        <v>2966</v>
      </c>
      <c r="E12">
        <v>55537.4</v>
      </c>
      <c r="F12">
        <v>120247.8</v>
      </c>
      <c r="G12">
        <v>2.1650999999999998</v>
      </c>
    </row>
    <row r="13" spans="1:7" x14ac:dyDescent="0.55000000000000004">
      <c r="A13">
        <v>12</v>
      </c>
      <c r="B13" t="s">
        <v>21</v>
      </c>
      <c r="C13" t="s">
        <v>71</v>
      </c>
      <c r="D13" t="s">
        <v>1959</v>
      </c>
      <c r="E13">
        <v>19401.8</v>
      </c>
      <c r="F13">
        <v>41737.199999999997</v>
      </c>
      <c r="G13">
        <v>2.1511999999999998</v>
      </c>
    </row>
    <row r="14" spans="1:7" x14ac:dyDescent="0.55000000000000004">
      <c r="A14">
        <v>13</v>
      </c>
      <c r="B14" t="s">
        <v>21</v>
      </c>
      <c r="C14" t="s">
        <v>68</v>
      </c>
      <c r="D14" t="s">
        <v>1293</v>
      </c>
      <c r="E14">
        <v>23580.1</v>
      </c>
      <c r="F14">
        <v>49554.9</v>
      </c>
      <c r="G14">
        <v>2.1015000000000001</v>
      </c>
    </row>
    <row r="15" spans="1:7" x14ac:dyDescent="0.55000000000000004">
      <c r="A15">
        <v>14</v>
      </c>
      <c r="B15" t="s">
        <v>21</v>
      </c>
      <c r="C15" t="s">
        <v>59</v>
      </c>
      <c r="D15" t="s">
        <v>1499</v>
      </c>
      <c r="E15">
        <v>27890.7</v>
      </c>
      <c r="F15">
        <v>58378.9</v>
      </c>
      <c r="G15">
        <v>2.0931000000000002</v>
      </c>
    </row>
    <row r="16" spans="1:7" x14ac:dyDescent="0.55000000000000004">
      <c r="A16">
        <v>15</v>
      </c>
      <c r="B16" t="s">
        <v>21</v>
      </c>
      <c r="C16" t="s">
        <v>60</v>
      </c>
      <c r="D16" t="s">
        <v>913</v>
      </c>
      <c r="E16">
        <v>15284.8</v>
      </c>
      <c r="F16">
        <v>31557.7</v>
      </c>
      <c r="G16">
        <v>2.0646</v>
      </c>
    </row>
    <row r="17" spans="1:7" x14ac:dyDescent="0.55000000000000004">
      <c r="A17">
        <v>16</v>
      </c>
      <c r="B17" t="s">
        <v>22</v>
      </c>
      <c r="C17" t="s">
        <v>85</v>
      </c>
      <c r="D17" t="s">
        <v>2732</v>
      </c>
      <c r="E17">
        <v>36365.599999999999</v>
      </c>
      <c r="F17">
        <v>75022</v>
      </c>
      <c r="G17">
        <v>2.0629</v>
      </c>
    </row>
    <row r="18" spans="1:7" x14ac:dyDescent="0.55000000000000004">
      <c r="A18">
        <v>17</v>
      </c>
      <c r="B18" t="s">
        <v>22</v>
      </c>
      <c r="C18" t="s">
        <v>79</v>
      </c>
      <c r="D18" t="s">
        <v>2574</v>
      </c>
      <c r="E18">
        <v>24759</v>
      </c>
      <c r="F18">
        <v>50559.7</v>
      </c>
      <c r="G18">
        <v>2.0419999999999998</v>
      </c>
    </row>
    <row r="19" spans="1:7" x14ac:dyDescent="0.55000000000000004">
      <c r="A19">
        <v>18</v>
      </c>
      <c r="B19" t="s">
        <v>21</v>
      </c>
      <c r="C19" t="s">
        <v>67</v>
      </c>
      <c r="D19" t="s">
        <v>1749</v>
      </c>
      <c r="E19">
        <v>24485.1</v>
      </c>
      <c r="F19">
        <v>49902.8</v>
      </c>
      <c r="G19">
        <v>2.0379999999999998</v>
      </c>
    </row>
    <row r="20" spans="1:7" x14ac:dyDescent="0.55000000000000004">
      <c r="A20">
        <v>19</v>
      </c>
      <c r="B20" t="s">
        <v>22</v>
      </c>
      <c r="C20" t="s">
        <v>77</v>
      </c>
      <c r="D20" t="s">
        <v>3240</v>
      </c>
      <c r="E20">
        <v>40543.1</v>
      </c>
      <c r="F20">
        <v>81466.2</v>
      </c>
      <c r="G20">
        <v>2.0093000000000001</v>
      </c>
    </row>
    <row r="21" spans="1:7" x14ac:dyDescent="0.55000000000000004">
      <c r="A21">
        <v>20</v>
      </c>
      <c r="B21" t="s">
        <v>21</v>
      </c>
      <c r="C21" t="s">
        <v>67</v>
      </c>
      <c r="D21" t="s">
        <v>1851</v>
      </c>
      <c r="E21">
        <v>19534.5</v>
      </c>
      <c r="F21">
        <v>39039.199999999997</v>
      </c>
      <c r="G21">
        <v>1.9984</v>
      </c>
    </row>
    <row r="22" spans="1:7" x14ac:dyDescent="0.55000000000000004">
      <c r="A22">
        <v>21</v>
      </c>
      <c r="B22" t="s">
        <v>21</v>
      </c>
      <c r="C22" t="s">
        <v>68</v>
      </c>
      <c r="D22" t="s">
        <v>1333</v>
      </c>
      <c r="E22">
        <v>45337.9</v>
      </c>
      <c r="F22">
        <v>90273.4</v>
      </c>
      <c r="G22">
        <v>1.9911000000000001</v>
      </c>
    </row>
    <row r="23" spans="1:7" x14ac:dyDescent="0.55000000000000004">
      <c r="A23">
        <v>22</v>
      </c>
      <c r="B23" t="s">
        <v>21</v>
      </c>
      <c r="C23" t="s">
        <v>59</v>
      </c>
      <c r="D23" t="s">
        <v>1609</v>
      </c>
      <c r="E23">
        <v>22364.5</v>
      </c>
      <c r="F23">
        <v>44461</v>
      </c>
      <c r="G23">
        <v>1.988</v>
      </c>
    </row>
    <row r="24" spans="1:7" x14ac:dyDescent="0.55000000000000004">
      <c r="A24">
        <v>23</v>
      </c>
      <c r="B24" t="s">
        <v>21</v>
      </c>
      <c r="C24" t="s">
        <v>60</v>
      </c>
      <c r="D24" t="s">
        <v>726</v>
      </c>
      <c r="E24">
        <v>49644.3</v>
      </c>
      <c r="F24">
        <v>98413.4</v>
      </c>
      <c r="G24">
        <v>1.9823</v>
      </c>
    </row>
    <row r="25" spans="1:7" x14ac:dyDescent="0.55000000000000004">
      <c r="A25">
        <v>24</v>
      </c>
      <c r="B25" t="s">
        <v>23</v>
      </c>
      <c r="C25" t="s">
        <v>63</v>
      </c>
      <c r="D25" t="s">
        <v>3960</v>
      </c>
      <c r="E25">
        <v>94168.1</v>
      </c>
      <c r="F25">
        <v>185989.8</v>
      </c>
      <c r="G25">
        <v>1.9750000000000001</v>
      </c>
    </row>
    <row r="26" spans="1:7" x14ac:dyDescent="0.55000000000000004">
      <c r="A26">
        <v>25</v>
      </c>
      <c r="B26" t="s">
        <v>23</v>
      </c>
      <c r="C26" t="s">
        <v>81</v>
      </c>
      <c r="D26" t="s">
        <v>4184</v>
      </c>
      <c r="E26">
        <v>31371.1</v>
      </c>
      <c r="F26">
        <v>61759.5</v>
      </c>
      <c r="G26">
        <v>1.9685999999999999</v>
      </c>
    </row>
    <row r="27" spans="1:7" x14ac:dyDescent="0.55000000000000004">
      <c r="A27">
        <v>26</v>
      </c>
      <c r="B27" t="s">
        <v>21</v>
      </c>
      <c r="C27" t="s">
        <v>71</v>
      </c>
      <c r="D27" t="s">
        <v>2146</v>
      </c>
      <c r="E27">
        <v>27599.1</v>
      </c>
      <c r="F27">
        <v>53952.7</v>
      </c>
      <c r="G27">
        <v>1.9548000000000001</v>
      </c>
    </row>
    <row r="28" spans="1:7" x14ac:dyDescent="0.55000000000000004">
      <c r="A28">
        <v>27</v>
      </c>
      <c r="B28" t="s">
        <v>21</v>
      </c>
      <c r="C28" t="s">
        <v>68</v>
      </c>
      <c r="D28" t="s">
        <v>1279</v>
      </c>
      <c r="E28">
        <v>41144.1</v>
      </c>
      <c r="F28">
        <v>78721.600000000006</v>
      </c>
      <c r="G28">
        <v>1.9133</v>
      </c>
    </row>
    <row r="29" spans="1:7" x14ac:dyDescent="0.55000000000000004">
      <c r="A29">
        <v>28</v>
      </c>
      <c r="B29" t="s">
        <v>22</v>
      </c>
      <c r="C29" t="s">
        <v>77</v>
      </c>
      <c r="D29" t="s">
        <v>3172</v>
      </c>
      <c r="E29">
        <v>24701.8</v>
      </c>
      <c r="F29">
        <v>47172.5</v>
      </c>
      <c r="G29">
        <v>1.9096</v>
      </c>
    </row>
    <row r="30" spans="1:7" x14ac:dyDescent="0.55000000000000004">
      <c r="A30">
        <v>29</v>
      </c>
      <c r="B30" t="s">
        <v>22</v>
      </c>
      <c r="C30" t="s">
        <v>85</v>
      </c>
      <c r="D30" t="s">
        <v>2858</v>
      </c>
      <c r="E30">
        <v>14404.5</v>
      </c>
      <c r="F30">
        <v>27489.9</v>
      </c>
      <c r="G30">
        <v>1.9084000000000001</v>
      </c>
    </row>
    <row r="31" spans="1:7" x14ac:dyDescent="0.55000000000000004">
      <c r="A31">
        <v>30</v>
      </c>
      <c r="B31" t="s">
        <v>21</v>
      </c>
      <c r="C31" t="s">
        <v>54</v>
      </c>
      <c r="D31" t="s">
        <v>2250</v>
      </c>
      <c r="E31">
        <v>21189.4</v>
      </c>
      <c r="F31">
        <v>40056.800000000003</v>
      </c>
      <c r="G31">
        <v>1.8904000000000001</v>
      </c>
    </row>
    <row r="32" spans="1:7" x14ac:dyDescent="0.55000000000000004">
      <c r="A32">
        <v>31</v>
      </c>
      <c r="B32" t="s">
        <v>23</v>
      </c>
      <c r="C32" t="s">
        <v>83</v>
      </c>
      <c r="D32" t="s">
        <v>4950</v>
      </c>
      <c r="E32">
        <v>54043.5</v>
      </c>
      <c r="F32">
        <v>101465.4</v>
      </c>
      <c r="G32">
        <v>1.8774</v>
      </c>
    </row>
    <row r="33" spans="1:7" x14ac:dyDescent="0.55000000000000004">
      <c r="A33">
        <v>32</v>
      </c>
      <c r="B33" t="s">
        <v>23</v>
      </c>
      <c r="C33" t="s">
        <v>73</v>
      </c>
      <c r="D33" t="s">
        <v>4632</v>
      </c>
      <c r="E33">
        <v>18090.400000000001</v>
      </c>
      <c r="F33">
        <v>33929.1</v>
      </c>
      <c r="G33">
        <v>1.8754999999999999</v>
      </c>
    </row>
    <row r="34" spans="1:7" x14ac:dyDescent="0.55000000000000004">
      <c r="A34">
        <v>33</v>
      </c>
      <c r="B34" t="s">
        <v>21</v>
      </c>
      <c r="C34" t="s">
        <v>71</v>
      </c>
      <c r="D34" t="s">
        <v>1997</v>
      </c>
      <c r="E34">
        <v>62120.2</v>
      </c>
      <c r="F34">
        <v>115380.6</v>
      </c>
      <c r="G34">
        <v>1.8573</v>
      </c>
    </row>
    <row r="35" spans="1:7" x14ac:dyDescent="0.55000000000000004">
      <c r="A35">
        <v>34</v>
      </c>
      <c r="B35" t="s">
        <v>22</v>
      </c>
      <c r="C35" t="s">
        <v>53</v>
      </c>
      <c r="D35" t="s">
        <v>2984</v>
      </c>
      <c r="E35">
        <v>21204.6</v>
      </c>
      <c r="F35">
        <v>39021.800000000003</v>
      </c>
      <c r="G35">
        <v>1.8402000000000001</v>
      </c>
    </row>
    <row r="36" spans="1:7" x14ac:dyDescent="0.55000000000000004">
      <c r="A36">
        <v>35</v>
      </c>
      <c r="B36" t="s">
        <v>22</v>
      </c>
      <c r="C36" t="s">
        <v>89</v>
      </c>
      <c r="D36" t="s">
        <v>3128</v>
      </c>
      <c r="E36">
        <v>43017.1</v>
      </c>
      <c r="F36">
        <v>79077.600000000006</v>
      </c>
      <c r="G36">
        <v>1.8382000000000001</v>
      </c>
    </row>
    <row r="37" spans="1:7" x14ac:dyDescent="0.55000000000000004">
      <c r="A37">
        <v>36</v>
      </c>
      <c r="B37" t="s">
        <v>21</v>
      </c>
      <c r="C37" t="s">
        <v>54</v>
      </c>
      <c r="D37" t="s">
        <v>2206</v>
      </c>
      <c r="E37">
        <v>62836.2</v>
      </c>
      <c r="F37">
        <v>114705.8</v>
      </c>
      <c r="G37">
        <v>1.8253999999999999</v>
      </c>
    </row>
    <row r="38" spans="1:7" x14ac:dyDescent="0.55000000000000004">
      <c r="A38">
        <v>37</v>
      </c>
      <c r="B38" t="s">
        <v>21</v>
      </c>
      <c r="C38" t="s">
        <v>54</v>
      </c>
      <c r="D38" t="s">
        <v>2380</v>
      </c>
      <c r="E38">
        <v>124197</v>
      </c>
      <c r="F38">
        <v>226699.7</v>
      </c>
      <c r="G38">
        <v>1.8252999999999999</v>
      </c>
    </row>
    <row r="39" spans="1:7" x14ac:dyDescent="0.55000000000000004">
      <c r="A39">
        <v>38</v>
      </c>
      <c r="B39" t="s">
        <v>22</v>
      </c>
      <c r="C39" t="s">
        <v>53</v>
      </c>
      <c r="D39" t="s">
        <v>2952</v>
      </c>
      <c r="E39">
        <v>37097.800000000003</v>
      </c>
      <c r="F39">
        <v>67208.100000000006</v>
      </c>
      <c r="G39">
        <v>1.8116000000000001</v>
      </c>
    </row>
    <row r="40" spans="1:7" x14ac:dyDescent="0.55000000000000004">
      <c r="A40">
        <v>39</v>
      </c>
      <c r="B40" t="s">
        <v>21</v>
      </c>
      <c r="C40" t="s">
        <v>59</v>
      </c>
      <c r="D40" t="s">
        <v>1695</v>
      </c>
      <c r="E40">
        <v>36145.4</v>
      </c>
      <c r="F40">
        <v>64819.9</v>
      </c>
      <c r="G40">
        <v>1.7932999999999999</v>
      </c>
    </row>
    <row r="41" spans="1:7" x14ac:dyDescent="0.55000000000000004">
      <c r="A41">
        <v>40</v>
      </c>
      <c r="B41" t="s">
        <v>23</v>
      </c>
      <c r="C41" t="s">
        <v>83</v>
      </c>
      <c r="D41" t="s">
        <v>4916</v>
      </c>
      <c r="E41">
        <v>22906</v>
      </c>
      <c r="F41">
        <v>40726.9</v>
      </c>
      <c r="G41">
        <v>1.778</v>
      </c>
    </row>
    <row r="42" spans="1:7" x14ac:dyDescent="0.55000000000000004">
      <c r="A42">
        <v>41</v>
      </c>
      <c r="B42" t="s">
        <v>23</v>
      </c>
      <c r="C42" t="s">
        <v>88</v>
      </c>
      <c r="D42" t="s">
        <v>3595</v>
      </c>
      <c r="E42">
        <v>27110.6</v>
      </c>
      <c r="F42">
        <v>47856.9</v>
      </c>
      <c r="G42">
        <v>1.7652000000000001</v>
      </c>
    </row>
    <row r="43" spans="1:7" x14ac:dyDescent="0.55000000000000004">
      <c r="A43">
        <v>42</v>
      </c>
      <c r="B43" t="s">
        <v>23</v>
      </c>
      <c r="C43" t="s">
        <v>73</v>
      </c>
      <c r="D43" t="s">
        <v>4792</v>
      </c>
      <c r="E43">
        <v>27300.1</v>
      </c>
      <c r="F43">
        <v>47889.8</v>
      </c>
      <c r="G43">
        <v>1.7542</v>
      </c>
    </row>
    <row r="44" spans="1:7" x14ac:dyDescent="0.55000000000000004">
      <c r="A44">
        <v>43</v>
      </c>
      <c r="B44" t="s">
        <v>21</v>
      </c>
      <c r="C44" t="s">
        <v>71</v>
      </c>
      <c r="D44" t="s">
        <v>2140</v>
      </c>
      <c r="E44">
        <v>222791.8</v>
      </c>
      <c r="F44">
        <v>382228</v>
      </c>
      <c r="G44">
        <v>1.7156</v>
      </c>
    </row>
    <row r="45" spans="1:7" x14ac:dyDescent="0.55000000000000004">
      <c r="A45">
        <v>44</v>
      </c>
      <c r="B45" t="s">
        <v>22</v>
      </c>
      <c r="C45" t="s">
        <v>80</v>
      </c>
      <c r="D45" t="s">
        <v>3424</v>
      </c>
      <c r="E45">
        <v>23986.400000000001</v>
      </c>
      <c r="F45">
        <v>41071.4</v>
      </c>
      <c r="G45">
        <v>1.7121999999999999</v>
      </c>
    </row>
    <row r="46" spans="1:7" x14ac:dyDescent="0.55000000000000004">
      <c r="A46">
        <v>45</v>
      </c>
      <c r="B46" t="s">
        <v>21</v>
      </c>
      <c r="C46" t="s">
        <v>64</v>
      </c>
      <c r="D46" t="s">
        <v>943</v>
      </c>
      <c r="E46">
        <v>54974.9</v>
      </c>
      <c r="F46">
        <v>93997.4</v>
      </c>
      <c r="G46">
        <v>1.7098</v>
      </c>
    </row>
    <row r="47" spans="1:7" x14ac:dyDescent="0.55000000000000004">
      <c r="A47">
        <v>46</v>
      </c>
      <c r="B47" t="s">
        <v>21</v>
      </c>
      <c r="C47" t="s">
        <v>64</v>
      </c>
      <c r="D47" t="s">
        <v>1027</v>
      </c>
      <c r="E47">
        <v>70532.3</v>
      </c>
      <c r="F47">
        <v>120493.4</v>
      </c>
      <c r="G47">
        <v>1.7082999999999999</v>
      </c>
    </row>
    <row r="48" spans="1:7" x14ac:dyDescent="0.55000000000000004">
      <c r="A48">
        <v>47</v>
      </c>
      <c r="B48" t="s">
        <v>21</v>
      </c>
      <c r="C48" t="s">
        <v>60</v>
      </c>
      <c r="D48" t="s">
        <v>779</v>
      </c>
      <c r="E48">
        <v>48230.1</v>
      </c>
      <c r="F48">
        <v>80094.7</v>
      </c>
      <c r="G48">
        <v>1.6606000000000001</v>
      </c>
    </row>
    <row r="49" spans="1:7" x14ac:dyDescent="0.55000000000000004">
      <c r="A49">
        <v>48</v>
      </c>
      <c r="B49" t="s">
        <v>23</v>
      </c>
      <c r="C49" t="s">
        <v>87</v>
      </c>
      <c r="D49" t="s">
        <v>4303</v>
      </c>
      <c r="E49">
        <v>25856.2</v>
      </c>
      <c r="F49">
        <v>42763.199999999997</v>
      </c>
      <c r="G49">
        <v>1.6537999999999999</v>
      </c>
    </row>
    <row r="50" spans="1:7" x14ac:dyDescent="0.55000000000000004">
      <c r="A50">
        <v>49</v>
      </c>
      <c r="B50" t="s">
        <v>23</v>
      </c>
      <c r="C50" t="s">
        <v>81</v>
      </c>
      <c r="D50" t="s">
        <v>4252</v>
      </c>
      <c r="E50">
        <v>66932.899999999994</v>
      </c>
      <c r="F50">
        <v>110635</v>
      </c>
      <c r="G50">
        <v>1.6529</v>
      </c>
    </row>
    <row r="51" spans="1:7" x14ac:dyDescent="0.55000000000000004">
      <c r="A51">
        <v>50</v>
      </c>
      <c r="B51" t="s">
        <v>22</v>
      </c>
      <c r="C51" t="s">
        <v>80</v>
      </c>
      <c r="D51" t="s">
        <v>3444</v>
      </c>
      <c r="E51">
        <v>34565.1</v>
      </c>
      <c r="F51">
        <v>57016.2</v>
      </c>
      <c r="G51">
        <v>1.6495</v>
      </c>
    </row>
    <row r="52" spans="1:7" x14ac:dyDescent="0.55000000000000004">
      <c r="A52">
        <v>51</v>
      </c>
      <c r="B52" t="s">
        <v>21</v>
      </c>
      <c r="C52" t="s">
        <v>59</v>
      </c>
      <c r="D52" t="s">
        <v>1587</v>
      </c>
      <c r="E52">
        <v>44723.4</v>
      </c>
      <c r="F52">
        <v>73302.2</v>
      </c>
      <c r="G52">
        <v>1.639</v>
      </c>
    </row>
    <row r="53" spans="1:7" x14ac:dyDescent="0.55000000000000004">
      <c r="A53">
        <v>52</v>
      </c>
      <c r="B53" t="s">
        <v>22</v>
      </c>
      <c r="C53" t="s">
        <v>79</v>
      </c>
      <c r="D53" t="s">
        <v>2440</v>
      </c>
      <c r="E53">
        <v>27961.200000000001</v>
      </c>
      <c r="F53">
        <v>45134.2</v>
      </c>
      <c r="G53">
        <v>1.6141000000000001</v>
      </c>
    </row>
    <row r="54" spans="1:7" x14ac:dyDescent="0.55000000000000004">
      <c r="A54">
        <v>53</v>
      </c>
      <c r="B54" t="s">
        <v>23</v>
      </c>
      <c r="C54" t="s">
        <v>73</v>
      </c>
      <c r="D54" t="s">
        <v>4732</v>
      </c>
      <c r="E54">
        <v>31434.799999999999</v>
      </c>
      <c r="F54">
        <v>50565.5</v>
      </c>
      <c r="G54">
        <v>1.6085</v>
      </c>
    </row>
    <row r="55" spans="1:7" x14ac:dyDescent="0.55000000000000004">
      <c r="A55">
        <v>54</v>
      </c>
      <c r="B55" t="s">
        <v>23</v>
      </c>
      <c r="C55" t="s">
        <v>63</v>
      </c>
      <c r="D55" t="s">
        <v>4052</v>
      </c>
      <c r="E55">
        <v>21616.1</v>
      </c>
      <c r="F55">
        <v>34275.5</v>
      </c>
      <c r="G55">
        <v>1.5855999999999999</v>
      </c>
    </row>
    <row r="56" spans="1:7" x14ac:dyDescent="0.55000000000000004">
      <c r="A56">
        <v>55</v>
      </c>
      <c r="B56" t="s">
        <v>22</v>
      </c>
      <c r="C56" t="s">
        <v>85</v>
      </c>
      <c r="D56" t="s">
        <v>2774</v>
      </c>
      <c r="E56">
        <v>31438.7</v>
      </c>
      <c r="F56">
        <v>49536.2</v>
      </c>
      <c r="G56">
        <v>1.5755999999999999</v>
      </c>
    </row>
    <row r="57" spans="1:7" x14ac:dyDescent="0.55000000000000004">
      <c r="A57">
        <v>56</v>
      </c>
      <c r="B57" t="s">
        <v>21</v>
      </c>
      <c r="C57" t="s">
        <v>68</v>
      </c>
      <c r="D57" t="s">
        <v>1451</v>
      </c>
      <c r="E57">
        <v>13168.1</v>
      </c>
      <c r="F57">
        <v>20702.099999999999</v>
      </c>
      <c r="G57">
        <v>1.5721000000000001</v>
      </c>
    </row>
    <row r="58" spans="1:7" x14ac:dyDescent="0.55000000000000004">
      <c r="A58">
        <v>57</v>
      </c>
      <c r="B58" t="s">
        <v>23</v>
      </c>
      <c r="C58" t="s">
        <v>88</v>
      </c>
      <c r="D58" t="s">
        <v>3667</v>
      </c>
      <c r="E58">
        <v>16773.3</v>
      </c>
      <c r="F58">
        <v>26127.3</v>
      </c>
      <c r="G58">
        <v>1.5576000000000001</v>
      </c>
    </row>
    <row r="59" spans="1:7" x14ac:dyDescent="0.55000000000000004">
      <c r="A59">
        <v>58</v>
      </c>
      <c r="B59" t="s">
        <v>21</v>
      </c>
      <c r="C59" t="s">
        <v>59</v>
      </c>
      <c r="D59" t="s">
        <v>1549</v>
      </c>
      <c r="E59">
        <v>103345.1</v>
      </c>
      <c r="F59">
        <v>160874.4</v>
      </c>
      <c r="G59">
        <v>1.5566</v>
      </c>
    </row>
    <row r="60" spans="1:7" x14ac:dyDescent="0.55000000000000004">
      <c r="A60">
        <v>59</v>
      </c>
      <c r="B60" t="s">
        <v>22</v>
      </c>
      <c r="C60" t="s">
        <v>79</v>
      </c>
      <c r="D60" t="s">
        <v>2538</v>
      </c>
      <c r="E60">
        <v>38964.6</v>
      </c>
      <c r="F60">
        <v>60408.1</v>
      </c>
      <c r="G60">
        <v>1.5503</v>
      </c>
    </row>
    <row r="61" spans="1:7" x14ac:dyDescent="0.55000000000000004">
      <c r="A61">
        <v>60</v>
      </c>
      <c r="B61" t="s">
        <v>22</v>
      </c>
      <c r="C61" t="s">
        <v>89</v>
      </c>
      <c r="D61" t="s">
        <v>3118</v>
      </c>
      <c r="E61">
        <v>22756.1</v>
      </c>
      <c r="F61">
        <v>34954.6</v>
      </c>
      <c r="G61">
        <v>1.536</v>
      </c>
    </row>
    <row r="62" spans="1:7" x14ac:dyDescent="0.55000000000000004">
      <c r="A62">
        <v>61</v>
      </c>
      <c r="B62" t="s">
        <v>21</v>
      </c>
      <c r="C62" t="s">
        <v>64</v>
      </c>
      <c r="D62" t="s">
        <v>1105</v>
      </c>
      <c r="E62">
        <v>56153.3</v>
      </c>
      <c r="F62">
        <v>85523.9</v>
      </c>
      <c r="G62">
        <v>1.5229999999999999</v>
      </c>
    </row>
    <row r="63" spans="1:7" x14ac:dyDescent="0.55000000000000004">
      <c r="A63">
        <v>62</v>
      </c>
      <c r="B63" t="s">
        <v>22</v>
      </c>
      <c r="C63" t="s">
        <v>53</v>
      </c>
      <c r="D63" t="s">
        <v>2920</v>
      </c>
      <c r="E63">
        <v>42733.4</v>
      </c>
      <c r="F63">
        <v>64829.8</v>
      </c>
      <c r="G63">
        <v>1.5169999999999999</v>
      </c>
    </row>
    <row r="64" spans="1:7" x14ac:dyDescent="0.55000000000000004">
      <c r="A64">
        <v>63</v>
      </c>
      <c r="B64" t="s">
        <v>22</v>
      </c>
      <c r="C64" t="s">
        <v>89</v>
      </c>
      <c r="D64" t="s">
        <v>3052</v>
      </c>
      <c r="E64">
        <v>30745.4</v>
      </c>
      <c r="F64">
        <v>46501.9</v>
      </c>
      <c r="G64">
        <v>1.5124</v>
      </c>
    </row>
    <row r="65" spans="1:7" x14ac:dyDescent="0.55000000000000004">
      <c r="A65">
        <v>64</v>
      </c>
      <c r="B65" t="s">
        <v>22</v>
      </c>
      <c r="C65" t="s">
        <v>85</v>
      </c>
      <c r="D65" t="s">
        <v>2670</v>
      </c>
      <c r="E65">
        <v>19876.8</v>
      </c>
      <c r="F65">
        <v>29856.7</v>
      </c>
      <c r="G65">
        <v>1.502</v>
      </c>
    </row>
    <row r="66" spans="1:7" x14ac:dyDescent="0.55000000000000004">
      <c r="A66">
        <v>65</v>
      </c>
      <c r="B66" t="s">
        <v>21</v>
      </c>
      <c r="C66" t="s">
        <v>64</v>
      </c>
      <c r="D66" t="s">
        <v>1183</v>
      </c>
      <c r="E66">
        <v>50489.9</v>
      </c>
      <c r="F66">
        <v>75340</v>
      </c>
      <c r="G66">
        <v>1.4921</v>
      </c>
    </row>
    <row r="67" spans="1:7" x14ac:dyDescent="0.55000000000000004">
      <c r="A67">
        <v>66</v>
      </c>
      <c r="B67" t="s">
        <v>21</v>
      </c>
      <c r="C67" t="s">
        <v>59</v>
      </c>
      <c r="D67" t="s">
        <v>1519</v>
      </c>
      <c r="E67">
        <v>15517</v>
      </c>
      <c r="F67">
        <v>23082.5</v>
      </c>
      <c r="G67">
        <v>1.4875</v>
      </c>
    </row>
    <row r="68" spans="1:7" x14ac:dyDescent="0.55000000000000004">
      <c r="A68">
        <v>67</v>
      </c>
      <c r="B68" t="s">
        <v>21</v>
      </c>
      <c r="C68" t="s">
        <v>68</v>
      </c>
      <c r="D68" t="s">
        <v>1413</v>
      </c>
      <c r="E68">
        <v>63666.1</v>
      </c>
      <c r="F68">
        <v>94011.4</v>
      </c>
      <c r="G68">
        <v>1.4765999999999999</v>
      </c>
    </row>
    <row r="69" spans="1:7" x14ac:dyDescent="0.55000000000000004">
      <c r="A69">
        <v>68</v>
      </c>
      <c r="B69" t="s">
        <v>22</v>
      </c>
      <c r="C69" t="s">
        <v>53</v>
      </c>
      <c r="D69" t="s">
        <v>2884</v>
      </c>
      <c r="E69">
        <v>42676.7</v>
      </c>
      <c r="F69">
        <v>62443.1</v>
      </c>
      <c r="G69">
        <v>1.4631000000000001</v>
      </c>
    </row>
    <row r="70" spans="1:7" x14ac:dyDescent="0.55000000000000004">
      <c r="A70">
        <v>69</v>
      </c>
      <c r="B70" t="s">
        <v>23</v>
      </c>
      <c r="C70" t="s">
        <v>88</v>
      </c>
      <c r="D70" t="s">
        <v>3526</v>
      </c>
      <c r="E70">
        <v>10480.9</v>
      </c>
      <c r="F70">
        <v>15272.1</v>
      </c>
      <c r="G70">
        <v>1.4571000000000001</v>
      </c>
    </row>
    <row r="71" spans="1:7" x14ac:dyDescent="0.55000000000000004">
      <c r="A71">
        <v>70</v>
      </c>
      <c r="B71" t="s">
        <v>22</v>
      </c>
      <c r="C71" t="s">
        <v>85</v>
      </c>
      <c r="D71" t="s">
        <v>2826</v>
      </c>
      <c r="E71">
        <v>36678.6</v>
      </c>
      <c r="F71">
        <v>53294.1</v>
      </c>
      <c r="G71">
        <v>1.4530000000000001</v>
      </c>
    </row>
    <row r="72" spans="1:7" x14ac:dyDescent="0.55000000000000004">
      <c r="A72">
        <v>71</v>
      </c>
      <c r="B72" t="s">
        <v>21</v>
      </c>
      <c r="C72" t="s">
        <v>64</v>
      </c>
      <c r="D72" t="s">
        <v>1209</v>
      </c>
      <c r="E72">
        <v>40761.599999999999</v>
      </c>
      <c r="F72">
        <v>58716.1</v>
      </c>
      <c r="G72">
        <v>1.4403999999999999</v>
      </c>
    </row>
    <row r="73" spans="1:7" x14ac:dyDescent="0.55000000000000004">
      <c r="A73">
        <v>72</v>
      </c>
      <c r="B73" t="s">
        <v>21</v>
      </c>
      <c r="C73" t="s">
        <v>64</v>
      </c>
      <c r="D73" t="s">
        <v>1063</v>
      </c>
      <c r="E73">
        <v>48122.9</v>
      </c>
      <c r="F73">
        <v>68563.8</v>
      </c>
      <c r="G73">
        <v>1.4247000000000001</v>
      </c>
    </row>
    <row r="74" spans="1:7" x14ac:dyDescent="0.55000000000000004">
      <c r="A74">
        <v>73</v>
      </c>
      <c r="B74" t="s">
        <v>21</v>
      </c>
      <c r="C74" t="s">
        <v>59</v>
      </c>
      <c r="D74" t="s">
        <v>1679</v>
      </c>
      <c r="E74">
        <v>57731.4</v>
      </c>
      <c r="F74">
        <v>82126.100000000006</v>
      </c>
      <c r="G74">
        <v>1.4225000000000001</v>
      </c>
    </row>
    <row r="75" spans="1:7" x14ac:dyDescent="0.55000000000000004">
      <c r="A75">
        <v>74</v>
      </c>
      <c r="B75" t="s">
        <v>21</v>
      </c>
      <c r="C75" t="s">
        <v>67</v>
      </c>
      <c r="D75" t="s">
        <v>1929</v>
      </c>
      <c r="E75">
        <v>21085.4</v>
      </c>
      <c r="F75">
        <v>29867.8</v>
      </c>
      <c r="G75">
        <v>1.4165000000000001</v>
      </c>
    </row>
    <row r="76" spans="1:7" x14ac:dyDescent="0.55000000000000004">
      <c r="A76">
        <v>75</v>
      </c>
      <c r="B76" t="s">
        <v>23</v>
      </c>
      <c r="C76" t="s">
        <v>72</v>
      </c>
      <c r="D76" t="s">
        <v>3775</v>
      </c>
      <c r="E76">
        <v>30375.5</v>
      </c>
      <c r="F76">
        <v>42761.599999999999</v>
      </c>
      <c r="G76">
        <v>1.4077</v>
      </c>
    </row>
    <row r="77" spans="1:7" x14ac:dyDescent="0.55000000000000004">
      <c r="A77">
        <v>76</v>
      </c>
      <c r="B77" t="s">
        <v>22</v>
      </c>
      <c r="C77" t="s">
        <v>77</v>
      </c>
      <c r="D77" t="s">
        <v>3196</v>
      </c>
      <c r="E77">
        <v>8763.5</v>
      </c>
      <c r="F77">
        <v>12219.6</v>
      </c>
      <c r="G77">
        <v>1.3943000000000001</v>
      </c>
    </row>
    <row r="78" spans="1:7" x14ac:dyDescent="0.55000000000000004">
      <c r="A78">
        <v>77</v>
      </c>
      <c r="B78" t="s">
        <v>22</v>
      </c>
      <c r="C78" t="s">
        <v>80</v>
      </c>
      <c r="D78" t="s">
        <v>3472</v>
      </c>
      <c r="E78">
        <v>21424.3</v>
      </c>
      <c r="F78">
        <v>29863.7</v>
      </c>
      <c r="G78">
        <v>1.3938999999999999</v>
      </c>
    </row>
    <row r="79" spans="1:7" x14ac:dyDescent="0.55000000000000004">
      <c r="A79">
        <v>78</v>
      </c>
      <c r="B79" t="s">
        <v>22</v>
      </c>
      <c r="C79" t="s">
        <v>77</v>
      </c>
      <c r="D79" t="s">
        <v>3222</v>
      </c>
      <c r="E79">
        <v>16391.3</v>
      </c>
      <c r="F79">
        <v>22398.3</v>
      </c>
      <c r="G79">
        <v>1.3664000000000001</v>
      </c>
    </row>
    <row r="80" spans="1:7" x14ac:dyDescent="0.55000000000000004">
      <c r="A80">
        <v>79</v>
      </c>
      <c r="B80" t="s">
        <v>21</v>
      </c>
      <c r="C80" t="s">
        <v>67</v>
      </c>
      <c r="D80" t="s">
        <v>1873</v>
      </c>
      <c r="E80">
        <v>47999.1</v>
      </c>
      <c r="F80">
        <v>65502.2</v>
      </c>
      <c r="G80">
        <v>1.3646</v>
      </c>
    </row>
    <row r="81" spans="1:7" x14ac:dyDescent="0.55000000000000004">
      <c r="A81">
        <v>80</v>
      </c>
      <c r="B81" t="s">
        <v>23</v>
      </c>
      <c r="C81" t="s">
        <v>87</v>
      </c>
      <c r="D81" t="s">
        <v>4351</v>
      </c>
      <c r="E81">
        <v>49371.199999999997</v>
      </c>
      <c r="F81">
        <v>66525.899999999994</v>
      </c>
      <c r="G81">
        <v>1.3473999999999999</v>
      </c>
    </row>
    <row r="82" spans="1:7" x14ac:dyDescent="0.55000000000000004">
      <c r="A82">
        <v>81</v>
      </c>
      <c r="B82" t="s">
        <v>23</v>
      </c>
      <c r="C82" t="s">
        <v>63</v>
      </c>
      <c r="D82" t="s">
        <v>4030</v>
      </c>
      <c r="E82">
        <v>37995.599999999999</v>
      </c>
      <c r="F82">
        <v>50902.400000000001</v>
      </c>
      <c r="G82">
        <v>1.3395999999999999</v>
      </c>
    </row>
    <row r="83" spans="1:7" x14ac:dyDescent="0.55000000000000004">
      <c r="A83">
        <v>82</v>
      </c>
      <c r="B83" t="s">
        <v>21</v>
      </c>
      <c r="C83" t="s">
        <v>71</v>
      </c>
      <c r="D83" t="s">
        <v>2054</v>
      </c>
      <c r="E83">
        <v>9899.5</v>
      </c>
      <c r="F83">
        <v>13231.8</v>
      </c>
      <c r="G83">
        <v>1.3366</v>
      </c>
    </row>
    <row r="84" spans="1:7" x14ac:dyDescent="0.55000000000000004">
      <c r="A84">
        <v>83</v>
      </c>
      <c r="B84" t="s">
        <v>22</v>
      </c>
      <c r="C84" t="s">
        <v>77</v>
      </c>
      <c r="D84" t="s">
        <v>3152</v>
      </c>
      <c r="E84">
        <v>6875.8</v>
      </c>
      <c r="F84">
        <v>9164.2999999999993</v>
      </c>
      <c r="G84">
        <v>1.3328</v>
      </c>
    </row>
    <row r="85" spans="1:7" x14ac:dyDescent="0.55000000000000004">
      <c r="A85">
        <v>84</v>
      </c>
      <c r="B85" t="s">
        <v>21</v>
      </c>
      <c r="C85" t="s">
        <v>68</v>
      </c>
      <c r="D85" t="s">
        <v>1471</v>
      </c>
      <c r="E85">
        <v>30634.6</v>
      </c>
      <c r="F85">
        <v>40724.1</v>
      </c>
      <c r="G85">
        <v>1.3292999999999999</v>
      </c>
    </row>
    <row r="86" spans="1:7" x14ac:dyDescent="0.55000000000000004">
      <c r="A86">
        <v>85</v>
      </c>
      <c r="B86" t="s">
        <v>21</v>
      </c>
      <c r="C86" t="s">
        <v>67</v>
      </c>
      <c r="D86" t="s">
        <v>1797</v>
      </c>
      <c r="E86">
        <v>7676.3</v>
      </c>
      <c r="F86">
        <v>10182.799999999999</v>
      </c>
      <c r="G86">
        <v>1.3265</v>
      </c>
    </row>
    <row r="87" spans="1:7" x14ac:dyDescent="0.55000000000000004">
      <c r="A87">
        <v>86</v>
      </c>
      <c r="B87" t="s">
        <v>23</v>
      </c>
      <c r="C87" t="s">
        <v>83</v>
      </c>
      <c r="D87" t="s">
        <v>5037</v>
      </c>
      <c r="E87">
        <v>8348.6</v>
      </c>
      <c r="F87">
        <v>10859</v>
      </c>
      <c r="G87">
        <v>1.3006</v>
      </c>
    </row>
    <row r="88" spans="1:7" x14ac:dyDescent="0.55000000000000004">
      <c r="A88">
        <v>87</v>
      </c>
      <c r="B88" t="s">
        <v>22</v>
      </c>
      <c r="C88" t="s">
        <v>77</v>
      </c>
      <c r="D88" t="s">
        <v>3258</v>
      </c>
      <c r="E88">
        <v>45225.2</v>
      </c>
      <c r="F88">
        <v>58377.1</v>
      </c>
      <c r="G88">
        <v>1.2907999999999999</v>
      </c>
    </row>
    <row r="89" spans="1:7" x14ac:dyDescent="0.55000000000000004">
      <c r="A89">
        <v>88</v>
      </c>
      <c r="B89" t="s">
        <v>22</v>
      </c>
      <c r="C89" t="s">
        <v>80</v>
      </c>
      <c r="D89" t="s">
        <v>3370</v>
      </c>
      <c r="E89">
        <v>23718.9</v>
      </c>
      <c r="F89">
        <v>30554</v>
      </c>
      <c r="G89">
        <v>1.2881</v>
      </c>
    </row>
    <row r="90" spans="1:7" x14ac:dyDescent="0.55000000000000004">
      <c r="A90">
        <v>89</v>
      </c>
      <c r="B90" t="s">
        <v>23</v>
      </c>
      <c r="C90" t="s">
        <v>73</v>
      </c>
      <c r="D90" t="s">
        <v>4706</v>
      </c>
      <c r="E90">
        <v>41063.300000000003</v>
      </c>
      <c r="F90">
        <v>52602</v>
      </c>
      <c r="G90">
        <v>1.2808999999999999</v>
      </c>
    </row>
    <row r="91" spans="1:7" x14ac:dyDescent="0.55000000000000004">
      <c r="A91">
        <v>90</v>
      </c>
      <c r="B91" t="s">
        <v>21</v>
      </c>
      <c r="C91" t="s">
        <v>60</v>
      </c>
      <c r="D91" t="s">
        <v>801</v>
      </c>
      <c r="E91">
        <v>92680.2</v>
      </c>
      <c r="F91">
        <v>118454.5</v>
      </c>
      <c r="G91">
        <v>1.278</v>
      </c>
    </row>
    <row r="92" spans="1:7" x14ac:dyDescent="0.55000000000000004">
      <c r="A92">
        <v>91</v>
      </c>
      <c r="B92" t="s">
        <v>23</v>
      </c>
      <c r="C92" t="s">
        <v>72</v>
      </c>
      <c r="D92" t="s">
        <v>3847</v>
      </c>
      <c r="E92">
        <v>39191.9</v>
      </c>
      <c r="F92">
        <v>49887.199999999997</v>
      </c>
      <c r="G92">
        <v>1.2727999999999999</v>
      </c>
    </row>
    <row r="93" spans="1:7" x14ac:dyDescent="0.55000000000000004">
      <c r="A93">
        <v>92</v>
      </c>
      <c r="B93" t="s">
        <v>23</v>
      </c>
      <c r="C93" t="s">
        <v>63</v>
      </c>
      <c r="D93" t="s">
        <v>4084</v>
      </c>
      <c r="E93">
        <v>19751.5</v>
      </c>
      <c r="F93">
        <v>24790.400000000001</v>
      </c>
      <c r="G93">
        <v>1.2551000000000001</v>
      </c>
    </row>
    <row r="94" spans="1:7" x14ac:dyDescent="0.55000000000000004">
      <c r="A94">
        <v>93</v>
      </c>
      <c r="B94" t="s">
        <v>23</v>
      </c>
      <c r="C94" t="s">
        <v>72</v>
      </c>
      <c r="D94" t="s">
        <v>3795</v>
      </c>
      <c r="E94">
        <v>37436.400000000001</v>
      </c>
      <c r="F94">
        <v>46151.199999999997</v>
      </c>
      <c r="G94">
        <v>1.2326999999999999</v>
      </c>
    </row>
    <row r="95" spans="1:7" x14ac:dyDescent="0.55000000000000004">
      <c r="A95">
        <v>94</v>
      </c>
      <c r="B95" t="s">
        <v>23</v>
      </c>
      <c r="C95" t="s">
        <v>87</v>
      </c>
      <c r="D95" t="s">
        <v>4451</v>
      </c>
      <c r="E95">
        <v>25689.5</v>
      </c>
      <c r="F95">
        <v>31563</v>
      </c>
      <c r="G95">
        <v>1.2285999999999999</v>
      </c>
    </row>
    <row r="96" spans="1:7" x14ac:dyDescent="0.55000000000000004">
      <c r="A96">
        <v>95</v>
      </c>
      <c r="B96" t="s">
        <v>23</v>
      </c>
      <c r="C96" t="s">
        <v>88</v>
      </c>
      <c r="D96" t="s">
        <v>3574</v>
      </c>
      <c r="E96">
        <v>38202.400000000001</v>
      </c>
      <c r="F96">
        <v>46846.5</v>
      </c>
      <c r="G96">
        <v>1.2262</v>
      </c>
    </row>
    <row r="97" spans="1:7" x14ac:dyDescent="0.55000000000000004">
      <c r="A97">
        <v>96</v>
      </c>
      <c r="B97" t="s">
        <v>21</v>
      </c>
      <c r="C97" t="s">
        <v>71</v>
      </c>
      <c r="D97" t="s">
        <v>2007</v>
      </c>
      <c r="E97">
        <v>30849.4</v>
      </c>
      <c r="F97">
        <v>37680.1</v>
      </c>
      <c r="G97">
        <v>1.2214</v>
      </c>
    </row>
    <row r="98" spans="1:7" x14ac:dyDescent="0.55000000000000004">
      <c r="A98">
        <v>97</v>
      </c>
      <c r="B98" t="s">
        <v>21</v>
      </c>
      <c r="C98" t="s">
        <v>64</v>
      </c>
      <c r="D98" t="s">
        <v>1247</v>
      </c>
      <c r="E98">
        <v>34775.699999999997</v>
      </c>
      <c r="F98">
        <v>41740.6</v>
      </c>
      <c r="G98">
        <v>1.2001999999999999</v>
      </c>
    </row>
    <row r="99" spans="1:7" x14ac:dyDescent="0.55000000000000004">
      <c r="A99">
        <v>98</v>
      </c>
      <c r="B99" t="s">
        <v>22</v>
      </c>
      <c r="C99" t="s">
        <v>53</v>
      </c>
      <c r="D99" t="s">
        <v>2900</v>
      </c>
      <c r="E99">
        <v>18700.900000000001</v>
      </c>
      <c r="F99">
        <v>22407.8</v>
      </c>
      <c r="G99">
        <v>1.1981999999999999</v>
      </c>
    </row>
    <row r="100" spans="1:7" x14ac:dyDescent="0.55000000000000004">
      <c r="A100">
        <v>99</v>
      </c>
      <c r="B100" t="s">
        <v>22</v>
      </c>
      <c r="C100" t="s">
        <v>79</v>
      </c>
      <c r="D100" t="s">
        <v>2602</v>
      </c>
      <c r="E100">
        <v>10509.6</v>
      </c>
      <c r="F100">
        <v>12554.3</v>
      </c>
      <c r="G100">
        <v>1.1944999999999999</v>
      </c>
    </row>
    <row r="101" spans="1:7" x14ac:dyDescent="0.55000000000000004">
      <c r="A101">
        <v>100</v>
      </c>
      <c r="B101" t="s">
        <v>23</v>
      </c>
      <c r="C101" t="s">
        <v>83</v>
      </c>
      <c r="D101" t="s">
        <v>4874</v>
      </c>
      <c r="E101">
        <v>42473.9</v>
      </c>
      <c r="F101">
        <v>50229.5</v>
      </c>
      <c r="G101">
        <v>1.1825000000000001</v>
      </c>
    </row>
    <row r="102" spans="1:7" x14ac:dyDescent="0.55000000000000004">
      <c r="A102">
        <v>101</v>
      </c>
      <c r="B102" t="s">
        <v>22</v>
      </c>
      <c r="C102" t="s">
        <v>89</v>
      </c>
      <c r="D102" t="s">
        <v>3072</v>
      </c>
      <c r="E102">
        <v>21972.7</v>
      </c>
      <c r="F102">
        <v>25806.6</v>
      </c>
      <c r="G102">
        <v>1.1744000000000001</v>
      </c>
    </row>
    <row r="103" spans="1:7" x14ac:dyDescent="0.55000000000000004">
      <c r="A103">
        <v>102</v>
      </c>
      <c r="B103" t="s">
        <v>22</v>
      </c>
      <c r="C103" t="s">
        <v>80</v>
      </c>
      <c r="D103" t="s">
        <v>3406</v>
      </c>
      <c r="E103">
        <v>46891.9</v>
      </c>
      <c r="F103">
        <v>54989.599999999999</v>
      </c>
      <c r="G103">
        <v>1.1726000000000001</v>
      </c>
    </row>
    <row r="104" spans="1:7" x14ac:dyDescent="0.55000000000000004">
      <c r="A104">
        <v>103</v>
      </c>
      <c r="B104" t="s">
        <v>23</v>
      </c>
      <c r="C104" t="s">
        <v>81</v>
      </c>
      <c r="D104" t="s">
        <v>4283</v>
      </c>
      <c r="E104">
        <v>20266.7</v>
      </c>
      <c r="F104">
        <v>23754</v>
      </c>
      <c r="G104">
        <v>1.1719999999999999</v>
      </c>
    </row>
    <row r="105" spans="1:7" x14ac:dyDescent="0.55000000000000004">
      <c r="A105">
        <v>104</v>
      </c>
      <c r="B105" t="s">
        <v>22</v>
      </c>
      <c r="C105" t="s">
        <v>79</v>
      </c>
      <c r="D105" t="s">
        <v>2412</v>
      </c>
      <c r="E105">
        <v>50993.8</v>
      </c>
      <c r="F105">
        <v>59722.2</v>
      </c>
      <c r="G105">
        <v>1.1711</v>
      </c>
    </row>
    <row r="106" spans="1:7" x14ac:dyDescent="0.55000000000000004">
      <c r="A106">
        <v>105</v>
      </c>
      <c r="B106" t="s">
        <v>23</v>
      </c>
      <c r="C106" t="s">
        <v>88</v>
      </c>
      <c r="D106" t="s">
        <v>3619</v>
      </c>
      <c r="E106">
        <v>34331.9</v>
      </c>
      <c r="F106">
        <v>40047.699999999997</v>
      </c>
      <c r="G106">
        <v>1.1664000000000001</v>
      </c>
    </row>
    <row r="107" spans="1:7" x14ac:dyDescent="0.55000000000000004">
      <c r="A107">
        <v>106</v>
      </c>
      <c r="B107" t="s">
        <v>21</v>
      </c>
      <c r="C107" t="s">
        <v>71</v>
      </c>
      <c r="D107" t="s">
        <v>2027</v>
      </c>
      <c r="E107">
        <v>24821.9</v>
      </c>
      <c r="F107">
        <v>28845.1</v>
      </c>
      <c r="G107">
        <v>1.1619999999999999</v>
      </c>
    </row>
    <row r="108" spans="1:7" x14ac:dyDescent="0.55000000000000004">
      <c r="A108">
        <v>107</v>
      </c>
      <c r="B108" t="s">
        <v>23</v>
      </c>
      <c r="C108" t="s">
        <v>83</v>
      </c>
      <c r="D108" t="s">
        <v>4826</v>
      </c>
      <c r="E108">
        <v>49195</v>
      </c>
      <c r="F108">
        <v>55658</v>
      </c>
      <c r="G108">
        <v>1.1313</v>
      </c>
    </row>
    <row r="109" spans="1:7" x14ac:dyDescent="0.55000000000000004">
      <c r="A109">
        <v>108</v>
      </c>
      <c r="B109" t="s">
        <v>23</v>
      </c>
      <c r="C109" t="s">
        <v>72</v>
      </c>
      <c r="D109" t="s">
        <v>3869</v>
      </c>
      <c r="E109">
        <v>60724</v>
      </c>
      <c r="F109">
        <v>67189.899999999994</v>
      </c>
      <c r="G109">
        <v>1.1064000000000001</v>
      </c>
    </row>
    <row r="110" spans="1:7" x14ac:dyDescent="0.55000000000000004">
      <c r="A110">
        <v>109</v>
      </c>
      <c r="B110" t="s">
        <v>23</v>
      </c>
      <c r="C110" t="s">
        <v>73</v>
      </c>
      <c r="D110" t="s">
        <v>4750</v>
      </c>
      <c r="E110">
        <v>28321</v>
      </c>
      <c r="F110">
        <v>31224.799999999999</v>
      </c>
      <c r="G110">
        <v>1.1025</v>
      </c>
    </row>
    <row r="111" spans="1:7" x14ac:dyDescent="0.55000000000000004">
      <c r="A111">
        <v>110</v>
      </c>
      <c r="B111" t="s">
        <v>22</v>
      </c>
      <c r="C111" t="s">
        <v>80</v>
      </c>
      <c r="D111" t="s">
        <v>3506</v>
      </c>
      <c r="E111">
        <v>32868.5</v>
      </c>
      <c r="F111">
        <v>35977.800000000003</v>
      </c>
      <c r="G111">
        <v>1.0945</v>
      </c>
    </row>
    <row r="112" spans="1:7" x14ac:dyDescent="0.55000000000000004">
      <c r="A112">
        <v>111</v>
      </c>
      <c r="B112" t="s">
        <v>23</v>
      </c>
      <c r="C112" t="s">
        <v>87</v>
      </c>
      <c r="D112" t="s">
        <v>4551</v>
      </c>
      <c r="E112">
        <v>27677.200000000001</v>
      </c>
      <c r="F112">
        <v>30206.400000000001</v>
      </c>
      <c r="G112">
        <v>1.0912999999999999</v>
      </c>
    </row>
    <row r="113" spans="1:7" x14ac:dyDescent="0.55000000000000004">
      <c r="A113">
        <v>112</v>
      </c>
      <c r="B113" t="s">
        <v>21</v>
      </c>
      <c r="C113" t="s">
        <v>67</v>
      </c>
      <c r="D113" t="s">
        <v>1829</v>
      </c>
      <c r="E113">
        <v>12888.3</v>
      </c>
      <c r="F113">
        <v>13923.3</v>
      </c>
      <c r="G113">
        <v>1.0803</v>
      </c>
    </row>
    <row r="114" spans="1:7" x14ac:dyDescent="0.55000000000000004">
      <c r="A114">
        <v>113</v>
      </c>
      <c r="B114" t="s">
        <v>22</v>
      </c>
      <c r="C114" t="s">
        <v>85</v>
      </c>
      <c r="D114" t="s">
        <v>2700</v>
      </c>
      <c r="E114">
        <v>76540.100000000006</v>
      </c>
      <c r="F114">
        <v>82471.8</v>
      </c>
      <c r="G114">
        <v>1.0773999999999999</v>
      </c>
    </row>
    <row r="115" spans="1:7" x14ac:dyDescent="0.55000000000000004">
      <c r="A115">
        <v>114</v>
      </c>
      <c r="B115" t="s">
        <v>23</v>
      </c>
      <c r="C115" t="s">
        <v>73</v>
      </c>
      <c r="D115" t="s">
        <v>4682</v>
      </c>
      <c r="E115">
        <v>39948.6</v>
      </c>
      <c r="F115">
        <v>42431.199999999997</v>
      </c>
      <c r="G115">
        <v>1.0621</v>
      </c>
    </row>
    <row r="116" spans="1:7" x14ac:dyDescent="0.55000000000000004">
      <c r="A116">
        <v>115</v>
      </c>
      <c r="B116" t="s">
        <v>21</v>
      </c>
      <c r="C116" t="s">
        <v>71</v>
      </c>
      <c r="D116" t="s">
        <v>1969</v>
      </c>
      <c r="E116">
        <v>54582.3</v>
      </c>
      <c r="F116">
        <v>57687.4</v>
      </c>
      <c r="G116">
        <v>1.0568</v>
      </c>
    </row>
    <row r="117" spans="1:7" x14ac:dyDescent="0.55000000000000004">
      <c r="A117">
        <v>116</v>
      </c>
      <c r="B117" t="s">
        <v>23</v>
      </c>
      <c r="C117" t="s">
        <v>83</v>
      </c>
      <c r="D117" t="s">
        <v>5011</v>
      </c>
      <c r="E117">
        <v>31851.4</v>
      </c>
      <c r="F117">
        <v>33600</v>
      </c>
      <c r="G117">
        <v>1.0548</v>
      </c>
    </row>
    <row r="118" spans="1:7" x14ac:dyDescent="0.55000000000000004">
      <c r="A118">
        <v>117</v>
      </c>
      <c r="B118" t="s">
        <v>21</v>
      </c>
      <c r="C118" t="s">
        <v>54</v>
      </c>
      <c r="D118" t="s">
        <v>2350</v>
      </c>
      <c r="E118">
        <v>16499.599999999999</v>
      </c>
      <c r="F118">
        <v>17308.3</v>
      </c>
      <c r="G118">
        <v>1.0489999999999999</v>
      </c>
    </row>
    <row r="119" spans="1:7" x14ac:dyDescent="0.55000000000000004">
      <c r="A119">
        <v>118</v>
      </c>
      <c r="B119" t="s">
        <v>21</v>
      </c>
      <c r="C119" t="s">
        <v>54</v>
      </c>
      <c r="D119" t="s">
        <v>2322</v>
      </c>
      <c r="E119">
        <v>74704.800000000003</v>
      </c>
      <c r="F119">
        <v>77725.8</v>
      </c>
      <c r="G119">
        <v>1.0404</v>
      </c>
    </row>
    <row r="120" spans="1:7" x14ac:dyDescent="0.55000000000000004">
      <c r="A120">
        <v>119</v>
      </c>
      <c r="B120" t="s">
        <v>23</v>
      </c>
      <c r="C120" t="s">
        <v>73</v>
      </c>
      <c r="D120" t="s">
        <v>4583</v>
      </c>
      <c r="E120">
        <v>40851.199999999997</v>
      </c>
      <c r="F120">
        <v>42415.3</v>
      </c>
      <c r="G120">
        <v>1.0382</v>
      </c>
    </row>
    <row r="121" spans="1:7" x14ac:dyDescent="0.55000000000000004">
      <c r="A121">
        <v>120</v>
      </c>
      <c r="B121" t="s">
        <v>23</v>
      </c>
      <c r="C121" t="s">
        <v>63</v>
      </c>
      <c r="D121" t="s">
        <v>4004</v>
      </c>
      <c r="E121">
        <v>14063.4</v>
      </c>
      <c r="F121">
        <v>14251.9</v>
      </c>
      <c r="G121">
        <v>1.0134000000000001</v>
      </c>
    </row>
    <row r="122" spans="1:7" x14ac:dyDescent="0.55000000000000004">
      <c r="A122">
        <v>121</v>
      </c>
      <c r="B122" t="s">
        <v>23</v>
      </c>
      <c r="C122" t="s">
        <v>63</v>
      </c>
      <c r="D122" t="s">
        <v>3928</v>
      </c>
      <c r="E122">
        <v>51500</v>
      </c>
      <c r="F122">
        <v>51929.5</v>
      </c>
      <c r="G122">
        <v>1.0083</v>
      </c>
    </row>
    <row r="123" spans="1:7" x14ac:dyDescent="0.55000000000000004">
      <c r="A123">
        <v>122</v>
      </c>
      <c r="B123" t="s">
        <v>22</v>
      </c>
      <c r="C123" t="s">
        <v>77</v>
      </c>
      <c r="D123" t="s">
        <v>3334</v>
      </c>
      <c r="E123">
        <v>55258.7</v>
      </c>
      <c r="F123">
        <v>55328.1</v>
      </c>
      <c r="G123">
        <v>1.0012000000000001</v>
      </c>
    </row>
    <row r="124" spans="1:7" x14ac:dyDescent="0.55000000000000004">
      <c r="A124">
        <v>123</v>
      </c>
      <c r="B124" t="s">
        <v>21</v>
      </c>
      <c r="C124" t="s">
        <v>60</v>
      </c>
      <c r="D124" t="s">
        <v>853</v>
      </c>
      <c r="E124">
        <v>76636.5</v>
      </c>
      <c r="F124">
        <v>76706.2</v>
      </c>
      <c r="G124">
        <v>1.0008999999999999</v>
      </c>
    </row>
    <row r="125" spans="1:7" x14ac:dyDescent="0.55000000000000004">
      <c r="A125">
        <v>124</v>
      </c>
      <c r="B125" t="s">
        <v>23</v>
      </c>
      <c r="C125" t="s">
        <v>73</v>
      </c>
      <c r="D125" t="s">
        <v>4612</v>
      </c>
      <c r="E125">
        <v>20704.7</v>
      </c>
      <c r="F125">
        <v>20709.599999999999</v>
      </c>
      <c r="G125">
        <v>1.0002</v>
      </c>
    </row>
    <row r="126" spans="1:7" x14ac:dyDescent="0.55000000000000004">
      <c r="A126">
        <v>125</v>
      </c>
      <c r="B126" t="s">
        <v>21</v>
      </c>
      <c r="C126" t="s">
        <v>64</v>
      </c>
      <c r="D126" t="s">
        <v>1149</v>
      </c>
      <c r="E126">
        <v>44541.7</v>
      </c>
      <c r="F126">
        <v>44462.6</v>
      </c>
      <c r="G126">
        <v>0.99819999999999998</v>
      </c>
    </row>
    <row r="127" spans="1:7" x14ac:dyDescent="0.55000000000000004">
      <c r="A127">
        <v>126</v>
      </c>
      <c r="B127" t="s">
        <v>21</v>
      </c>
      <c r="C127" t="s">
        <v>64</v>
      </c>
      <c r="D127" t="s">
        <v>997</v>
      </c>
      <c r="E127">
        <v>32042.7</v>
      </c>
      <c r="F127">
        <v>31223.8</v>
      </c>
      <c r="G127">
        <v>0.97440000000000004</v>
      </c>
    </row>
    <row r="128" spans="1:7" x14ac:dyDescent="0.55000000000000004">
      <c r="A128">
        <v>127</v>
      </c>
      <c r="B128" t="s">
        <v>23</v>
      </c>
      <c r="C128" t="s">
        <v>73</v>
      </c>
      <c r="D128" t="s">
        <v>4654</v>
      </c>
      <c r="E128">
        <v>32443</v>
      </c>
      <c r="F128">
        <v>31563</v>
      </c>
      <c r="G128">
        <v>0.9728</v>
      </c>
    </row>
    <row r="129" spans="1:7" x14ac:dyDescent="0.55000000000000004">
      <c r="A129">
        <v>128</v>
      </c>
      <c r="B129" t="s">
        <v>21</v>
      </c>
      <c r="C129" t="s">
        <v>54</v>
      </c>
      <c r="D129" t="s">
        <v>2288</v>
      </c>
      <c r="E129">
        <v>10281.799999999999</v>
      </c>
      <c r="F129">
        <v>9840.7000000000007</v>
      </c>
      <c r="G129">
        <v>0.95709999999999995</v>
      </c>
    </row>
    <row r="130" spans="1:7" x14ac:dyDescent="0.55000000000000004">
      <c r="A130">
        <v>129</v>
      </c>
      <c r="B130" t="s">
        <v>23</v>
      </c>
      <c r="C130" t="s">
        <v>87</v>
      </c>
      <c r="D130" t="s">
        <v>4491</v>
      </c>
      <c r="E130">
        <v>32293.200000000001</v>
      </c>
      <c r="F130">
        <v>30883</v>
      </c>
      <c r="G130">
        <v>0.95630000000000004</v>
      </c>
    </row>
    <row r="131" spans="1:7" x14ac:dyDescent="0.55000000000000004">
      <c r="A131">
        <v>130</v>
      </c>
      <c r="B131" t="s">
        <v>23</v>
      </c>
      <c r="C131" t="s">
        <v>83</v>
      </c>
      <c r="D131" t="s">
        <v>4850</v>
      </c>
      <c r="E131">
        <v>63911.5</v>
      </c>
      <c r="F131">
        <v>60410.1</v>
      </c>
      <c r="G131">
        <v>0.94520000000000004</v>
      </c>
    </row>
    <row r="132" spans="1:7" x14ac:dyDescent="0.55000000000000004">
      <c r="A132">
        <v>131</v>
      </c>
      <c r="B132" t="s">
        <v>23</v>
      </c>
      <c r="C132" t="s">
        <v>87</v>
      </c>
      <c r="D132" t="s">
        <v>4527</v>
      </c>
      <c r="E132">
        <v>35687</v>
      </c>
      <c r="F132">
        <v>33255.4</v>
      </c>
      <c r="G132">
        <v>0.93179999999999996</v>
      </c>
    </row>
    <row r="133" spans="1:7" x14ac:dyDescent="0.55000000000000004">
      <c r="A133">
        <v>132</v>
      </c>
      <c r="B133" t="s">
        <v>23</v>
      </c>
      <c r="C133" t="s">
        <v>88</v>
      </c>
      <c r="D133" t="s">
        <v>3703</v>
      </c>
      <c r="E133">
        <v>29475.3</v>
      </c>
      <c r="F133">
        <v>27148.6</v>
      </c>
      <c r="G133">
        <v>0.92100000000000004</v>
      </c>
    </row>
    <row r="134" spans="1:7" x14ac:dyDescent="0.55000000000000004">
      <c r="A134">
        <v>133</v>
      </c>
      <c r="B134" t="s">
        <v>21</v>
      </c>
      <c r="C134" t="s">
        <v>67</v>
      </c>
      <c r="D134" t="s">
        <v>1779</v>
      </c>
      <c r="E134">
        <v>109674.8</v>
      </c>
      <c r="F134">
        <v>99781.7</v>
      </c>
      <c r="G134">
        <v>0.90969999999999995</v>
      </c>
    </row>
    <row r="135" spans="1:7" x14ac:dyDescent="0.55000000000000004">
      <c r="A135">
        <v>134</v>
      </c>
      <c r="B135" t="s">
        <v>23</v>
      </c>
      <c r="C135" t="s">
        <v>81</v>
      </c>
      <c r="D135" t="s">
        <v>4112</v>
      </c>
      <c r="E135">
        <v>30935.5</v>
      </c>
      <c r="F135">
        <v>27148.799999999999</v>
      </c>
      <c r="G135">
        <v>0.87749999999999995</v>
      </c>
    </row>
    <row r="136" spans="1:7" x14ac:dyDescent="0.55000000000000004">
      <c r="A136">
        <v>135</v>
      </c>
      <c r="B136" t="s">
        <v>22</v>
      </c>
      <c r="C136" t="s">
        <v>79</v>
      </c>
      <c r="D136" t="s">
        <v>2464</v>
      </c>
      <c r="E136">
        <v>51484.7</v>
      </c>
      <c r="F136">
        <v>44455.1</v>
      </c>
      <c r="G136">
        <v>0.86339999999999995</v>
      </c>
    </row>
    <row r="137" spans="1:7" x14ac:dyDescent="0.55000000000000004">
      <c r="A137">
        <v>136</v>
      </c>
      <c r="B137" t="s">
        <v>23</v>
      </c>
      <c r="C137" t="s">
        <v>72</v>
      </c>
      <c r="D137" t="s">
        <v>3731</v>
      </c>
      <c r="E137">
        <v>30340.5</v>
      </c>
      <c r="F137">
        <v>26138.3</v>
      </c>
      <c r="G137">
        <v>0.86140000000000005</v>
      </c>
    </row>
    <row r="138" spans="1:7" x14ac:dyDescent="0.55000000000000004">
      <c r="A138">
        <v>137</v>
      </c>
      <c r="B138" t="s">
        <v>23</v>
      </c>
      <c r="C138" t="s">
        <v>72</v>
      </c>
      <c r="D138" t="s">
        <v>3819</v>
      </c>
      <c r="E138">
        <v>30099.4</v>
      </c>
      <c r="F138">
        <v>25793.5</v>
      </c>
      <c r="G138">
        <v>0.8569</v>
      </c>
    </row>
    <row r="139" spans="1:7" x14ac:dyDescent="0.55000000000000004">
      <c r="A139">
        <v>138</v>
      </c>
      <c r="B139" t="s">
        <v>21</v>
      </c>
      <c r="C139" t="s">
        <v>54</v>
      </c>
      <c r="D139" t="s">
        <v>2224</v>
      </c>
      <c r="E139">
        <v>15817.1</v>
      </c>
      <c r="F139">
        <v>13236.4</v>
      </c>
      <c r="G139">
        <v>0.83679999999999999</v>
      </c>
    </row>
    <row r="140" spans="1:7" x14ac:dyDescent="0.55000000000000004">
      <c r="A140">
        <v>139</v>
      </c>
      <c r="B140" t="s">
        <v>21</v>
      </c>
      <c r="C140" t="s">
        <v>68</v>
      </c>
      <c r="D140" t="s">
        <v>1363</v>
      </c>
      <c r="E140">
        <v>14723</v>
      </c>
      <c r="F140">
        <v>12220</v>
      </c>
      <c r="G140">
        <v>0.82989999999999997</v>
      </c>
    </row>
    <row r="141" spans="1:7" x14ac:dyDescent="0.55000000000000004">
      <c r="A141">
        <v>140</v>
      </c>
      <c r="B141" t="s">
        <v>21</v>
      </c>
      <c r="C141" t="s">
        <v>60</v>
      </c>
      <c r="D141" t="s">
        <v>825</v>
      </c>
      <c r="E141">
        <v>16819.400000000001</v>
      </c>
      <c r="F141">
        <v>12896.9</v>
      </c>
      <c r="G141">
        <v>0.76670000000000005</v>
      </c>
    </row>
    <row r="142" spans="1:7" x14ac:dyDescent="0.55000000000000004">
      <c r="A142">
        <v>141</v>
      </c>
      <c r="B142" t="s">
        <v>23</v>
      </c>
      <c r="C142" t="s">
        <v>88</v>
      </c>
      <c r="D142" t="s">
        <v>3643</v>
      </c>
      <c r="E142">
        <v>32180.1</v>
      </c>
      <c r="F142">
        <v>24439.200000000001</v>
      </c>
      <c r="G142">
        <v>0.75939999999999996</v>
      </c>
    </row>
    <row r="143" spans="1:7" x14ac:dyDescent="0.55000000000000004">
      <c r="A143">
        <v>142</v>
      </c>
      <c r="B143" t="s">
        <v>22</v>
      </c>
      <c r="C143" t="s">
        <v>53</v>
      </c>
      <c r="D143" t="s">
        <v>2942</v>
      </c>
      <c r="E143">
        <v>4373</v>
      </c>
      <c r="F143">
        <v>3055.2</v>
      </c>
      <c r="G143">
        <v>0.6986</v>
      </c>
    </row>
    <row r="144" spans="1:7" x14ac:dyDescent="0.55000000000000004">
      <c r="A144">
        <v>143</v>
      </c>
      <c r="B144" t="s">
        <v>23</v>
      </c>
      <c r="C144" t="s">
        <v>81</v>
      </c>
      <c r="D144" t="s">
        <v>4220</v>
      </c>
      <c r="E144">
        <v>29362</v>
      </c>
      <c r="F144">
        <v>20361.900000000001</v>
      </c>
      <c r="G144">
        <v>0.69340000000000002</v>
      </c>
    </row>
    <row r="145" spans="1:7" x14ac:dyDescent="0.55000000000000004">
      <c r="A145">
        <v>144</v>
      </c>
      <c r="B145" t="s">
        <v>23</v>
      </c>
      <c r="C145" t="s">
        <v>83</v>
      </c>
      <c r="D145" t="s">
        <v>4987</v>
      </c>
      <c r="E145">
        <v>49705</v>
      </c>
      <c r="F145">
        <v>33597.1</v>
      </c>
      <c r="G145">
        <v>0.67589999999999995</v>
      </c>
    </row>
    <row r="146" spans="1:7" x14ac:dyDescent="0.55000000000000004">
      <c r="A146">
        <v>145</v>
      </c>
      <c r="B146" t="s">
        <v>22</v>
      </c>
      <c r="C146" t="s">
        <v>89</v>
      </c>
      <c r="D146" t="s">
        <v>3028</v>
      </c>
      <c r="E146">
        <v>10268.5</v>
      </c>
      <c r="F146">
        <v>6785.1</v>
      </c>
      <c r="G146">
        <v>0.66069999999999995</v>
      </c>
    </row>
    <row r="147" spans="1:7" x14ac:dyDescent="0.55000000000000004">
      <c r="A147">
        <v>146</v>
      </c>
      <c r="B147" t="s">
        <v>21</v>
      </c>
      <c r="C147" t="s">
        <v>59</v>
      </c>
      <c r="D147" t="s">
        <v>1637</v>
      </c>
      <c r="E147">
        <v>18916.599999999999</v>
      </c>
      <c r="F147">
        <v>11877.2</v>
      </c>
      <c r="G147">
        <v>0.62780000000000002</v>
      </c>
    </row>
    <row r="148" spans="1:7" x14ac:dyDescent="0.55000000000000004">
      <c r="A148">
        <v>147</v>
      </c>
      <c r="B148" t="s">
        <v>22</v>
      </c>
      <c r="C148" t="s">
        <v>85</v>
      </c>
      <c r="D148" t="s">
        <v>2638</v>
      </c>
      <c r="E148">
        <v>39821.5</v>
      </c>
      <c r="F148">
        <v>24774.6</v>
      </c>
      <c r="G148">
        <v>0.62209999999999999</v>
      </c>
    </row>
    <row r="149" spans="1:7" x14ac:dyDescent="0.55000000000000004">
      <c r="A149">
        <v>148</v>
      </c>
      <c r="B149" t="s">
        <v>21</v>
      </c>
      <c r="C149" t="s">
        <v>68</v>
      </c>
      <c r="D149" t="s">
        <v>1393</v>
      </c>
      <c r="E149">
        <v>22412.7</v>
      </c>
      <c r="F149">
        <v>12906.3</v>
      </c>
      <c r="G149">
        <v>0.57579999999999998</v>
      </c>
    </row>
    <row r="150" spans="1:7" x14ac:dyDescent="0.55000000000000004">
      <c r="A150">
        <v>149</v>
      </c>
      <c r="B150" t="s">
        <v>21</v>
      </c>
      <c r="C150" t="s">
        <v>54</v>
      </c>
      <c r="D150" t="s">
        <v>2180</v>
      </c>
      <c r="E150">
        <v>19081.7</v>
      </c>
      <c r="F150">
        <v>10526.4</v>
      </c>
      <c r="G150">
        <v>0.55159999999999998</v>
      </c>
    </row>
    <row r="151" spans="1:7" x14ac:dyDescent="0.55000000000000004">
      <c r="A151">
        <v>150</v>
      </c>
      <c r="B151" t="s">
        <v>22</v>
      </c>
      <c r="C151" t="s">
        <v>79</v>
      </c>
      <c r="D151" t="s">
        <v>2510</v>
      </c>
      <c r="E151">
        <v>14541.3</v>
      </c>
      <c r="F151">
        <v>7803.3</v>
      </c>
      <c r="G151">
        <v>0.53659999999999997</v>
      </c>
    </row>
    <row r="152" spans="1:7" x14ac:dyDescent="0.55000000000000004">
      <c r="A152">
        <v>151</v>
      </c>
      <c r="B152" t="s">
        <v>21</v>
      </c>
      <c r="C152" t="s">
        <v>60</v>
      </c>
      <c r="D152" t="s">
        <v>755</v>
      </c>
      <c r="E152">
        <v>9975.9</v>
      </c>
      <c r="F152">
        <v>5095.8</v>
      </c>
      <c r="G152">
        <v>0.51080000000000003</v>
      </c>
    </row>
    <row r="153" spans="1:7" x14ac:dyDescent="0.55000000000000004">
      <c r="A153">
        <v>152</v>
      </c>
      <c r="B153" t="s">
        <v>21</v>
      </c>
      <c r="C153" t="s">
        <v>54</v>
      </c>
      <c r="D153" t="s">
        <v>2388</v>
      </c>
      <c r="E153">
        <v>10179.5</v>
      </c>
      <c r="F153">
        <v>5091.5</v>
      </c>
      <c r="G153">
        <v>0.50009999999999999</v>
      </c>
    </row>
    <row r="154" spans="1:7" x14ac:dyDescent="0.55000000000000004">
      <c r="A154">
        <v>153</v>
      </c>
      <c r="B154" t="s">
        <v>22</v>
      </c>
      <c r="C154" t="s">
        <v>89</v>
      </c>
      <c r="D154" t="s">
        <v>3092</v>
      </c>
      <c r="E154">
        <v>187732.8</v>
      </c>
      <c r="F154">
        <v>88231.7</v>
      </c>
      <c r="G154">
        <v>0.46989999999999998</v>
      </c>
    </row>
    <row r="155" spans="1:7" x14ac:dyDescent="0.55000000000000004">
      <c r="A155">
        <v>154</v>
      </c>
      <c r="B155" t="s">
        <v>23</v>
      </c>
      <c r="C155" t="s">
        <v>87</v>
      </c>
      <c r="D155" t="s">
        <v>4401</v>
      </c>
      <c r="E155">
        <v>21789.599999999999</v>
      </c>
      <c r="F155">
        <v>9163.6</v>
      </c>
      <c r="G155">
        <v>0.42049999999999998</v>
      </c>
    </row>
    <row r="156" spans="1:7" x14ac:dyDescent="0.55000000000000004">
      <c r="A156">
        <v>155</v>
      </c>
      <c r="B156" t="s">
        <v>22</v>
      </c>
      <c r="C156" t="s">
        <v>79</v>
      </c>
      <c r="D156" t="s">
        <v>2478</v>
      </c>
      <c r="E156">
        <v>21440.1</v>
      </c>
      <c r="F156">
        <v>8828.9</v>
      </c>
      <c r="G156">
        <v>0.41170000000000001</v>
      </c>
    </row>
    <row r="157" spans="1:7" x14ac:dyDescent="0.55000000000000004">
      <c r="A157">
        <v>156</v>
      </c>
      <c r="B157" t="s">
        <v>23</v>
      </c>
      <c r="C157" t="s">
        <v>88</v>
      </c>
      <c r="D157" t="s">
        <v>3558</v>
      </c>
      <c r="E157">
        <v>20989.1</v>
      </c>
      <c r="F157">
        <v>7132.2</v>
      </c>
      <c r="G157">
        <v>0.33979999999999999</v>
      </c>
    </row>
  </sheetData>
  <phoneticPr fontId="4"/>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11E1-217E-44B9-BA28-B54917AED492}">
  <sheetPr codeName="Sheet17"/>
  <dimension ref="A1:D242"/>
  <sheetViews>
    <sheetView workbookViewId="0">
      <selection sqref="A1:D242"/>
    </sheetView>
  </sheetViews>
  <sheetFormatPr defaultRowHeight="18" x14ac:dyDescent="0.55000000000000004"/>
  <cols>
    <col min="1" max="1" width="15.58203125" bestFit="1" customWidth="1"/>
    <col min="2" max="2" width="9.08203125" bestFit="1" customWidth="1"/>
    <col min="3" max="3" width="12.5" bestFit="1" customWidth="1"/>
    <col min="4" max="4" width="10.75" bestFit="1" customWidth="1"/>
  </cols>
  <sheetData>
    <row r="1" spans="1:4" x14ac:dyDescent="0.55000000000000004">
      <c r="A1" t="s">
        <v>5566</v>
      </c>
      <c r="B1" t="s">
        <v>5567</v>
      </c>
      <c r="C1" t="s">
        <v>5568</v>
      </c>
      <c r="D1" t="s">
        <v>5569</v>
      </c>
    </row>
    <row r="2" spans="1:4" x14ac:dyDescent="0.55000000000000004">
      <c r="A2" s="49">
        <v>46023</v>
      </c>
      <c r="B2" s="48" t="s">
        <v>5570</v>
      </c>
      <c r="C2" s="49">
        <v>46027</v>
      </c>
      <c r="D2">
        <v>1</v>
      </c>
    </row>
    <row r="3" spans="1:4" x14ac:dyDescent="0.55000000000000004">
      <c r="A3" s="49">
        <v>46023</v>
      </c>
      <c r="B3" s="48" t="s">
        <v>5571</v>
      </c>
      <c r="C3" s="49">
        <v>46028</v>
      </c>
      <c r="D3">
        <v>2</v>
      </c>
    </row>
    <row r="4" spans="1:4" x14ac:dyDescent="0.55000000000000004">
      <c r="A4" s="49">
        <v>46023</v>
      </c>
      <c r="B4" s="48" t="s">
        <v>5572</v>
      </c>
      <c r="C4" s="49">
        <v>46029</v>
      </c>
      <c r="D4">
        <v>3</v>
      </c>
    </row>
    <row r="5" spans="1:4" x14ac:dyDescent="0.55000000000000004">
      <c r="A5" s="49">
        <v>46023</v>
      </c>
      <c r="B5" s="48" t="s">
        <v>5573</v>
      </c>
      <c r="C5" s="49">
        <v>46030</v>
      </c>
      <c r="D5">
        <v>4</v>
      </c>
    </row>
    <row r="6" spans="1:4" x14ac:dyDescent="0.55000000000000004">
      <c r="A6" s="49">
        <v>46023</v>
      </c>
      <c r="B6" s="48" t="s">
        <v>5574</v>
      </c>
      <c r="C6" s="49">
        <v>46031</v>
      </c>
      <c r="D6">
        <v>5</v>
      </c>
    </row>
    <row r="7" spans="1:4" x14ac:dyDescent="0.55000000000000004">
      <c r="A7" s="49">
        <v>46023</v>
      </c>
      <c r="B7" s="48" t="s">
        <v>5575</v>
      </c>
      <c r="C7" s="49">
        <v>46035</v>
      </c>
      <c r="D7">
        <v>6</v>
      </c>
    </row>
    <row r="8" spans="1:4" x14ac:dyDescent="0.55000000000000004">
      <c r="A8" s="49">
        <v>46023</v>
      </c>
      <c r="B8" s="48" t="s">
        <v>5576</v>
      </c>
      <c r="C8" s="49">
        <v>46036</v>
      </c>
      <c r="D8">
        <v>7</v>
      </c>
    </row>
    <row r="9" spans="1:4" x14ac:dyDescent="0.55000000000000004">
      <c r="A9" s="49">
        <v>46023</v>
      </c>
      <c r="B9" s="48" t="s">
        <v>5577</v>
      </c>
      <c r="C9" s="49">
        <v>46037</v>
      </c>
      <c r="D9">
        <v>8</v>
      </c>
    </row>
    <row r="10" spans="1:4" x14ac:dyDescent="0.55000000000000004">
      <c r="A10" s="49">
        <v>46023</v>
      </c>
      <c r="B10" s="48" t="s">
        <v>5578</v>
      </c>
      <c r="C10" s="49">
        <v>46038</v>
      </c>
      <c r="D10">
        <v>9</v>
      </c>
    </row>
    <row r="11" spans="1:4" x14ac:dyDescent="0.55000000000000004">
      <c r="A11" s="49">
        <v>46023</v>
      </c>
      <c r="B11" s="48" t="s">
        <v>5579</v>
      </c>
      <c r="C11" s="49">
        <v>46041</v>
      </c>
      <c r="D11">
        <v>10</v>
      </c>
    </row>
    <row r="12" spans="1:4" x14ac:dyDescent="0.55000000000000004">
      <c r="A12" s="49">
        <v>46023</v>
      </c>
      <c r="B12" s="48" t="s">
        <v>5580</v>
      </c>
      <c r="C12" s="49">
        <v>46042</v>
      </c>
      <c r="D12">
        <v>11</v>
      </c>
    </row>
    <row r="13" spans="1:4" x14ac:dyDescent="0.55000000000000004">
      <c r="A13" s="49">
        <v>46023</v>
      </c>
      <c r="B13" s="48" t="s">
        <v>5581</v>
      </c>
      <c r="C13" s="49">
        <v>46043</v>
      </c>
      <c r="D13">
        <v>12</v>
      </c>
    </row>
    <row r="14" spans="1:4" x14ac:dyDescent="0.55000000000000004">
      <c r="A14" s="49">
        <v>46023</v>
      </c>
      <c r="B14" s="48" t="s">
        <v>5582</v>
      </c>
      <c r="C14" s="49">
        <v>46044</v>
      </c>
      <c r="D14">
        <v>13</v>
      </c>
    </row>
    <row r="15" spans="1:4" x14ac:dyDescent="0.55000000000000004">
      <c r="A15" s="49">
        <v>46023</v>
      </c>
      <c r="B15" s="48" t="s">
        <v>5583</v>
      </c>
      <c r="C15" s="49">
        <v>46045</v>
      </c>
      <c r="D15">
        <v>14</v>
      </c>
    </row>
    <row r="16" spans="1:4" x14ac:dyDescent="0.55000000000000004">
      <c r="A16" s="49">
        <v>46023</v>
      </c>
      <c r="B16" s="48" t="s">
        <v>5584</v>
      </c>
      <c r="C16" s="49">
        <v>46048</v>
      </c>
      <c r="D16">
        <v>15</v>
      </c>
    </row>
    <row r="17" spans="1:4" x14ac:dyDescent="0.55000000000000004">
      <c r="A17" s="49">
        <v>46023</v>
      </c>
      <c r="B17" s="48" t="s">
        <v>5585</v>
      </c>
      <c r="C17" s="49">
        <v>46049</v>
      </c>
      <c r="D17">
        <v>16</v>
      </c>
    </row>
    <row r="18" spans="1:4" x14ac:dyDescent="0.55000000000000004">
      <c r="A18" s="49">
        <v>46023</v>
      </c>
      <c r="B18" s="48" t="s">
        <v>5586</v>
      </c>
      <c r="C18" s="49">
        <v>46050</v>
      </c>
      <c r="D18">
        <v>17</v>
      </c>
    </row>
    <row r="19" spans="1:4" x14ac:dyDescent="0.55000000000000004">
      <c r="A19" s="49">
        <v>46023</v>
      </c>
      <c r="B19" s="48" t="s">
        <v>5587</v>
      </c>
      <c r="C19" s="49">
        <v>46051</v>
      </c>
      <c r="D19">
        <v>18</v>
      </c>
    </row>
    <row r="20" spans="1:4" x14ac:dyDescent="0.55000000000000004">
      <c r="A20" s="49">
        <v>46023</v>
      </c>
      <c r="B20" s="48" t="s">
        <v>5588</v>
      </c>
      <c r="C20" s="49">
        <v>46052</v>
      </c>
      <c r="D20">
        <v>19</v>
      </c>
    </row>
    <row r="21" spans="1:4" x14ac:dyDescent="0.55000000000000004">
      <c r="A21" s="49">
        <v>46054</v>
      </c>
      <c r="B21" s="48" t="s">
        <v>5589</v>
      </c>
      <c r="C21" s="49">
        <v>46055</v>
      </c>
      <c r="D21">
        <v>1</v>
      </c>
    </row>
    <row r="22" spans="1:4" x14ac:dyDescent="0.55000000000000004">
      <c r="A22" s="49">
        <v>46054</v>
      </c>
      <c r="B22" s="48" t="s">
        <v>5590</v>
      </c>
      <c r="C22" s="49">
        <v>46056</v>
      </c>
      <c r="D22">
        <v>2</v>
      </c>
    </row>
    <row r="23" spans="1:4" x14ac:dyDescent="0.55000000000000004">
      <c r="A23" s="49">
        <v>46054</v>
      </c>
      <c r="B23" s="48" t="s">
        <v>5591</v>
      </c>
      <c r="C23" s="49">
        <v>46057</v>
      </c>
      <c r="D23">
        <v>3</v>
      </c>
    </row>
    <row r="24" spans="1:4" x14ac:dyDescent="0.55000000000000004">
      <c r="A24" s="49">
        <v>46054</v>
      </c>
      <c r="B24" s="48" t="s">
        <v>5592</v>
      </c>
      <c r="C24" s="49">
        <v>46058</v>
      </c>
      <c r="D24">
        <v>4</v>
      </c>
    </row>
    <row r="25" spans="1:4" x14ac:dyDescent="0.55000000000000004">
      <c r="A25" s="49">
        <v>46054</v>
      </c>
      <c r="B25" s="48" t="s">
        <v>5593</v>
      </c>
      <c r="C25" s="49">
        <v>46059</v>
      </c>
      <c r="D25">
        <v>5</v>
      </c>
    </row>
    <row r="26" spans="1:4" x14ac:dyDescent="0.55000000000000004">
      <c r="A26" s="49">
        <v>46054</v>
      </c>
      <c r="B26" s="48" t="s">
        <v>5594</v>
      </c>
      <c r="C26" s="49">
        <v>46062</v>
      </c>
      <c r="D26">
        <v>6</v>
      </c>
    </row>
    <row r="27" spans="1:4" x14ac:dyDescent="0.55000000000000004">
      <c r="A27" s="49">
        <v>46054</v>
      </c>
      <c r="B27" s="48" t="s">
        <v>5595</v>
      </c>
      <c r="C27" s="49">
        <v>46063</v>
      </c>
      <c r="D27">
        <v>7</v>
      </c>
    </row>
    <row r="28" spans="1:4" x14ac:dyDescent="0.55000000000000004">
      <c r="A28" s="49">
        <v>46054</v>
      </c>
      <c r="B28" s="48" t="s">
        <v>5596</v>
      </c>
      <c r="C28" s="49">
        <v>46065</v>
      </c>
      <c r="D28">
        <v>8</v>
      </c>
    </row>
    <row r="29" spans="1:4" x14ac:dyDescent="0.55000000000000004">
      <c r="A29" s="49">
        <v>46054</v>
      </c>
      <c r="B29" s="48" t="s">
        <v>5597</v>
      </c>
      <c r="C29" s="49">
        <v>46066</v>
      </c>
      <c r="D29">
        <v>9</v>
      </c>
    </row>
    <row r="30" spans="1:4" x14ac:dyDescent="0.55000000000000004">
      <c r="A30" s="49">
        <v>46054</v>
      </c>
      <c r="B30" s="48" t="s">
        <v>5598</v>
      </c>
      <c r="C30" s="49">
        <v>46069</v>
      </c>
      <c r="D30">
        <v>10</v>
      </c>
    </row>
    <row r="31" spans="1:4" x14ac:dyDescent="0.55000000000000004">
      <c r="A31" s="49">
        <v>46054</v>
      </c>
      <c r="B31" s="48" t="s">
        <v>5599</v>
      </c>
      <c r="C31" s="49">
        <v>46070</v>
      </c>
      <c r="D31">
        <v>11</v>
      </c>
    </row>
    <row r="32" spans="1:4" x14ac:dyDescent="0.55000000000000004">
      <c r="A32" s="49">
        <v>46054</v>
      </c>
      <c r="B32" s="48" t="s">
        <v>5600</v>
      </c>
      <c r="C32" s="49">
        <v>46071</v>
      </c>
      <c r="D32">
        <v>12</v>
      </c>
    </row>
    <row r="33" spans="1:4" x14ac:dyDescent="0.55000000000000004">
      <c r="A33" s="49">
        <v>46054</v>
      </c>
      <c r="B33" s="48" t="s">
        <v>5601</v>
      </c>
      <c r="C33" s="49">
        <v>46072</v>
      </c>
      <c r="D33">
        <v>13</v>
      </c>
    </row>
    <row r="34" spans="1:4" x14ac:dyDescent="0.55000000000000004">
      <c r="A34" s="49">
        <v>46054</v>
      </c>
      <c r="B34" s="48" t="s">
        <v>5602</v>
      </c>
      <c r="C34" s="49">
        <v>46073</v>
      </c>
      <c r="D34">
        <v>14</v>
      </c>
    </row>
    <row r="35" spans="1:4" x14ac:dyDescent="0.55000000000000004">
      <c r="A35" s="49">
        <v>46054</v>
      </c>
      <c r="B35" s="48" t="s">
        <v>5603</v>
      </c>
      <c r="C35" s="49">
        <v>46077</v>
      </c>
      <c r="D35">
        <v>15</v>
      </c>
    </row>
    <row r="36" spans="1:4" x14ac:dyDescent="0.55000000000000004">
      <c r="A36" s="49">
        <v>46054</v>
      </c>
      <c r="B36" s="48" t="s">
        <v>5604</v>
      </c>
      <c r="C36" s="49">
        <v>46078</v>
      </c>
      <c r="D36">
        <v>16</v>
      </c>
    </row>
    <row r="37" spans="1:4" x14ac:dyDescent="0.55000000000000004">
      <c r="A37" s="49">
        <v>46054</v>
      </c>
      <c r="B37" s="48" t="s">
        <v>5605</v>
      </c>
      <c r="C37" s="49">
        <v>46079</v>
      </c>
      <c r="D37">
        <v>17</v>
      </c>
    </row>
    <row r="38" spans="1:4" x14ac:dyDescent="0.55000000000000004">
      <c r="A38" s="49">
        <v>46054</v>
      </c>
      <c r="B38" s="48" t="s">
        <v>5606</v>
      </c>
      <c r="C38" s="49">
        <v>46080</v>
      </c>
      <c r="D38">
        <v>18</v>
      </c>
    </row>
    <row r="39" spans="1:4" x14ac:dyDescent="0.55000000000000004">
      <c r="A39" s="49">
        <v>46082</v>
      </c>
      <c r="B39" s="48" t="s">
        <v>5607</v>
      </c>
      <c r="C39" s="49">
        <v>46083</v>
      </c>
      <c r="D39">
        <v>1</v>
      </c>
    </row>
    <row r="40" spans="1:4" x14ac:dyDescent="0.55000000000000004">
      <c r="A40" s="49">
        <v>46082</v>
      </c>
      <c r="B40" s="48" t="s">
        <v>5608</v>
      </c>
      <c r="C40" s="49">
        <v>46084</v>
      </c>
      <c r="D40">
        <v>2</v>
      </c>
    </row>
    <row r="41" spans="1:4" x14ac:dyDescent="0.55000000000000004">
      <c r="A41" s="49">
        <v>46082</v>
      </c>
      <c r="B41" s="48" t="s">
        <v>5609</v>
      </c>
      <c r="C41" s="49">
        <v>46085</v>
      </c>
      <c r="D41">
        <v>3</v>
      </c>
    </row>
    <row r="42" spans="1:4" x14ac:dyDescent="0.55000000000000004">
      <c r="A42" s="49">
        <v>46082</v>
      </c>
      <c r="B42" s="48" t="s">
        <v>5610</v>
      </c>
      <c r="C42" s="49">
        <v>46086</v>
      </c>
      <c r="D42">
        <v>4</v>
      </c>
    </row>
    <row r="43" spans="1:4" x14ac:dyDescent="0.55000000000000004">
      <c r="A43" s="49">
        <v>46082</v>
      </c>
      <c r="B43" s="48" t="s">
        <v>5611</v>
      </c>
      <c r="C43" s="49">
        <v>46087</v>
      </c>
      <c r="D43">
        <v>5</v>
      </c>
    </row>
    <row r="44" spans="1:4" x14ac:dyDescent="0.55000000000000004">
      <c r="A44" s="49">
        <v>46082</v>
      </c>
      <c r="B44" s="48" t="s">
        <v>5612</v>
      </c>
      <c r="C44" s="49">
        <v>46090</v>
      </c>
      <c r="D44">
        <v>6</v>
      </c>
    </row>
    <row r="45" spans="1:4" x14ac:dyDescent="0.55000000000000004">
      <c r="A45" s="49">
        <v>46082</v>
      </c>
      <c r="B45" s="48" t="s">
        <v>5613</v>
      </c>
      <c r="C45" s="49">
        <v>46091</v>
      </c>
      <c r="D45">
        <v>7</v>
      </c>
    </row>
    <row r="46" spans="1:4" x14ac:dyDescent="0.55000000000000004">
      <c r="A46" s="49">
        <v>46082</v>
      </c>
      <c r="B46" s="48" t="s">
        <v>5614</v>
      </c>
      <c r="C46" s="49">
        <v>46092</v>
      </c>
      <c r="D46">
        <v>8</v>
      </c>
    </row>
    <row r="47" spans="1:4" x14ac:dyDescent="0.55000000000000004">
      <c r="A47" s="49">
        <v>46082</v>
      </c>
      <c r="B47" s="48" t="s">
        <v>5615</v>
      </c>
      <c r="C47" s="49">
        <v>46093</v>
      </c>
      <c r="D47">
        <v>9</v>
      </c>
    </row>
    <row r="48" spans="1:4" x14ac:dyDescent="0.55000000000000004">
      <c r="A48" s="49">
        <v>46082</v>
      </c>
      <c r="B48" s="48" t="s">
        <v>5616</v>
      </c>
      <c r="C48" s="49">
        <v>46094</v>
      </c>
      <c r="D48">
        <v>10</v>
      </c>
    </row>
    <row r="49" spans="1:4" x14ac:dyDescent="0.55000000000000004">
      <c r="A49" s="49">
        <v>46082</v>
      </c>
      <c r="B49" s="48" t="s">
        <v>5617</v>
      </c>
      <c r="C49" s="49">
        <v>46097</v>
      </c>
      <c r="D49">
        <v>11</v>
      </c>
    </row>
    <row r="50" spans="1:4" x14ac:dyDescent="0.55000000000000004">
      <c r="A50" s="49">
        <v>46082</v>
      </c>
      <c r="B50" s="48" t="s">
        <v>5618</v>
      </c>
      <c r="C50" s="49">
        <v>46098</v>
      </c>
      <c r="D50">
        <v>12</v>
      </c>
    </row>
    <row r="51" spans="1:4" x14ac:dyDescent="0.55000000000000004">
      <c r="A51" s="49">
        <v>46082</v>
      </c>
      <c r="B51" s="48" t="s">
        <v>5619</v>
      </c>
      <c r="C51" s="49">
        <v>46099</v>
      </c>
      <c r="D51">
        <v>13</v>
      </c>
    </row>
    <row r="52" spans="1:4" x14ac:dyDescent="0.55000000000000004">
      <c r="A52" s="49">
        <v>46082</v>
      </c>
      <c r="B52" s="48" t="s">
        <v>5620</v>
      </c>
      <c r="C52" s="49">
        <v>46100</v>
      </c>
      <c r="D52">
        <v>14</v>
      </c>
    </row>
    <row r="53" spans="1:4" x14ac:dyDescent="0.55000000000000004">
      <c r="A53" s="49">
        <v>46082</v>
      </c>
      <c r="B53" s="48" t="s">
        <v>5621</v>
      </c>
      <c r="C53" s="49">
        <v>46104</v>
      </c>
      <c r="D53">
        <v>15</v>
      </c>
    </row>
    <row r="54" spans="1:4" x14ac:dyDescent="0.55000000000000004">
      <c r="A54" s="49">
        <v>46082</v>
      </c>
      <c r="B54" s="48" t="s">
        <v>5622</v>
      </c>
      <c r="C54" s="49">
        <v>46105</v>
      </c>
      <c r="D54">
        <v>16</v>
      </c>
    </row>
    <row r="55" spans="1:4" x14ac:dyDescent="0.55000000000000004">
      <c r="A55" s="49">
        <v>46082</v>
      </c>
      <c r="B55" s="48" t="s">
        <v>5623</v>
      </c>
      <c r="C55" s="49">
        <v>46106</v>
      </c>
      <c r="D55">
        <v>17</v>
      </c>
    </row>
    <row r="56" spans="1:4" x14ac:dyDescent="0.55000000000000004">
      <c r="A56" s="49">
        <v>46082</v>
      </c>
      <c r="B56" s="48" t="s">
        <v>5624</v>
      </c>
      <c r="C56" s="49">
        <v>46107</v>
      </c>
      <c r="D56">
        <v>18</v>
      </c>
    </row>
    <row r="57" spans="1:4" x14ac:dyDescent="0.55000000000000004">
      <c r="A57" s="49">
        <v>46082</v>
      </c>
      <c r="B57" s="48" t="s">
        <v>5625</v>
      </c>
      <c r="C57" s="49">
        <v>46108</v>
      </c>
      <c r="D57">
        <v>19</v>
      </c>
    </row>
    <row r="58" spans="1:4" x14ac:dyDescent="0.55000000000000004">
      <c r="A58" s="49">
        <v>46082</v>
      </c>
      <c r="B58" s="48" t="s">
        <v>5626</v>
      </c>
      <c r="C58" s="49">
        <v>46111</v>
      </c>
      <c r="D58">
        <v>20</v>
      </c>
    </row>
    <row r="59" spans="1:4" x14ac:dyDescent="0.55000000000000004">
      <c r="A59" s="49">
        <v>46082</v>
      </c>
      <c r="B59" s="48" t="s">
        <v>5627</v>
      </c>
      <c r="C59" s="49">
        <v>46112</v>
      </c>
      <c r="D59">
        <v>21</v>
      </c>
    </row>
    <row r="60" spans="1:4" x14ac:dyDescent="0.55000000000000004">
      <c r="A60" s="49">
        <v>46113</v>
      </c>
      <c r="B60" s="48" t="s">
        <v>5628</v>
      </c>
      <c r="C60" s="49">
        <v>46113</v>
      </c>
      <c r="D60">
        <v>1</v>
      </c>
    </row>
    <row r="61" spans="1:4" x14ac:dyDescent="0.55000000000000004">
      <c r="A61" s="49">
        <v>46113</v>
      </c>
      <c r="B61" s="48" t="s">
        <v>5629</v>
      </c>
      <c r="C61" s="49">
        <v>46114</v>
      </c>
      <c r="D61">
        <v>2</v>
      </c>
    </row>
    <row r="62" spans="1:4" x14ac:dyDescent="0.55000000000000004">
      <c r="A62" s="49">
        <v>46113</v>
      </c>
      <c r="B62" s="48" t="s">
        <v>5630</v>
      </c>
      <c r="C62" s="49">
        <v>46115</v>
      </c>
      <c r="D62">
        <v>3</v>
      </c>
    </row>
    <row r="63" spans="1:4" x14ac:dyDescent="0.55000000000000004">
      <c r="A63" s="49">
        <v>46113</v>
      </c>
      <c r="B63" s="48" t="s">
        <v>5631</v>
      </c>
      <c r="C63" s="49">
        <v>46118</v>
      </c>
      <c r="D63">
        <v>4</v>
      </c>
    </row>
    <row r="64" spans="1:4" x14ac:dyDescent="0.55000000000000004">
      <c r="A64" s="49">
        <v>46113</v>
      </c>
      <c r="B64" s="48" t="s">
        <v>5632</v>
      </c>
      <c r="C64" s="49">
        <v>46119</v>
      </c>
      <c r="D64">
        <v>5</v>
      </c>
    </row>
    <row r="65" spans="1:4" x14ac:dyDescent="0.55000000000000004">
      <c r="A65" s="49">
        <v>46113</v>
      </c>
      <c r="B65" s="48" t="s">
        <v>5633</v>
      </c>
      <c r="C65" s="49">
        <v>46120</v>
      </c>
      <c r="D65">
        <v>6</v>
      </c>
    </row>
    <row r="66" spans="1:4" x14ac:dyDescent="0.55000000000000004">
      <c r="A66" s="49">
        <v>46113</v>
      </c>
      <c r="B66" s="48" t="s">
        <v>5634</v>
      </c>
      <c r="C66" s="49">
        <v>46121</v>
      </c>
      <c r="D66">
        <v>7</v>
      </c>
    </row>
    <row r="67" spans="1:4" x14ac:dyDescent="0.55000000000000004">
      <c r="A67" s="49">
        <v>46113</v>
      </c>
      <c r="B67" s="48" t="s">
        <v>5635</v>
      </c>
      <c r="C67" s="49">
        <v>46122</v>
      </c>
      <c r="D67">
        <v>8</v>
      </c>
    </row>
    <row r="68" spans="1:4" x14ac:dyDescent="0.55000000000000004">
      <c r="A68" s="49">
        <v>46113</v>
      </c>
      <c r="B68" s="48" t="s">
        <v>5636</v>
      </c>
      <c r="C68" s="49">
        <v>46125</v>
      </c>
      <c r="D68">
        <v>9</v>
      </c>
    </row>
    <row r="69" spans="1:4" x14ac:dyDescent="0.55000000000000004">
      <c r="A69" s="49">
        <v>46113</v>
      </c>
      <c r="B69" s="48" t="s">
        <v>5637</v>
      </c>
      <c r="C69" s="49">
        <v>46126</v>
      </c>
      <c r="D69">
        <v>10</v>
      </c>
    </row>
    <row r="70" spans="1:4" x14ac:dyDescent="0.55000000000000004">
      <c r="A70" s="49">
        <v>46113</v>
      </c>
      <c r="B70" s="48" t="s">
        <v>5638</v>
      </c>
      <c r="C70" s="49">
        <v>46127</v>
      </c>
      <c r="D70">
        <v>11</v>
      </c>
    </row>
    <row r="71" spans="1:4" x14ac:dyDescent="0.55000000000000004">
      <c r="A71" s="49">
        <v>46113</v>
      </c>
      <c r="B71" s="48" t="s">
        <v>5639</v>
      </c>
      <c r="C71" s="49">
        <v>46128</v>
      </c>
      <c r="D71">
        <v>12</v>
      </c>
    </row>
    <row r="72" spans="1:4" x14ac:dyDescent="0.55000000000000004">
      <c r="A72" s="49">
        <v>46113</v>
      </c>
      <c r="B72" s="48" t="s">
        <v>5640</v>
      </c>
      <c r="C72" s="49">
        <v>46129</v>
      </c>
      <c r="D72">
        <v>13</v>
      </c>
    </row>
    <row r="73" spans="1:4" x14ac:dyDescent="0.55000000000000004">
      <c r="A73" s="49">
        <v>46113</v>
      </c>
      <c r="B73" s="48" t="s">
        <v>5641</v>
      </c>
      <c r="C73" s="49">
        <v>46132</v>
      </c>
      <c r="D73">
        <v>14</v>
      </c>
    </row>
    <row r="74" spans="1:4" x14ac:dyDescent="0.55000000000000004">
      <c r="A74" s="49">
        <v>46113</v>
      </c>
      <c r="B74" s="48" t="s">
        <v>5642</v>
      </c>
      <c r="C74" s="49">
        <v>46133</v>
      </c>
      <c r="D74">
        <v>15</v>
      </c>
    </row>
    <row r="75" spans="1:4" x14ac:dyDescent="0.55000000000000004">
      <c r="A75" s="49">
        <v>46113</v>
      </c>
      <c r="B75" s="48" t="s">
        <v>5643</v>
      </c>
      <c r="C75" s="49">
        <v>46134</v>
      </c>
      <c r="D75">
        <v>16</v>
      </c>
    </row>
    <row r="76" spans="1:4" x14ac:dyDescent="0.55000000000000004">
      <c r="A76" s="49">
        <v>46113</v>
      </c>
      <c r="B76" s="48" t="s">
        <v>5644</v>
      </c>
      <c r="C76" s="49">
        <v>46135</v>
      </c>
      <c r="D76">
        <v>17</v>
      </c>
    </row>
    <row r="77" spans="1:4" x14ac:dyDescent="0.55000000000000004">
      <c r="A77" s="49">
        <v>46113</v>
      </c>
      <c r="B77" s="48" t="s">
        <v>5645</v>
      </c>
      <c r="C77" s="49">
        <v>46136</v>
      </c>
      <c r="D77">
        <v>18</v>
      </c>
    </row>
    <row r="78" spans="1:4" x14ac:dyDescent="0.55000000000000004">
      <c r="A78" s="49">
        <v>46113</v>
      </c>
      <c r="B78" s="48" t="s">
        <v>5646</v>
      </c>
      <c r="C78" s="49">
        <v>46139</v>
      </c>
      <c r="D78">
        <v>19</v>
      </c>
    </row>
    <row r="79" spans="1:4" x14ac:dyDescent="0.55000000000000004">
      <c r="A79" s="49">
        <v>46113</v>
      </c>
      <c r="B79" s="48" t="s">
        <v>5647</v>
      </c>
      <c r="C79" s="49">
        <v>46140</v>
      </c>
      <c r="D79">
        <v>20</v>
      </c>
    </row>
    <row r="80" spans="1:4" x14ac:dyDescent="0.55000000000000004">
      <c r="A80" s="49">
        <v>46113</v>
      </c>
      <c r="B80" s="48" t="s">
        <v>5648</v>
      </c>
      <c r="C80" s="49">
        <v>46142</v>
      </c>
      <c r="D80">
        <v>21</v>
      </c>
    </row>
    <row r="81" spans="1:4" x14ac:dyDescent="0.55000000000000004">
      <c r="A81" s="49">
        <v>46143</v>
      </c>
      <c r="B81" s="48" t="s">
        <v>5649</v>
      </c>
      <c r="C81" s="49">
        <v>46143</v>
      </c>
      <c r="D81">
        <v>1</v>
      </c>
    </row>
    <row r="82" spans="1:4" x14ac:dyDescent="0.55000000000000004">
      <c r="A82" s="49">
        <v>46143</v>
      </c>
      <c r="B82" s="48" t="s">
        <v>5650</v>
      </c>
      <c r="C82" s="49">
        <v>46149</v>
      </c>
      <c r="D82">
        <v>2</v>
      </c>
    </row>
    <row r="83" spans="1:4" x14ac:dyDescent="0.55000000000000004">
      <c r="A83" s="49">
        <v>46143</v>
      </c>
      <c r="B83" s="48" t="s">
        <v>5651</v>
      </c>
      <c r="C83" s="49">
        <v>46150</v>
      </c>
      <c r="D83">
        <v>3</v>
      </c>
    </row>
    <row r="84" spans="1:4" x14ac:dyDescent="0.55000000000000004">
      <c r="A84" s="49">
        <v>46143</v>
      </c>
      <c r="B84" s="48" t="s">
        <v>5652</v>
      </c>
      <c r="C84" s="49">
        <v>46153</v>
      </c>
      <c r="D84">
        <v>4</v>
      </c>
    </row>
    <row r="85" spans="1:4" x14ac:dyDescent="0.55000000000000004">
      <c r="A85" s="49">
        <v>46143</v>
      </c>
      <c r="B85" s="48" t="s">
        <v>5653</v>
      </c>
      <c r="C85" s="49">
        <v>46154</v>
      </c>
      <c r="D85">
        <v>5</v>
      </c>
    </row>
    <row r="86" spans="1:4" x14ac:dyDescent="0.55000000000000004">
      <c r="A86" s="49">
        <v>46143</v>
      </c>
      <c r="B86" s="48" t="s">
        <v>5654</v>
      </c>
      <c r="C86" s="49">
        <v>46155</v>
      </c>
      <c r="D86">
        <v>6</v>
      </c>
    </row>
    <row r="87" spans="1:4" x14ac:dyDescent="0.55000000000000004">
      <c r="A87" s="49">
        <v>46143</v>
      </c>
      <c r="B87" s="48" t="s">
        <v>5655</v>
      </c>
      <c r="C87" s="49">
        <v>46156</v>
      </c>
      <c r="D87">
        <v>7</v>
      </c>
    </row>
    <row r="88" spans="1:4" x14ac:dyDescent="0.55000000000000004">
      <c r="A88" s="49">
        <v>46143</v>
      </c>
      <c r="B88" s="48" t="s">
        <v>5656</v>
      </c>
      <c r="C88" s="49">
        <v>46157</v>
      </c>
      <c r="D88">
        <v>8</v>
      </c>
    </row>
    <row r="89" spans="1:4" x14ac:dyDescent="0.55000000000000004">
      <c r="A89" s="49">
        <v>46143</v>
      </c>
      <c r="B89" s="48" t="s">
        <v>5657</v>
      </c>
      <c r="C89" s="49">
        <v>46160</v>
      </c>
      <c r="D89">
        <v>9</v>
      </c>
    </row>
    <row r="90" spans="1:4" x14ac:dyDescent="0.55000000000000004">
      <c r="A90" s="49">
        <v>46143</v>
      </c>
      <c r="B90" s="48" t="s">
        <v>5658</v>
      </c>
      <c r="C90" s="49">
        <v>46161</v>
      </c>
      <c r="D90">
        <v>10</v>
      </c>
    </row>
    <row r="91" spans="1:4" x14ac:dyDescent="0.55000000000000004">
      <c r="A91" s="49">
        <v>46143</v>
      </c>
      <c r="B91" s="48" t="s">
        <v>5659</v>
      </c>
      <c r="C91" s="49">
        <v>46162</v>
      </c>
      <c r="D91">
        <v>11</v>
      </c>
    </row>
    <row r="92" spans="1:4" x14ac:dyDescent="0.55000000000000004">
      <c r="A92" s="49">
        <v>46143</v>
      </c>
      <c r="B92" s="48" t="s">
        <v>5660</v>
      </c>
      <c r="C92" s="49">
        <v>46163</v>
      </c>
      <c r="D92">
        <v>12</v>
      </c>
    </row>
    <row r="93" spans="1:4" x14ac:dyDescent="0.55000000000000004">
      <c r="A93" s="49">
        <v>46143</v>
      </c>
      <c r="B93" s="48" t="s">
        <v>5661</v>
      </c>
      <c r="C93" s="49">
        <v>46164</v>
      </c>
      <c r="D93">
        <v>13</v>
      </c>
    </row>
    <row r="94" spans="1:4" x14ac:dyDescent="0.55000000000000004">
      <c r="A94" s="49">
        <v>46143</v>
      </c>
      <c r="B94" s="48" t="s">
        <v>5662</v>
      </c>
      <c r="C94" s="49">
        <v>46167</v>
      </c>
      <c r="D94">
        <v>14</v>
      </c>
    </row>
    <row r="95" spans="1:4" x14ac:dyDescent="0.55000000000000004">
      <c r="A95" s="49">
        <v>46143</v>
      </c>
      <c r="B95" s="48" t="s">
        <v>5663</v>
      </c>
      <c r="C95" s="49">
        <v>46168</v>
      </c>
      <c r="D95">
        <v>15</v>
      </c>
    </row>
    <row r="96" spans="1:4" x14ac:dyDescent="0.55000000000000004">
      <c r="A96" s="49">
        <v>46143</v>
      </c>
      <c r="B96" s="48" t="s">
        <v>5664</v>
      </c>
      <c r="C96" s="49">
        <v>46169</v>
      </c>
      <c r="D96">
        <v>16</v>
      </c>
    </row>
    <row r="97" spans="1:4" x14ac:dyDescent="0.55000000000000004">
      <c r="A97" s="49">
        <v>46143</v>
      </c>
      <c r="B97" s="48" t="s">
        <v>5665</v>
      </c>
      <c r="C97" s="49">
        <v>46170</v>
      </c>
      <c r="D97">
        <v>17</v>
      </c>
    </row>
    <row r="98" spans="1:4" x14ac:dyDescent="0.55000000000000004">
      <c r="A98" s="49">
        <v>46143</v>
      </c>
      <c r="B98" s="48" t="s">
        <v>5666</v>
      </c>
      <c r="C98" s="49">
        <v>46171</v>
      </c>
      <c r="D98">
        <v>18</v>
      </c>
    </row>
    <row r="99" spans="1:4" x14ac:dyDescent="0.55000000000000004">
      <c r="A99" s="49">
        <v>46174</v>
      </c>
      <c r="B99" s="48" t="s">
        <v>5667</v>
      </c>
      <c r="C99" s="49">
        <v>46174</v>
      </c>
      <c r="D99">
        <v>1</v>
      </c>
    </row>
    <row r="100" spans="1:4" x14ac:dyDescent="0.55000000000000004">
      <c r="A100" s="49">
        <v>46174</v>
      </c>
      <c r="B100" s="48" t="s">
        <v>5668</v>
      </c>
      <c r="C100" s="49">
        <v>46175</v>
      </c>
      <c r="D100">
        <v>2</v>
      </c>
    </row>
    <row r="101" spans="1:4" x14ac:dyDescent="0.55000000000000004">
      <c r="A101" s="49">
        <v>46174</v>
      </c>
      <c r="B101" s="48" t="s">
        <v>5669</v>
      </c>
      <c r="C101" s="49">
        <v>46176</v>
      </c>
      <c r="D101">
        <v>3</v>
      </c>
    </row>
    <row r="102" spans="1:4" x14ac:dyDescent="0.55000000000000004">
      <c r="A102" s="49">
        <v>46174</v>
      </c>
      <c r="B102" s="48" t="s">
        <v>5670</v>
      </c>
      <c r="C102" s="49">
        <v>46177</v>
      </c>
      <c r="D102">
        <v>4</v>
      </c>
    </row>
    <row r="103" spans="1:4" x14ac:dyDescent="0.55000000000000004">
      <c r="A103" s="49">
        <v>46174</v>
      </c>
      <c r="B103" s="48" t="s">
        <v>5671</v>
      </c>
      <c r="C103" s="49">
        <v>46178</v>
      </c>
      <c r="D103">
        <v>5</v>
      </c>
    </row>
    <row r="104" spans="1:4" x14ac:dyDescent="0.55000000000000004">
      <c r="A104" s="49">
        <v>46174</v>
      </c>
      <c r="B104" s="48" t="s">
        <v>5672</v>
      </c>
      <c r="C104" s="49">
        <v>46181</v>
      </c>
      <c r="D104">
        <v>6</v>
      </c>
    </row>
    <row r="105" spans="1:4" x14ac:dyDescent="0.55000000000000004">
      <c r="A105" s="49">
        <v>46174</v>
      </c>
      <c r="B105" s="48" t="s">
        <v>5673</v>
      </c>
      <c r="C105" s="49">
        <v>46182</v>
      </c>
      <c r="D105">
        <v>7</v>
      </c>
    </row>
    <row r="106" spans="1:4" x14ac:dyDescent="0.55000000000000004">
      <c r="A106" s="49">
        <v>46174</v>
      </c>
      <c r="B106" s="48" t="s">
        <v>5674</v>
      </c>
      <c r="C106" s="49">
        <v>46183</v>
      </c>
      <c r="D106">
        <v>8</v>
      </c>
    </row>
    <row r="107" spans="1:4" x14ac:dyDescent="0.55000000000000004">
      <c r="A107" s="49">
        <v>46174</v>
      </c>
      <c r="B107" s="48" t="s">
        <v>5675</v>
      </c>
      <c r="C107" s="49">
        <v>46184</v>
      </c>
      <c r="D107">
        <v>9</v>
      </c>
    </row>
    <row r="108" spans="1:4" x14ac:dyDescent="0.55000000000000004">
      <c r="A108" s="49">
        <v>46174</v>
      </c>
      <c r="B108" s="48" t="s">
        <v>5676</v>
      </c>
      <c r="C108" s="49">
        <v>46185</v>
      </c>
      <c r="D108">
        <v>10</v>
      </c>
    </row>
    <row r="109" spans="1:4" x14ac:dyDescent="0.55000000000000004">
      <c r="A109" s="49">
        <v>46174</v>
      </c>
      <c r="B109" s="48" t="s">
        <v>5677</v>
      </c>
      <c r="C109" s="49">
        <v>46188</v>
      </c>
      <c r="D109">
        <v>11</v>
      </c>
    </row>
    <row r="110" spans="1:4" x14ac:dyDescent="0.55000000000000004">
      <c r="A110" s="49">
        <v>46174</v>
      </c>
      <c r="B110" s="48" t="s">
        <v>5678</v>
      </c>
      <c r="C110" s="49">
        <v>46189</v>
      </c>
      <c r="D110">
        <v>12</v>
      </c>
    </row>
    <row r="111" spans="1:4" x14ac:dyDescent="0.55000000000000004">
      <c r="A111" s="49">
        <v>46174</v>
      </c>
      <c r="B111" s="48" t="s">
        <v>5679</v>
      </c>
      <c r="C111" s="49">
        <v>46190</v>
      </c>
      <c r="D111">
        <v>13</v>
      </c>
    </row>
    <row r="112" spans="1:4" x14ac:dyDescent="0.55000000000000004">
      <c r="A112" s="49">
        <v>46174</v>
      </c>
      <c r="B112" s="48" t="s">
        <v>5680</v>
      </c>
      <c r="C112" s="49">
        <v>46191</v>
      </c>
      <c r="D112">
        <v>14</v>
      </c>
    </row>
    <row r="113" spans="1:4" x14ac:dyDescent="0.55000000000000004">
      <c r="A113" s="49">
        <v>46174</v>
      </c>
      <c r="B113" s="48" t="s">
        <v>5681</v>
      </c>
      <c r="C113" s="49">
        <v>46192</v>
      </c>
      <c r="D113">
        <v>15</v>
      </c>
    </row>
    <row r="114" spans="1:4" x14ac:dyDescent="0.55000000000000004">
      <c r="A114" s="49">
        <v>46174</v>
      </c>
      <c r="B114" s="48" t="s">
        <v>5682</v>
      </c>
      <c r="C114" s="49">
        <v>46195</v>
      </c>
      <c r="D114">
        <v>16</v>
      </c>
    </row>
    <row r="115" spans="1:4" x14ac:dyDescent="0.55000000000000004">
      <c r="A115" s="49">
        <v>46174</v>
      </c>
      <c r="B115" s="48" t="s">
        <v>5683</v>
      </c>
      <c r="C115" s="49">
        <v>46196</v>
      </c>
      <c r="D115">
        <v>17</v>
      </c>
    </row>
    <row r="116" spans="1:4" x14ac:dyDescent="0.55000000000000004">
      <c r="A116" s="49">
        <v>46174</v>
      </c>
      <c r="B116" s="48" t="s">
        <v>5684</v>
      </c>
      <c r="C116" s="49">
        <v>46197</v>
      </c>
      <c r="D116">
        <v>18</v>
      </c>
    </row>
    <row r="117" spans="1:4" x14ac:dyDescent="0.55000000000000004">
      <c r="A117" s="49">
        <v>46174</v>
      </c>
      <c r="B117" s="48" t="s">
        <v>5685</v>
      </c>
      <c r="C117" s="49">
        <v>46198</v>
      </c>
      <c r="D117">
        <v>19</v>
      </c>
    </row>
    <row r="118" spans="1:4" x14ac:dyDescent="0.55000000000000004">
      <c r="A118" s="49">
        <v>46174</v>
      </c>
      <c r="B118" s="48" t="s">
        <v>5686</v>
      </c>
      <c r="C118" s="49">
        <v>46199</v>
      </c>
      <c r="D118">
        <v>20</v>
      </c>
    </row>
    <row r="119" spans="1:4" x14ac:dyDescent="0.55000000000000004">
      <c r="A119" s="49">
        <v>46174</v>
      </c>
      <c r="B119" s="48" t="s">
        <v>5687</v>
      </c>
      <c r="C119" s="49">
        <v>46202</v>
      </c>
      <c r="D119">
        <v>21</v>
      </c>
    </row>
    <row r="120" spans="1:4" x14ac:dyDescent="0.55000000000000004">
      <c r="A120" s="49">
        <v>46174</v>
      </c>
      <c r="B120" s="48" t="s">
        <v>5688</v>
      </c>
      <c r="C120" s="49">
        <v>46203</v>
      </c>
      <c r="D120">
        <v>22</v>
      </c>
    </row>
    <row r="121" spans="1:4" x14ac:dyDescent="0.55000000000000004">
      <c r="A121" s="49">
        <v>46204</v>
      </c>
      <c r="B121" s="48" t="s">
        <v>5689</v>
      </c>
      <c r="C121" s="49">
        <v>46204</v>
      </c>
      <c r="D121">
        <v>1</v>
      </c>
    </row>
    <row r="122" spans="1:4" x14ac:dyDescent="0.55000000000000004">
      <c r="A122" s="49">
        <v>46204</v>
      </c>
      <c r="B122" s="48" t="s">
        <v>5690</v>
      </c>
      <c r="C122" s="49">
        <v>46205</v>
      </c>
      <c r="D122">
        <v>2</v>
      </c>
    </row>
    <row r="123" spans="1:4" x14ac:dyDescent="0.55000000000000004">
      <c r="A123" s="49">
        <v>46204</v>
      </c>
      <c r="B123" s="48" t="s">
        <v>5691</v>
      </c>
      <c r="C123" s="49">
        <v>46206</v>
      </c>
      <c r="D123">
        <v>3</v>
      </c>
    </row>
    <row r="124" spans="1:4" x14ac:dyDescent="0.55000000000000004">
      <c r="A124" s="49">
        <v>46204</v>
      </c>
      <c r="B124" s="48" t="s">
        <v>5692</v>
      </c>
      <c r="C124" s="49">
        <v>46209</v>
      </c>
      <c r="D124">
        <v>4</v>
      </c>
    </row>
    <row r="125" spans="1:4" x14ac:dyDescent="0.55000000000000004">
      <c r="A125" s="49">
        <v>46204</v>
      </c>
      <c r="B125" s="48" t="s">
        <v>5693</v>
      </c>
      <c r="C125" s="49">
        <v>46210</v>
      </c>
      <c r="D125">
        <v>5</v>
      </c>
    </row>
    <row r="126" spans="1:4" x14ac:dyDescent="0.55000000000000004">
      <c r="A126" s="49">
        <v>46204</v>
      </c>
      <c r="B126" s="48" t="s">
        <v>5694</v>
      </c>
      <c r="C126" s="49">
        <v>46211</v>
      </c>
      <c r="D126">
        <v>6</v>
      </c>
    </row>
    <row r="127" spans="1:4" x14ac:dyDescent="0.55000000000000004">
      <c r="A127" s="49">
        <v>46204</v>
      </c>
      <c r="B127" s="48" t="s">
        <v>5695</v>
      </c>
      <c r="C127" s="49">
        <v>46212</v>
      </c>
      <c r="D127">
        <v>7</v>
      </c>
    </row>
    <row r="128" spans="1:4" x14ac:dyDescent="0.55000000000000004">
      <c r="A128" s="49">
        <v>46204</v>
      </c>
      <c r="B128" s="48" t="s">
        <v>5696</v>
      </c>
      <c r="C128" s="49">
        <v>46213</v>
      </c>
      <c r="D128">
        <v>8</v>
      </c>
    </row>
    <row r="129" spans="1:4" x14ac:dyDescent="0.55000000000000004">
      <c r="A129" s="49">
        <v>46204</v>
      </c>
      <c r="B129" s="48" t="s">
        <v>5697</v>
      </c>
      <c r="C129" s="49">
        <v>46216</v>
      </c>
      <c r="D129">
        <v>9</v>
      </c>
    </row>
    <row r="130" spans="1:4" x14ac:dyDescent="0.55000000000000004">
      <c r="A130" s="49">
        <v>46204</v>
      </c>
      <c r="B130" s="48" t="s">
        <v>5698</v>
      </c>
      <c r="C130" s="49">
        <v>46217</v>
      </c>
      <c r="D130">
        <v>10</v>
      </c>
    </row>
    <row r="131" spans="1:4" x14ac:dyDescent="0.55000000000000004">
      <c r="A131" s="49">
        <v>46204</v>
      </c>
      <c r="B131" s="48" t="s">
        <v>5699</v>
      </c>
      <c r="C131" s="49">
        <v>46218</v>
      </c>
      <c r="D131">
        <v>11</v>
      </c>
    </row>
    <row r="132" spans="1:4" x14ac:dyDescent="0.55000000000000004">
      <c r="A132" s="49">
        <v>46204</v>
      </c>
      <c r="B132" s="48" t="s">
        <v>5700</v>
      </c>
      <c r="C132" s="49">
        <v>46219</v>
      </c>
      <c r="D132">
        <v>12</v>
      </c>
    </row>
    <row r="133" spans="1:4" x14ac:dyDescent="0.55000000000000004">
      <c r="A133" s="49">
        <v>46204</v>
      </c>
      <c r="B133" s="48" t="s">
        <v>5701</v>
      </c>
      <c r="C133" s="49">
        <v>46220</v>
      </c>
      <c r="D133">
        <v>13</v>
      </c>
    </row>
    <row r="134" spans="1:4" x14ac:dyDescent="0.55000000000000004">
      <c r="A134" s="49">
        <v>46204</v>
      </c>
      <c r="B134" s="48" t="s">
        <v>5702</v>
      </c>
      <c r="C134" s="49">
        <v>46224</v>
      </c>
      <c r="D134">
        <v>14</v>
      </c>
    </row>
    <row r="135" spans="1:4" x14ac:dyDescent="0.55000000000000004">
      <c r="A135" s="49">
        <v>46204</v>
      </c>
      <c r="B135" s="48" t="s">
        <v>5703</v>
      </c>
      <c r="C135" s="49">
        <v>46225</v>
      </c>
      <c r="D135">
        <v>15</v>
      </c>
    </row>
    <row r="136" spans="1:4" x14ac:dyDescent="0.55000000000000004">
      <c r="A136" s="49">
        <v>46204</v>
      </c>
      <c r="B136" s="48" t="s">
        <v>5704</v>
      </c>
      <c r="C136" s="49">
        <v>46226</v>
      </c>
      <c r="D136">
        <v>16</v>
      </c>
    </row>
    <row r="137" spans="1:4" x14ac:dyDescent="0.55000000000000004">
      <c r="A137" s="49">
        <v>46204</v>
      </c>
      <c r="B137" s="48" t="s">
        <v>5705</v>
      </c>
      <c r="C137" s="49">
        <v>46227</v>
      </c>
      <c r="D137">
        <v>17</v>
      </c>
    </row>
    <row r="138" spans="1:4" x14ac:dyDescent="0.55000000000000004">
      <c r="A138" s="49">
        <v>46204</v>
      </c>
      <c r="B138" s="48" t="s">
        <v>5706</v>
      </c>
      <c r="C138" s="49">
        <v>46230</v>
      </c>
      <c r="D138">
        <v>18</v>
      </c>
    </row>
    <row r="139" spans="1:4" x14ac:dyDescent="0.55000000000000004">
      <c r="A139" s="49">
        <v>46204</v>
      </c>
      <c r="B139" s="48" t="s">
        <v>5707</v>
      </c>
      <c r="C139" s="49">
        <v>46231</v>
      </c>
      <c r="D139">
        <v>19</v>
      </c>
    </row>
    <row r="140" spans="1:4" x14ac:dyDescent="0.55000000000000004">
      <c r="A140" s="49">
        <v>46204</v>
      </c>
      <c r="B140" s="48" t="s">
        <v>5708</v>
      </c>
      <c r="C140" s="49">
        <v>46232</v>
      </c>
      <c r="D140">
        <v>20</v>
      </c>
    </row>
    <row r="141" spans="1:4" x14ac:dyDescent="0.55000000000000004">
      <c r="A141" s="49">
        <v>46204</v>
      </c>
      <c r="B141" s="48" t="s">
        <v>5709</v>
      </c>
      <c r="C141" s="49">
        <v>46233</v>
      </c>
      <c r="D141">
        <v>21</v>
      </c>
    </row>
    <row r="142" spans="1:4" x14ac:dyDescent="0.55000000000000004">
      <c r="A142" s="49">
        <v>46204</v>
      </c>
      <c r="B142" s="48" t="s">
        <v>5710</v>
      </c>
      <c r="C142" s="49">
        <v>46234</v>
      </c>
      <c r="D142">
        <v>22</v>
      </c>
    </row>
    <row r="143" spans="1:4" x14ac:dyDescent="0.55000000000000004">
      <c r="A143" s="49">
        <v>46235</v>
      </c>
      <c r="B143" s="48" t="s">
        <v>5711</v>
      </c>
      <c r="C143" s="49">
        <v>46237</v>
      </c>
      <c r="D143">
        <v>1</v>
      </c>
    </row>
    <row r="144" spans="1:4" x14ac:dyDescent="0.55000000000000004">
      <c r="A144" s="49">
        <v>46235</v>
      </c>
      <c r="B144" s="48" t="s">
        <v>5712</v>
      </c>
      <c r="C144" s="49">
        <v>46238</v>
      </c>
      <c r="D144">
        <v>2</v>
      </c>
    </row>
    <row r="145" spans="1:4" x14ac:dyDescent="0.55000000000000004">
      <c r="A145" s="49">
        <v>46235</v>
      </c>
      <c r="B145" s="48" t="s">
        <v>5713</v>
      </c>
      <c r="C145" s="49">
        <v>46239</v>
      </c>
      <c r="D145">
        <v>3</v>
      </c>
    </row>
    <row r="146" spans="1:4" x14ac:dyDescent="0.55000000000000004">
      <c r="A146" s="49">
        <v>46235</v>
      </c>
      <c r="B146" s="48" t="s">
        <v>5714</v>
      </c>
      <c r="C146" s="49">
        <v>46240</v>
      </c>
      <c r="D146">
        <v>4</v>
      </c>
    </row>
    <row r="147" spans="1:4" x14ac:dyDescent="0.55000000000000004">
      <c r="A147" s="49">
        <v>46235</v>
      </c>
      <c r="B147" s="48" t="s">
        <v>5715</v>
      </c>
      <c r="C147" s="49">
        <v>46241</v>
      </c>
      <c r="D147">
        <v>5</v>
      </c>
    </row>
    <row r="148" spans="1:4" x14ac:dyDescent="0.55000000000000004">
      <c r="A148" s="49">
        <v>46235</v>
      </c>
      <c r="B148" s="48" t="s">
        <v>5716</v>
      </c>
      <c r="C148" s="49">
        <v>46244</v>
      </c>
      <c r="D148">
        <v>6</v>
      </c>
    </row>
    <row r="149" spans="1:4" x14ac:dyDescent="0.55000000000000004">
      <c r="A149" s="49">
        <v>46235</v>
      </c>
      <c r="B149" s="48" t="s">
        <v>5717</v>
      </c>
      <c r="C149" s="49">
        <v>46246</v>
      </c>
      <c r="D149">
        <v>7</v>
      </c>
    </row>
    <row r="150" spans="1:4" x14ac:dyDescent="0.55000000000000004">
      <c r="A150" s="49">
        <v>46235</v>
      </c>
      <c r="B150" s="48" t="s">
        <v>5718</v>
      </c>
      <c r="C150" s="49">
        <v>46247</v>
      </c>
      <c r="D150">
        <v>8</v>
      </c>
    </row>
    <row r="151" spans="1:4" x14ac:dyDescent="0.55000000000000004">
      <c r="A151" s="49">
        <v>46235</v>
      </c>
      <c r="B151" s="48" t="s">
        <v>5719</v>
      </c>
      <c r="C151" s="49">
        <v>46248</v>
      </c>
      <c r="D151">
        <v>9</v>
      </c>
    </row>
    <row r="152" spans="1:4" x14ac:dyDescent="0.55000000000000004">
      <c r="A152" s="49">
        <v>46235</v>
      </c>
      <c r="B152" s="48" t="s">
        <v>5720</v>
      </c>
      <c r="C152" s="49">
        <v>46251</v>
      </c>
      <c r="D152">
        <v>10</v>
      </c>
    </row>
    <row r="153" spans="1:4" x14ac:dyDescent="0.55000000000000004">
      <c r="A153" s="49">
        <v>46235</v>
      </c>
      <c r="B153" s="48" t="s">
        <v>5721</v>
      </c>
      <c r="C153" s="49">
        <v>46252</v>
      </c>
      <c r="D153">
        <v>11</v>
      </c>
    </row>
    <row r="154" spans="1:4" x14ac:dyDescent="0.55000000000000004">
      <c r="A154" s="49">
        <v>46235</v>
      </c>
      <c r="B154" s="48" t="s">
        <v>5722</v>
      </c>
      <c r="C154" s="49">
        <v>46253</v>
      </c>
      <c r="D154">
        <v>12</v>
      </c>
    </row>
    <row r="155" spans="1:4" x14ac:dyDescent="0.55000000000000004">
      <c r="A155" s="49">
        <v>46235</v>
      </c>
      <c r="B155" s="48" t="s">
        <v>5723</v>
      </c>
      <c r="C155" s="49">
        <v>46254</v>
      </c>
      <c r="D155">
        <v>13</v>
      </c>
    </row>
    <row r="156" spans="1:4" x14ac:dyDescent="0.55000000000000004">
      <c r="A156" s="49">
        <v>46235</v>
      </c>
      <c r="B156" s="48" t="s">
        <v>5724</v>
      </c>
      <c r="C156" s="49">
        <v>46255</v>
      </c>
      <c r="D156">
        <v>14</v>
      </c>
    </row>
    <row r="157" spans="1:4" x14ac:dyDescent="0.55000000000000004">
      <c r="A157" s="49">
        <v>46235</v>
      </c>
      <c r="B157" s="48" t="s">
        <v>5725</v>
      </c>
      <c r="C157" s="49">
        <v>46258</v>
      </c>
      <c r="D157">
        <v>15</v>
      </c>
    </row>
    <row r="158" spans="1:4" x14ac:dyDescent="0.55000000000000004">
      <c r="A158" s="49">
        <v>46235</v>
      </c>
      <c r="B158" s="48" t="s">
        <v>5726</v>
      </c>
      <c r="C158" s="49">
        <v>46259</v>
      </c>
      <c r="D158">
        <v>16</v>
      </c>
    </row>
    <row r="159" spans="1:4" x14ac:dyDescent="0.55000000000000004">
      <c r="A159" s="49">
        <v>46235</v>
      </c>
      <c r="B159" s="48" t="s">
        <v>5727</v>
      </c>
      <c r="C159" s="49">
        <v>46260</v>
      </c>
      <c r="D159">
        <v>17</v>
      </c>
    </row>
    <row r="160" spans="1:4" x14ac:dyDescent="0.55000000000000004">
      <c r="A160" s="49">
        <v>46235</v>
      </c>
      <c r="B160" s="48" t="s">
        <v>5728</v>
      </c>
      <c r="C160" s="49">
        <v>46261</v>
      </c>
      <c r="D160">
        <v>18</v>
      </c>
    </row>
    <row r="161" spans="1:4" x14ac:dyDescent="0.55000000000000004">
      <c r="A161" s="49">
        <v>46235</v>
      </c>
      <c r="B161" s="48" t="s">
        <v>5729</v>
      </c>
      <c r="C161" s="49">
        <v>46262</v>
      </c>
      <c r="D161">
        <v>19</v>
      </c>
    </row>
    <row r="162" spans="1:4" x14ac:dyDescent="0.55000000000000004">
      <c r="A162" s="49">
        <v>46235</v>
      </c>
      <c r="B162" s="48" t="s">
        <v>5730</v>
      </c>
      <c r="C162" s="49">
        <v>46265</v>
      </c>
      <c r="D162">
        <v>20</v>
      </c>
    </row>
    <row r="163" spans="1:4" x14ac:dyDescent="0.55000000000000004">
      <c r="A163" s="49">
        <v>46266</v>
      </c>
      <c r="B163" s="48" t="s">
        <v>5731</v>
      </c>
      <c r="C163" s="49">
        <v>46266</v>
      </c>
      <c r="D163">
        <v>1</v>
      </c>
    </row>
    <row r="164" spans="1:4" x14ac:dyDescent="0.55000000000000004">
      <c r="A164" s="49">
        <v>46266</v>
      </c>
      <c r="B164" s="48" t="s">
        <v>5732</v>
      </c>
      <c r="C164" s="49">
        <v>46267</v>
      </c>
      <c r="D164">
        <v>2</v>
      </c>
    </row>
    <row r="165" spans="1:4" x14ac:dyDescent="0.55000000000000004">
      <c r="A165" s="49">
        <v>46266</v>
      </c>
      <c r="B165" s="48" t="s">
        <v>5733</v>
      </c>
      <c r="C165" s="49">
        <v>46268</v>
      </c>
      <c r="D165">
        <v>3</v>
      </c>
    </row>
    <row r="166" spans="1:4" x14ac:dyDescent="0.55000000000000004">
      <c r="A166" s="49">
        <v>46266</v>
      </c>
      <c r="B166" s="48" t="s">
        <v>5734</v>
      </c>
      <c r="C166" s="49">
        <v>46269</v>
      </c>
      <c r="D166">
        <v>4</v>
      </c>
    </row>
    <row r="167" spans="1:4" x14ac:dyDescent="0.55000000000000004">
      <c r="A167" s="49">
        <v>46266</v>
      </c>
      <c r="B167" s="48" t="s">
        <v>5735</v>
      </c>
      <c r="C167" s="49">
        <v>46272</v>
      </c>
      <c r="D167">
        <v>5</v>
      </c>
    </row>
    <row r="168" spans="1:4" x14ac:dyDescent="0.55000000000000004">
      <c r="A168" s="49">
        <v>46266</v>
      </c>
      <c r="B168" s="48" t="s">
        <v>5736</v>
      </c>
      <c r="C168" s="49">
        <v>46273</v>
      </c>
      <c r="D168">
        <v>6</v>
      </c>
    </row>
    <row r="169" spans="1:4" x14ac:dyDescent="0.55000000000000004">
      <c r="A169" s="49">
        <v>46266</v>
      </c>
      <c r="B169" s="48" t="s">
        <v>5737</v>
      </c>
      <c r="C169" s="49">
        <v>46274</v>
      </c>
      <c r="D169">
        <v>7</v>
      </c>
    </row>
    <row r="170" spans="1:4" x14ac:dyDescent="0.55000000000000004">
      <c r="A170" s="49">
        <v>46266</v>
      </c>
      <c r="B170" s="48" t="s">
        <v>5738</v>
      </c>
      <c r="C170" s="49">
        <v>46275</v>
      </c>
      <c r="D170">
        <v>8</v>
      </c>
    </row>
    <row r="171" spans="1:4" x14ac:dyDescent="0.55000000000000004">
      <c r="A171" s="49">
        <v>46266</v>
      </c>
      <c r="B171" s="48" t="s">
        <v>5739</v>
      </c>
      <c r="C171" s="49">
        <v>46276</v>
      </c>
      <c r="D171">
        <v>9</v>
      </c>
    </row>
    <row r="172" spans="1:4" x14ac:dyDescent="0.55000000000000004">
      <c r="A172" s="49">
        <v>46266</v>
      </c>
      <c r="B172" s="48" t="s">
        <v>5740</v>
      </c>
      <c r="C172" s="49">
        <v>46279</v>
      </c>
      <c r="D172">
        <v>10</v>
      </c>
    </row>
    <row r="173" spans="1:4" x14ac:dyDescent="0.55000000000000004">
      <c r="A173" s="49">
        <v>46266</v>
      </c>
      <c r="B173" s="48" t="s">
        <v>5741</v>
      </c>
      <c r="C173" s="49">
        <v>46280</v>
      </c>
      <c r="D173">
        <v>11</v>
      </c>
    </row>
    <row r="174" spans="1:4" x14ac:dyDescent="0.55000000000000004">
      <c r="A174" s="49">
        <v>46266</v>
      </c>
      <c r="B174" s="48" t="s">
        <v>5742</v>
      </c>
      <c r="C174" s="49">
        <v>46281</v>
      </c>
      <c r="D174">
        <v>12</v>
      </c>
    </row>
    <row r="175" spans="1:4" x14ac:dyDescent="0.55000000000000004">
      <c r="A175" s="49">
        <v>46266</v>
      </c>
      <c r="B175" s="48" t="s">
        <v>5743</v>
      </c>
      <c r="C175" s="49">
        <v>46282</v>
      </c>
      <c r="D175">
        <v>13</v>
      </c>
    </row>
    <row r="176" spans="1:4" x14ac:dyDescent="0.55000000000000004">
      <c r="A176" s="49">
        <v>46266</v>
      </c>
      <c r="B176" s="48" t="s">
        <v>5744</v>
      </c>
      <c r="C176" s="49">
        <v>46283</v>
      </c>
      <c r="D176">
        <v>14</v>
      </c>
    </row>
    <row r="177" spans="1:4" x14ac:dyDescent="0.55000000000000004">
      <c r="A177" s="49">
        <v>46266</v>
      </c>
      <c r="B177" s="48" t="s">
        <v>5745</v>
      </c>
      <c r="C177" s="49">
        <v>46289</v>
      </c>
      <c r="D177">
        <v>15</v>
      </c>
    </row>
    <row r="178" spans="1:4" x14ac:dyDescent="0.55000000000000004">
      <c r="A178" s="49">
        <v>46266</v>
      </c>
      <c r="B178" s="48" t="s">
        <v>5746</v>
      </c>
      <c r="C178" s="49">
        <v>46290</v>
      </c>
      <c r="D178">
        <v>16</v>
      </c>
    </row>
    <row r="179" spans="1:4" x14ac:dyDescent="0.55000000000000004">
      <c r="A179" s="49">
        <v>46266</v>
      </c>
      <c r="B179" s="48" t="s">
        <v>5747</v>
      </c>
      <c r="C179" s="49">
        <v>46293</v>
      </c>
      <c r="D179">
        <v>17</v>
      </c>
    </row>
    <row r="180" spans="1:4" x14ac:dyDescent="0.55000000000000004">
      <c r="A180" s="49">
        <v>46266</v>
      </c>
      <c r="B180" s="48" t="s">
        <v>5748</v>
      </c>
      <c r="C180" s="49">
        <v>46294</v>
      </c>
      <c r="D180">
        <v>18</v>
      </c>
    </row>
    <row r="181" spans="1:4" x14ac:dyDescent="0.55000000000000004">
      <c r="A181" s="49">
        <v>46266</v>
      </c>
      <c r="B181" s="48" t="s">
        <v>5749</v>
      </c>
      <c r="C181" s="49">
        <v>46295</v>
      </c>
      <c r="D181">
        <v>19</v>
      </c>
    </row>
    <row r="182" spans="1:4" x14ac:dyDescent="0.55000000000000004">
      <c r="A182" s="49">
        <v>46296</v>
      </c>
      <c r="B182" s="48" t="s">
        <v>5750</v>
      </c>
      <c r="C182" s="49">
        <v>46296</v>
      </c>
      <c r="D182">
        <v>1</v>
      </c>
    </row>
    <row r="183" spans="1:4" x14ac:dyDescent="0.55000000000000004">
      <c r="A183" s="49">
        <v>46296</v>
      </c>
      <c r="B183" s="48" t="s">
        <v>5751</v>
      </c>
      <c r="C183" s="49">
        <v>46297</v>
      </c>
      <c r="D183">
        <v>2</v>
      </c>
    </row>
    <row r="184" spans="1:4" x14ac:dyDescent="0.55000000000000004">
      <c r="A184" s="49">
        <v>46296</v>
      </c>
      <c r="B184" s="48" t="s">
        <v>5752</v>
      </c>
      <c r="C184" s="49">
        <v>46300</v>
      </c>
      <c r="D184">
        <v>3</v>
      </c>
    </row>
    <row r="185" spans="1:4" x14ac:dyDescent="0.55000000000000004">
      <c r="A185" s="49">
        <v>46296</v>
      </c>
      <c r="B185" s="48" t="s">
        <v>5753</v>
      </c>
      <c r="C185" s="49">
        <v>46301</v>
      </c>
      <c r="D185">
        <v>4</v>
      </c>
    </row>
    <row r="186" spans="1:4" x14ac:dyDescent="0.55000000000000004">
      <c r="A186" s="49">
        <v>46296</v>
      </c>
      <c r="B186" s="48" t="s">
        <v>5754</v>
      </c>
      <c r="C186" s="49">
        <v>46302</v>
      </c>
      <c r="D186">
        <v>5</v>
      </c>
    </row>
    <row r="187" spans="1:4" x14ac:dyDescent="0.55000000000000004">
      <c r="A187" s="49">
        <v>46296</v>
      </c>
      <c r="B187" s="48" t="s">
        <v>5755</v>
      </c>
      <c r="C187" s="49">
        <v>46303</v>
      </c>
      <c r="D187">
        <v>6</v>
      </c>
    </row>
    <row r="188" spans="1:4" x14ac:dyDescent="0.55000000000000004">
      <c r="A188" s="49">
        <v>46296</v>
      </c>
      <c r="B188" s="48" t="s">
        <v>5756</v>
      </c>
      <c r="C188" s="49">
        <v>46304</v>
      </c>
      <c r="D188">
        <v>7</v>
      </c>
    </row>
    <row r="189" spans="1:4" x14ac:dyDescent="0.55000000000000004">
      <c r="A189" s="49">
        <v>46296</v>
      </c>
      <c r="B189" s="48" t="s">
        <v>5757</v>
      </c>
      <c r="C189" s="49">
        <v>46308</v>
      </c>
      <c r="D189">
        <v>8</v>
      </c>
    </row>
    <row r="190" spans="1:4" x14ac:dyDescent="0.55000000000000004">
      <c r="A190" s="49">
        <v>46296</v>
      </c>
      <c r="B190" s="48" t="s">
        <v>5758</v>
      </c>
      <c r="C190" s="49">
        <v>46309</v>
      </c>
      <c r="D190">
        <v>9</v>
      </c>
    </row>
    <row r="191" spans="1:4" x14ac:dyDescent="0.55000000000000004">
      <c r="A191" s="49">
        <v>46296</v>
      </c>
      <c r="B191" s="48" t="s">
        <v>5759</v>
      </c>
      <c r="C191" s="49">
        <v>46310</v>
      </c>
      <c r="D191">
        <v>10</v>
      </c>
    </row>
    <row r="192" spans="1:4" x14ac:dyDescent="0.55000000000000004">
      <c r="A192" s="49">
        <v>46296</v>
      </c>
      <c r="B192" s="48" t="s">
        <v>5760</v>
      </c>
      <c r="C192" s="49">
        <v>46311</v>
      </c>
      <c r="D192">
        <v>11</v>
      </c>
    </row>
    <row r="193" spans="1:4" x14ac:dyDescent="0.55000000000000004">
      <c r="A193" s="49">
        <v>46296</v>
      </c>
      <c r="B193" s="48" t="s">
        <v>5761</v>
      </c>
      <c r="C193" s="49">
        <v>46314</v>
      </c>
      <c r="D193">
        <v>12</v>
      </c>
    </row>
    <row r="194" spans="1:4" x14ac:dyDescent="0.55000000000000004">
      <c r="A194" s="49">
        <v>46296</v>
      </c>
      <c r="B194" s="48" t="s">
        <v>5762</v>
      </c>
      <c r="C194" s="49">
        <v>46315</v>
      </c>
      <c r="D194">
        <v>13</v>
      </c>
    </row>
    <row r="195" spans="1:4" x14ac:dyDescent="0.55000000000000004">
      <c r="A195" s="49">
        <v>46296</v>
      </c>
      <c r="B195" s="48" t="s">
        <v>5763</v>
      </c>
      <c r="C195" s="49">
        <v>46316</v>
      </c>
      <c r="D195">
        <v>14</v>
      </c>
    </row>
    <row r="196" spans="1:4" x14ac:dyDescent="0.55000000000000004">
      <c r="A196" s="49">
        <v>46296</v>
      </c>
      <c r="B196" s="48" t="s">
        <v>5764</v>
      </c>
      <c r="C196" s="49">
        <v>46317</v>
      </c>
      <c r="D196">
        <v>15</v>
      </c>
    </row>
    <row r="197" spans="1:4" x14ac:dyDescent="0.55000000000000004">
      <c r="A197" s="49">
        <v>46296</v>
      </c>
      <c r="B197" s="48" t="s">
        <v>5765</v>
      </c>
      <c r="C197" s="49">
        <v>46318</v>
      </c>
      <c r="D197">
        <v>16</v>
      </c>
    </row>
    <row r="198" spans="1:4" x14ac:dyDescent="0.55000000000000004">
      <c r="A198" s="49">
        <v>46296</v>
      </c>
      <c r="B198" s="48" t="s">
        <v>5766</v>
      </c>
      <c r="C198" s="49">
        <v>46321</v>
      </c>
      <c r="D198">
        <v>17</v>
      </c>
    </row>
    <row r="199" spans="1:4" x14ac:dyDescent="0.55000000000000004">
      <c r="A199" s="49">
        <v>46296</v>
      </c>
      <c r="B199" s="48" t="s">
        <v>5767</v>
      </c>
      <c r="C199" s="49">
        <v>46322</v>
      </c>
      <c r="D199">
        <v>18</v>
      </c>
    </row>
    <row r="200" spans="1:4" x14ac:dyDescent="0.55000000000000004">
      <c r="A200" s="49">
        <v>46296</v>
      </c>
      <c r="B200" s="48" t="s">
        <v>5768</v>
      </c>
      <c r="C200" s="49">
        <v>46323</v>
      </c>
      <c r="D200">
        <v>19</v>
      </c>
    </row>
    <row r="201" spans="1:4" x14ac:dyDescent="0.55000000000000004">
      <c r="A201" s="49">
        <v>46296</v>
      </c>
      <c r="B201" s="48" t="s">
        <v>5769</v>
      </c>
      <c r="C201" s="49">
        <v>46324</v>
      </c>
      <c r="D201">
        <v>20</v>
      </c>
    </row>
    <row r="202" spans="1:4" x14ac:dyDescent="0.55000000000000004">
      <c r="A202" s="49">
        <v>46296</v>
      </c>
      <c r="B202" s="48" t="s">
        <v>5770</v>
      </c>
      <c r="C202" s="49">
        <v>46325</v>
      </c>
      <c r="D202">
        <v>21</v>
      </c>
    </row>
    <row r="203" spans="1:4" x14ac:dyDescent="0.55000000000000004">
      <c r="A203" s="49">
        <v>46327</v>
      </c>
      <c r="B203" s="48" t="s">
        <v>5771</v>
      </c>
      <c r="C203" s="49">
        <v>46328</v>
      </c>
      <c r="D203">
        <v>1</v>
      </c>
    </row>
    <row r="204" spans="1:4" x14ac:dyDescent="0.55000000000000004">
      <c r="A204" s="49">
        <v>46327</v>
      </c>
      <c r="B204" s="48" t="s">
        <v>5772</v>
      </c>
      <c r="C204" s="49">
        <v>46330</v>
      </c>
      <c r="D204">
        <v>2</v>
      </c>
    </row>
    <row r="205" spans="1:4" x14ac:dyDescent="0.55000000000000004">
      <c r="A205" s="49">
        <v>46327</v>
      </c>
      <c r="B205" s="48" t="s">
        <v>5773</v>
      </c>
      <c r="C205" s="49">
        <v>46331</v>
      </c>
      <c r="D205">
        <v>3</v>
      </c>
    </row>
    <row r="206" spans="1:4" x14ac:dyDescent="0.55000000000000004">
      <c r="A206" s="49">
        <v>46327</v>
      </c>
      <c r="B206" s="48" t="s">
        <v>5774</v>
      </c>
      <c r="C206" s="49">
        <v>46332</v>
      </c>
      <c r="D206">
        <v>4</v>
      </c>
    </row>
    <row r="207" spans="1:4" x14ac:dyDescent="0.55000000000000004">
      <c r="A207" s="49">
        <v>46327</v>
      </c>
      <c r="B207" s="48" t="s">
        <v>5775</v>
      </c>
      <c r="C207" s="49">
        <v>46335</v>
      </c>
      <c r="D207">
        <v>5</v>
      </c>
    </row>
    <row r="208" spans="1:4" x14ac:dyDescent="0.55000000000000004">
      <c r="A208" s="49">
        <v>46327</v>
      </c>
      <c r="B208" s="48" t="s">
        <v>5776</v>
      </c>
      <c r="C208" s="49">
        <v>46336</v>
      </c>
      <c r="D208">
        <v>6</v>
      </c>
    </row>
    <row r="209" spans="1:4" x14ac:dyDescent="0.55000000000000004">
      <c r="A209" s="49">
        <v>46327</v>
      </c>
      <c r="B209" s="48" t="s">
        <v>5777</v>
      </c>
      <c r="C209" s="49">
        <v>46337</v>
      </c>
      <c r="D209">
        <v>7</v>
      </c>
    </row>
    <row r="210" spans="1:4" x14ac:dyDescent="0.55000000000000004">
      <c r="A210" s="49">
        <v>46327</v>
      </c>
      <c r="B210" s="48" t="s">
        <v>5778</v>
      </c>
      <c r="C210" s="49">
        <v>46338</v>
      </c>
      <c r="D210">
        <v>8</v>
      </c>
    </row>
    <row r="211" spans="1:4" x14ac:dyDescent="0.55000000000000004">
      <c r="A211" s="49">
        <v>46327</v>
      </c>
      <c r="B211" s="48" t="s">
        <v>5779</v>
      </c>
      <c r="C211" s="49">
        <v>46339</v>
      </c>
      <c r="D211">
        <v>9</v>
      </c>
    </row>
    <row r="212" spans="1:4" x14ac:dyDescent="0.55000000000000004">
      <c r="A212" s="49">
        <v>46327</v>
      </c>
      <c r="B212" s="48" t="s">
        <v>5780</v>
      </c>
      <c r="C212" s="49">
        <v>46342</v>
      </c>
      <c r="D212">
        <v>10</v>
      </c>
    </row>
    <row r="213" spans="1:4" x14ac:dyDescent="0.55000000000000004">
      <c r="A213" s="49">
        <v>46327</v>
      </c>
      <c r="B213" s="48" t="s">
        <v>5781</v>
      </c>
      <c r="C213" s="49">
        <v>46343</v>
      </c>
      <c r="D213">
        <v>11</v>
      </c>
    </row>
    <row r="214" spans="1:4" x14ac:dyDescent="0.55000000000000004">
      <c r="A214" s="49">
        <v>46327</v>
      </c>
      <c r="B214" s="48" t="s">
        <v>5782</v>
      </c>
      <c r="C214" s="49">
        <v>46344</v>
      </c>
      <c r="D214">
        <v>12</v>
      </c>
    </row>
    <row r="215" spans="1:4" x14ac:dyDescent="0.55000000000000004">
      <c r="A215" s="49">
        <v>46327</v>
      </c>
      <c r="B215" s="48" t="s">
        <v>5783</v>
      </c>
      <c r="C215" s="49">
        <v>46345</v>
      </c>
      <c r="D215">
        <v>13</v>
      </c>
    </row>
    <row r="216" spans="1:4" x14ac:dyDescent="0.55000000000000004">
      <c r="A216" s="49">
        <v>46327</v>
      </c>
      <c r="B216" s="48" t="s">
        <v>5784</v>
      </c>
      <c r="C216" s="49">
        <v>46346</v>
      </c>
      <c r="D216">
        <v>14</v>
      </c>
    </row>
    <row r="217" spans="1:4" x14ac:dyDescent="0.55000000000000004">
      <c r="A217" s="49">
        <v>46327</v>
      </c>
      <c r="B217" s="48" t="s">
        <v>5785</v>
      </c>
      <c r="C217" s="49">
        <v>46350</v>
      </c>
      <c r="D217">
        <v>15</v>
      </c>
    </row>
    <row r="218" spans="1:4" x14ac:dyDescent="0.55000000000000004">
      <c r="A218" s="49">
        <v>46327</v>
      </c>
      <c r="B218" s="48" t="s">
        <v>5786</v>
      </c>
      <c r="C218" s="49">
        <v>46351</v>
      </c>
      <c r="D218">
        <v>16</v>
      </c>
    </row>
    <row r="219" spans="1:4" x14ac:dyDescent="0.55000000000000004">
      <c r="A219" s="49">
        <v>46327</v>
      </c>
      <c r="B219" s="48" t="s">
        <v>5787</v>
      </c>
      <c r="C219" s="49">
        <v>46352</v>
      </c>
      <c r="D219">
        <v>17</v>
      </c>
    </row>
    <row r="220" spans="1:4" x14ac:dyDescent="0.55000000000000004">
      <c r="A220" s="49">
        <v>46327</v>
      </c>
      <c r="B220" s="48" t="s">
        <v>5788</v>
      </c>
      <c r="C220" s="49">
        <v>46353</v>
      </c>
      <c r="D220">
        <v>18</v>
      </c>
    </row>
    <row r="221" spans="1:4" x14ac:dyDescent="0.55000000000000004">
      <c r="A221" s="49">
        <v>46327</v>
      </c>
      <c r="B221" s="48" t="s">
        <v>5789</v>
      </c>
      <c r="C221" s="49">
        <v>46356</v>
      </c>
      <c r="D221">
        <v>19</v>
      </c>
    </row>
    <row r="222" spans="1:4" x14ac:dyDescent="0.55000000000000004">
      <c r="A222" s="49">
        <v>46357</v>
      </c>
      <c r="B222" s="48" t="s">
        <v>5790</v>
      </c>
      <c r="C222" s="49">
        <v>46357</v>
      </c>
      <c r="D222">
        <v>1</v>
      </c>
    </row>
    <row r="223" spans="1:4" x14ac:dyDescent="0.55000000000000004">
      <c r="A223" s="49">
        <v>46357</v>
      </c>
      <c r="B223" s="48" t="s">
        <v>5791</v>
      </c>
      <c r="C223" s="49">
        <v>46358</v>
      </c>
      <c r="D223">
        <v>2</v>
      </c>
    </row>
    <row r="224" spans="1:4" x14ac:dyDescent="0.55000000000000004">
      <c r="A224" s="49">
        <v>46357</v>
      </c>
      <c r="B224" s="48" t="s">
        <v>5792</v>
      </c>
      <c r="C224" s="49">
        <v>46359</v>
      </c>
      <c r="D224">
        <v>3</v>
      </c>
    </row>
    <row r="225" spans="1:4" x14ac:dyDescent="0.55000000000000004">
      <c r="A225" s="49">
        <v>46357</v>
      </c>
      <c r="B225" s="48" t="s">
        <v>5793</v>
      </c>
      <c r="C225" s="49">
        <v>46360</v>
      </c>
      <c r="D225">
        <v>4</v>
      </c>
    </row>
    <row r="226" spans="1:4" x14ac:dyDescent="0.55000000000000004">
      <c r="A226" s="49">
        <v>46357</v>
      </c>
      <c r="B226" s="48" t="s">
        <v>5794</v>
      </c>
      <c r="C226" s="49">
        <v>46363</v>
      </c>
      <c r="D226">
        <v>5</v>
      </c>
    </row>
    <row r="227" spans="1:4" x14ac:dyDescent="0.55000000000000004">
      <c r="A227" s="49">
        <v>46357</v>
      </c>
      <c r="B227" s="48" t="s">
        <v>5795</v>
      </c>
      <c r="C227" s="49">
        <v>46364</v>
      </c>
      <c r="D227">
        <v>6</v>
      </c>
    </row>
    <row r="228" spans="1:4" x14ac:dyDescent="0.55000000000000004">
      <c r="A228" s="49">
        <v>46357</v>
      </c>
      <c r="B228" s="48" t="s">
        <v>5796</v>
      </c>
      <c r="C228" s="49">
        <v>46365</v>
      </c>
      <c r="D228">
        <v>7</v>
      </c>
    </row>
    <row r="229" spans="1:4" x14ac:dyDescent="0.55000000000000004">
      <c r="A229" s="49">
        <v>46357</v>
      </c>
      <c r="B229" s="48" t="s">
        <v>5797</v>
      </c>
      <c r="C229" s="49">
        <v>46366</v>
      </c>
      <c r="D229">
        <v>8</v>
      </c>
    </row>
    <row r="230" spans="1:4" x14ac:dyDescent="0.55000000000000004">
      <c r="A230" s="49">
        <v>46357</v>
      </c>
      <c r="B230" s="48" t="s">
        <v>5798</v>
      </c>
      <c r="C230" s="49">
        <v>46367</v>
      </c>
      <c r="D230">
        <v>9</v>
      </c>
    </row>
    <row r="231" spans="1:4" x14ac:dyDescent="0.55000000000000004">
      <c r="A231" s="49">
        <v>46357</v>
      </c>
      <c r="B231" s="48" t="s">
        <v>5799</v>
      </c>
      <c r="C231" s="49">
        <v>46370</v>
      </c>
      <c r="D231">
        <v>10</v>
      </c>
    </row>
    <row r="232" spans="1:4" x14ac:dyDescent="0.55000000000000004">
      <c r="A232" s="49">
        <v>46357</v>
      </c>
      <c r="B232" s="48" t="s">
        <v>5800</v>
      </c>
      <c r="C232" s="49">
        <v>46371</v>
      </c>
      <c r="D232">
        <v>11</v>
      </c>
    </row>
    <row r="233" spans="1:4" x14ac:dyDescent="0.55000000000000004">
      <c r="A233" s="49">
        <v>46357</v>
      </c>
      <c r="B233" s="48" t="s">
        <v>5801</v>
      </c>
      <c r="C233" s="49">
        <v>46372</v>
      </c>
      <c r="D233">
        <v>12</v>
      </c>
    </row>
    <row r="234" spans="1:4" x14ac:dyDescent="0.55000000000000004">
      <c r="A234" s="49">
        <v>46357</v>
      </c>
      <c r="B234" s="48" t="s">
        <v>5802</v>
      </c>
      <c r="C234" s="49">
        <v>46373</v>
      </c>
      <c r="D234">
        <v>13</v>
      </c>
    </row>
    <row r="235" spans="1:4" x14ac:dyDescent="0.55000000000000004">
      <c r="A235" s="49">
        <v>46357</v>
      </c>
      <c r="B235" s="48" t="s">
        <v>5803</v>
      </c>
      <c r="C235" s="49">
        <v>46374</v>
      </c>
      <c r="D235">
        <v>14</v>
      </c>
    </row>
    <row r="236" spans="1:4" x14ac:dyDescent="0.55000000000000004">
      <c r="A236" s="49">
        <v>46357</v>
      </c>
      <c r="B236" s="48" t="s">
        <v>5804</v>
      </c>
      <c r="C236" s="49">
        <v>46377</v>
      </c>
      <c r="D236">
        <v>15</v>
      </c>
    </row>
    <row r="237" spans="1:4" x14ac:dyDescent="0.55000000000000004">
      <c r="A237" s="49">
        <v>46357</v>
      </c>
      <c r="B237" s="48" t="s">
        <v>5805</v>
      </c>
      <c r="C237" s="49">
        <v>46378</v>
      </c>
      <c r="D237">
        <v>16</v>
      </c>
    </row>
    <row r="238" spans="1:4" x14ac:dyDescent="0.55000000000000004">
      <c r="A238" s="49">
        <v>46357</v>
      </c>
      <c r="B238" s="48" t="s">
        <v>5806</v>
      </c>
      <c r="C238" s="49">
        <v>46379</v>
      </c>
      <c r="D238">
        <v>17</v>
      </c>
    </row>
    <row r="239" spans="1:4" x14ac:dyDescent="0.55000000000000004">
      <c r="A239" s="49">
        <v>46357</v>
      </c>
      <c r="B239" s="48" t="s">
        <v>5807</v>
      </c>
      <c r="C239" s="49">
        <v>46380</v>
      </c>
      <c r="D239">
        <v>18</v>
      </c>
    </row>
    <row r="240" spans="1:4" x14ac:dyDescent="0.55000000000000004">
      <c r="A240" s="49">
        <v>46357</v>
      </c>
      <c r="B240" s="48" t="s">
        <v>5808</v>
      </c>
      <c r="C240" s="49">
        <v>46381</v>
      </c>
      <c r="D240">
        <v>19</v>
      </c>
    </row>
    <row r="241" spans="1:4" x14ac:dyDescent="0.55000000000000004">
      <c r="A241" s="49">
        <v>46357</v>
      </c>
      <c r="B241" s="48" t="s">
        <v>5809</v>
      </c>
      <c r="C241" s="49">
        <v>46384</v>
      </c>
      <c r="D241">
        <v>20</v>
      </c>
    </row>
    <row r="242" spans="1:4" x14ac:dyDescent="0.55000000000000004">
      <c r="A242" s="49">
        <v>46357</v>
      </c>
      <c r="B242" s="48" t="s">
        <v>5810</v>
      </c>
      <c r="C242" s="49">
        <v>46385</v>
      </c>
      <c r="D242">
        <v>21</v>
      </c>
    </row>
  </sheetData>
  <phoneticPr fontId="4"/>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F07D87AC964BFD45AC5D5DCF0813CFDF" ma:contentTypeVersion="9" ma:contentTypeDescription="新しいドキュメントを作成します。" ma:contentTypeScope="" ma:versionID="354741115036056e6ef4f952a084ad4b">
  <xsd:schema xmlns:xsd="http://www.w3.org/2001/XMLSchema" xmlns:xs="http://www.w3.org/2001/XMLSchema" xmlns:p="http://schemas.microsoft.com/office/2006/metadata/properties" xmlns:ns2="c5f42f66-8d2f-4c5a-bdd7-74da2f3956fb" targetNamespace="http://schemas.microsoft.com/office/2006/metadata/properties" ma:root="true" ma:fieldsID="51b8f87ac427decc9f734f41f3375c45" ns2:_="">
    <xsd:import namespace="c5f42f66-8d2f-4c5a-bdd7-74da2f3956f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f42f66-8d2f-4c5a-bdd7-74da2f3956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28B82D-29B7-4339-B4A7-1A2FD454486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6507987-2A0B-4A9A-8361-908094F41C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5f42f66-8d2f-4c5a-bdd7-74da2f3956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8212B25-4CB8-47FE-A72C-A6345FB339E1}">
  <ds:schemaRefs>
    <ds:schemaRef ds:uri="http://schemas.microsoft.com/sharepoint/v3/contenttype/forms"/>
  </ds:schemaRefs>
</ds:datastoreItem>
</file>

<file path=customXml/itemProps4.xml><?xml version="1.0" encoding="utf-8"?>
<ds:datastoreItem xmlns:ds="http://schemas.openxmlformats.org/officeDocument/2006/customXml" ds:itemID="{A22634C8-427C-4C62-B558-B41423A6603D}">
  <ds:schemaRefs>
    <ds:schemaRef ds:uri="http://schemas.microsoft.com/DataMashup"/>
  </ds:schemaRefs>
</ds:datastoreItem>
</file>

<file path=docMetadata/LabelInfo.xml><?xml version="1.0" encoding="utf-8"?>
<clbl:labelList xmlns:clbl="http://schemas.microsoft.com/office/2020/mipLabelMetadata">
  <clbl:label id="{3ca48ea3-8c75-4d36-b64f-70604b11fd22}" enabled="1" method="Standard" siteId="{3ac94b33-9135-4821-9502-eafda6592a35}"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37</vt:i4>
      </vt:variant>
    </vt:vector>
  </HeadingPairs>
  <TitlesOfParts>
    <vt:vector size="37" baseType="lpstr">
      <vt:lpstr>ファイル更新用</vt:lpstr>
      <vt:lpstr>ExWS支店</vt:lpstr>
      <vt:lpstr>ExWSRank 営業所</vt:lpstr>
      <vt:lpstr>ExWSRank MR</vt:lpstr>
      <vt:lpstr>処方数</vt:lpstr>
      <vt:lpstr>UC新規処方医</vt:lpstr>
      <vt:lpstr>CD新規処方医</vt:lpstr>
      <vt:lpstr>Original Recognition</vt:lpstr>
      <vt:lpstr>営業所選択＆説明</vt:lpstr>
      <vt:lpstr>下期症例確認目標</vt:lpstr>
      <vt:lpstr>施設Tierマスタ</vt:lpstr>
      <vt:lpstr>オリレコ集計</vt:lpstr>
      <vt:lpstr>オリレコ用_8-9月処方数_営業所</vt:lpstr>
      <vt:lpstr>今月処方数_営業所</vt:lpstr>
      <vt:lpstr>UC今月新規処方医</vt:lpstr>
      <vt:lpstr>UC先月新規処方医</vt:lpstr>
      <vt:lpstr>CD今月新規処方医</vt:lpstr>
      <vt:lpstr>CD先月新規処方医</vt:lpstr>
      <vt:lpstr>当月全IBD営業所別</vt:lpstr>
      <vt:lpstr>当月TRM-SC200営業所別</vt:lpstr>
      <vt:lpstr>当月TRM‐IV営業所別</vt:lpstr>
      <vt:lpstr>2H全IBD営業所別</vt:lpstr>
      <vt:lpstr>2HTRM-IV営業所別</vt:lpstr>
      <vt:lpstr>2HTRM-SC200営業所別</vt:lpstr>
      <vt:lpstr>累積全IBD営業所別</vt:lpstr>
      <vt:lpstr>累積TRM-IV営業所別</vt:lpstr>
      <vt:lpstr>累積TRM-SC200営業所別</vt:lpstr>
      <vt:lpstr>当月全IBD</vt:lpstr>
      <vt:lpstr>当月TRM-IV</vt:lpstr>
      <vt:lpstr>当月TRM-SC200</vt:lpstr>
      <vt:lpstr>2H全IBD</vt:lpstr>
      <vt:lpstr>2HTRM-IV</vt:lpstr>
      <vt:lpstr>2HTRM-SC200</vt:lpstr>
      <vt:lpstr>累積全IBD</vt:lpstr>
      <vt:lpstr>累積TRM-IV</vt:lpstr>
      <vt:lpstr>累積TRM-SC200</vt:lpstr>
      <vt:lpstr>当年営業日一覧</vt:lpstr>
    </vt:vector>
  </TitlesOfParts>
  <Manager/>
  <Company>JNJ</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Kaneda, Erika [JANJP]</dc:creator>
  <cp:keywords/>
  <dc:description/>
  <cp:lastModifiedBy>Kawaguchi, Kaho [JANJP]</cp:lastModifiedBy>
  <cp:revision/>
  <dcterms:created xsi:type="dcterms:W3CDTF">2026-02-06T01:20:09Z</dcterms:created>
  <dcterms:modified xsi:type="dcterms:W3CDTF">2026-08-14T10:33:27Z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0x010100F07D87AC964BFD45AC5D5DCF0813CFDF</vt:lpwstr>
  </property>
</Properties>
</file>