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hidePivotFieldList="1" defaultThemeVersion="166925"/>
  <xr:revisionPtr revIDLastSave="0" documentId="13_ncr:1_{BADC985A-081E-44CE-8983-021CC8AEA6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" sheetId="1" r:id="rId1"/>
    <sheet name="KPI" sheetId="4" r:id="rId2"/>
    <sheet name="MATRIX" sheetId="5" r:id="rId3"/>
  </sheets>
  <definedNames>
    <definedName name="_xlnm._FilterDatabase" localSheetId="0" hidden="1">SET!$A$1:$L$291</definedName>
    <definedName name="_xlnm._FilterDatabase">SET!$A$1:$L$1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4" l="1"/>
  <c r="E17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17" i="4"/>
  <c r="L8" i="4"/>
  <c r="L10" i="4"/>
  <c r="L11" i="4"/>
  <c r="L13" i="4"/>
  <c r="L12" i="4"/>
  <c r="L14" i="4"/>
  <c r="L15" i="4"/>
  <c r="L16" i="4"/>
  <c r="L9" i="4"/>
  <c r="L7" i="4"/>
  <c r="L6" i="4"/>
  <c r="L5" i="4"/>
  <c r="E7" i="4"/>
  <c r="E8" i="4"/>
  <c r="E9" i="4"/>
  <c r="E10" i="4"/>
  <c r="E11" i="4"/>
  <c r="E12" i="4"/>
  <c r="E13" i="4"/>
  <c r="E14" i="4"/>
  <c r="E15" i="4"/>
  <c r="E16" i="4"/>
  <c r="E6" i="4"/>
  <c r="E5" i="4"/>
  <c r="L18" i="4" l="1"/>
</calcChain>
</file>

<file path=xl/sharedStrings.xml><?xml version="1.0" encoding="utf-8"?>
<sst xmlns="http://schemas.openxmlformats.org/spreadsheetml/2006/main" count="1258" uniqueCount="421">
  <si>
    <t>id</t>
  </si>
  <si>
    <t>utterance</t>
  </si>
  <si>
    <t>definition</t>
  </si>
  <si>
    <t>intent_expected</t>
  </si>
  <si>
    <t>intent_get</t>
  </si>
  <si>
    <t>intent_score</t>
  </si>
  <si>
    <t>entity_expected</t>
  </si>
  <si>
    <t>entity_get</t>
  </si>
  <si>
    <t>entity value</t>
  </si>
  <si>
    <t>entity_score</t>
  </si>
  <si>
    <t>final score</t>
  </si>
  <si>
    <t>si</t>
  </si>
  <si>
    <t>CHI-affirmative</t>
  </si>
  <si>
    <t>[]</t>
  </si>
  <si>
    <t>claro</t>
  </si>
  <si>
    <t>por supuesto</t>
  </si>
  <si>
    <t>está bien</t>
  </si>
  <si>
    <t>me parece que si</t>
  </si>
  <si>
    <t>eso creo</t>
  </si>
  <si>
    <t>creo que si</t>
  </si>
  <si>
    <t xml:space="preserve">todo correcto </t>
  </si>
  <si>
    <t>CHI-stop</t>
  </si>
  <si>
    <t>[{"entity":"resource_type","start":5,"end":13,"confidence_entity":0.7681500315666199,"value":"correcto","extractor":"DIETClassifier"}]</t>
  </si>
  <si>
    <t>ok</t>
  </si>
  <si>
    <t>afirmativo</t>
  </si>
  <si>
    <t>perfecto</t>
  </si>
  <si>
    <t>cuéntame cosas sobre ti</t>
  </si>
  <si>
    <t>CHI-botIdentity</t>
  </si>
  <si>
    <t>eres un bot</t>
  </si>
  <si>
    <t>qué eres</t>
  </si>
  <si>
    <t>cuál es tu nombre</t>
  </si>
  <si>
    <t>eres una máquina</t>
  </si>
  <si>
    <t>eres un ser humano</t>
  </si>
  <si>
    <t>eres un humano o un robot</t>
  </si>
  <si>
    <t>estoy hablando con una persona o con un asistente</t>
  </si>
  <si>
    <t>eres real</t>
  </si>
  <si>
    <t>cómo te llamas</t>
  </si>
  <si>
    <t>eres un robot</t>
  </si>
  <si>
    <t>que tal</t>
  </si>
  <si>
    <t>CHI-greetings</t>
  </si>
  <si>
    <t>como andas</t>
  </si>
  <si>
    <t>nlu_fallback</t>
  </si>
  <si>
    <t>como te va?</t>
  </si>
  <si>
    <t>CHI-hate</t>
  </si>
  <si>
    <t>todo bien?</t>
  </si>
  <si>
    <t>estas bien?</t>
  </si>
  <si>
    <t>te encuentras bien?</t>
  </si>
  <si>
    <t>has tenido buen dia?</t>
  </si>
  <si>
    <t>¿alguna novedad?</t>
  </si>
  <si>
    <t>CHI-talkToHuman</t>
  </si>
  <si>
    <t>¿te sientes bien?</t>
  </si>
  <si>
    <t>Cuentame como estas</t>
  </si>
  <si>
    <t>como estas?</t>
  </si>
  <si>
    <t>hola</t>
  </si>
  <si>
    <t>intent que sirve para detectar que el usuario saluda al bot</t>
  </si>
  <si>
    <t>hello</t>
  </si>
  <si>
    <t>Buenos dias</t>
  </si>
  <si>
    <t>Buenas noches</t>
  </si>
  <si>
    <t>Buenas tardes</t>
  </si>
  <si>
    <t>ey</t>
  </si>
  <si>
    <t>hi</t>
  </si>
  <si>
    <t>¡Buenas!</t>
  </si>
  <si>
    <t>Saludos</t>
  </si>
  <si>
    <t>Encantado de saludarte</t>
  </si>
  <si>
    <t>Inutil</t>
  </si>
  <si>
    <t>intent que sirve para detectar que el usuario insulta al bot</t>
  </si>
  <si>
    <t>Basura</t>
  </si>
  <si>
    <t>Eres imbecil</t>
  </si>
  <si>
    <t>Vaya bot mas inutil</t>
  </si>
  <si>
    <t>Das asco</t>
  </si>
  <si>
    <t>No vales para nada</t>
  </si>
  <si>
    <t>Eres retrasado</t>
  </si>
  <si>
    <t>Subnormal</t>
  </si>
  <si>
    <t>CHI-negative</t>
  </si>
  <si>
    <t>No tienes ni puta idea</t>
  </si>
  <si>
    <t>Estupido</t>
  </si>
  <si>
    <t>Monton de mierda</t>
  </si>
  <si>
    <t xml:space="preserve">necesito ayuda </t>
  </si>
  <si>
    <t>CHI-help</t>
  </si>
  <si>
    <t>me ayudarías a encontrar cierta informacion?</t>
  </si>
  <si>
    <t>con qué me pueder ayudar?</t>
  </si>
  <si>
    <t>qué sabes hacer?</t>
  </si>
  <si>
    <t>sobre qué puedes hablarme?</t>
  </si>
  <si>
    <t>qué temas sabes solucionar?</t>
  </si>
  <si>
    <t>para qué estás entrenado?</t>
  </si>
  <si>
    <t>qué eres capaz de hacer?</t>
  </si>
  <si>
    <t>qué sabes?</t>
  </si>
  <si>
    <t>temas de los que puedes hablar</t>
  </si>
  <si>
    <t>qué puedes hacer por mi</t>
  </si>
  <si>
    <t>no</t>
  </si>
  <si>
    <t>nope</t>
  </si>
  <si>
    <t>para nada</t>
  </si>
  <si>
    <t>que va</t>
  </si>
  <si>
    <t>en absoluto</t>
  </si>
  <si>
    <t>ni de coña</t>
  </si>
  <si>
    <t>no lo creo</t>
  </si>
  <si>
    <t>no no</t>
  </si>
  <si>
    <t>me parece que no</t>
  </si>
  <si>
    <t>no estoy seguro</t>
  </si>
  <si>
    <t>la verdad es que no creo</t>
  </si>
  <si>
    <t>volver a empezar</t>
  </si>
  <si>
    <t>CHI-startOver</t>
  </si>
  <si>
    <t>reinicia</t>
  </si>
  <si>
    <t>hablar de otra cosa</t>
  </si>
  <si>
    <t>quiero hablar de otro tema</t>
  </si>
  <si>
    <t>preguntar por otra cosa</t>
  </si>
  <si>
    <t>empezar de nuevo</t>
  </si>
  <si>
    <t>reiniciar conversacion</t>
  </si>
  <si>
    <t>empecemos desde el principio</t>
  </si>
  <si>
    <t>me gustaría volver al principio</t>
  </si>
  <si>
    <t>recomencemos</t>
  </si>
  <si>
    <t>volvamos a empezar</t>
  </si>
  <si>
    <t>adios</t>
  </si>
  <si>
    <t>intent que sirve para detectar que el usuario se despide del bot y finaliza la conversacion</t>
  </si>
  <si>
    <t>Chao</t>
  </si>
  <si>
    <t>Bye</t>
  </si>
  <si>
    <t>Hasta luego</t>
  </si>
  <si>
    <t>Hasta la vista</t>
  </si>
  <si>
    <t>Hasta pronto</t>
  </si>
  <si>
    <t>Nos vemos</t>
  </si>
  <si>
    <t>Chaito</t>
  </si>
  <si>
    <t>Au revoir</t>
  </si>
  <si>
    <t>Cuidate</t>
  </si>
  <si>
    <t>Agur</t>
  </si>
  <si>
    <t>necesito hablar con alguien</t>
  </si>
  <si>
    <t>dejame hablar con una persona</t>
  </si>
  <si>
    <t>pásame con un agente</t>
  </si>
  <si>
    <t>quiero que una persona me atienda</t>
  </si>
  <si>
    <t>necesito que una persona de verdad me ayude</t>
  </si>
  <si>
    <t>cómo puedo hablar con un operador</t>
  </si>
  <si>
    <t>quiero que un empleado de la biblioteca me ayude</t>
  </si>
  <si>
    <t>necesito que alguien de la biblioteca me de información</t>
  </si>
  <si>
    <t>ponme con una persona</t>
  </si>
  <si>
    <t>pásame con alguien de verdad</t>
  </si>
  <si>
    <t>necesito que una persona atienda mi consulta</t>
  </si>
  <si>
    <t>gracias</t>
  </si>
  <si>
    <t>intent que sirve para detectar que el usuario le da las gracias al bot</t>
  </si>
  <si>
    <t>CHI-thankyou</t>
  </si>
  <si>
    <t>tus respuestas me han servido de ayuda</t>
  </si>
  <si>
    <t>muchas gracias</t>
  </si>
  <si>
    <t>muy amable</t>
  </si>
  <si>
    <t>te lo agradezco</t>
  </si>
  <si>
    <t>thank you</t>
  </si>
  <si>
    <t>Muy agradecido</t>
  </si>
  <si>
    <t>Muchas gracias por todo</t>
  </si>
  <si>
    <t>Grazie</t>
  </si>
  <si>
    <t>No se que habria hecho sin ti</t>
  </si>
  <si>
    <t>Agradezco tu ayuda</t>
  </si>
  <si>
    <t>Horario biblio</t>
  </si>
  <si>
    <t>intent que sirve para detectar que el usuario pregunta si la biblioteca está cerrada [especificando la bibioteca o no]</t>
  </si>
  <si>
    <t>DIA-INT-ask_info_LIBR</t>
  </si>
  <si>
    <t>[{"entity":"resource_type","start":0,"end":7,"confidence_entity":0.6667414307594299,"value":"biblioteca","extractor":"DIETClassifier","processors":["EntitySynonymMapper"]},{"entity":"resource_type","start":8,"end":14,"confidence_entity":0.9991955161094666,"value":"biblioteca","extractor":"DIETClassifier","processors":["EntitySynonymMapper"]}]</t>
  </si>
  <si>
    <t>a que hora cierra la bibliotek?</t>
  </si>
  <si>
    <t>[{"entity":"resource_type","start":21,"end":30,"confidence_entity":0.9999188184738159,"value":"biblioteca","extractor":"DIETClassifier","processors":["EntitySynonymMapper"]}]</t>
  </si>
  <si>
    <t>Dime cuando cierras</t>
  </si>
  <si>
    <t>Cierra o esta abierta las 24 horas?</t>
  </si>
  <si>
    <t>Cuando se cierra la biblio?</t>
  </si>
  <si>
    <t>[{"entity":"resource_type","start":20,"end":26,"confidence_entity":0.9997244477272034,"value":"biblioteca","extractor":"DIETClassifier","processors":["EntitySynonymMapper"]}]</t>
  </si>
  <si>
    <t>Cierras a las 9 o a las 10?</t>
  </si>
  <si>
    <t>Quiero saber a que hora cierras</t>
  </si>
  <si>
    <t>Dime la hora de cierre</t>
  </si>
  <si>
    <t>Necesito saber cuando cierras</t>
  </si>
  <si>
    <t>ultima hora de apertura</t>
  </si>
  <si>
    <t>A que hora abres?</t>
  </si>
  <si>
    <t>Desde que hora esta abierta la biblio?</t>
  </si>
  <si>
    <t>[{"entity":"resource_type","start":31,"end":37,"confidence_entity":0.9997007846832275,"value":"biblioteca","extractor":"DIETClassifier","processors":["EntitySynonymMapper"]}]</t>
  </si>
  <si>
    <t>Necesito saber si la biblio esta abierta a las 10</t>
  </si>
  <si>
    <t>[{"entity":"resource_type","start":21,"end":27,"confidence_entity":0.999864935874939,"value":"biblioteca","extractor":"DIETClassifier","processors":["EntitySynonymMapper"]}]</t>
  </si>
  <si>
    <t>No se a que hora se abre la biblio</t>
  </si>
  <si>
    <t>[{"entity":"resource_type","start":28,"end":34,"confidence_entity":0.9997487664222717,"value":"biblioteca","extractor":"DIETClassifier","processors":["EntitySynonymMapper"]}]</t>
  </si>
  <si>
    <t>A partir de que hora esta abierta la biblioteca</t>
  </si>
  <si>
    <t>[{"entity":"resource_type","start":37,"end":47,"confidence_entity":0.9995564818382263,"value":"biblioteca","extractor":"DIETClassifier"}]</t>
  </si>
  <si>
    <t>Cuando abre la biblio de mi facultad?</t>
  </si>
  <si>
    <t>[{"entity":"resource_type","start":15,"end":21,"confidence_entity":0.9998900890350342,"value":"biblioteca","extractor":"DIETClassifier","processors":["EntitySynonymMapper"]},{"entity":"resource_type","start":28,"end":36,"confidence_entity":0.9998241066932678,"value":"biblioteca","extractor":"DIETClassifier","processors":["EntitySynonymMapper"]}]</t>
  </si>
  <si>
    <t xml:space="preserve">esta abierta la Biblioteca de medicina  </t>
  </si>
  <si>
    <t>intent que sirve para detectar que el usuario pregunta si la biblioteca está abierta [especificando la bibioteca o no]</t>
  </si>
  <si>
    <t>[{"entity":"LIB_name","start":30,"end":38,"value":"medicina","extractor":"RegexEntityExtractor"},{"entity":"resource_type","start":16,"end":26,"confidence_entity":0.9998158812522888,"value":"Biblioteca","extractor":"DIETClassifier"},{"entity":"LIB_name","start":30,"end":38,"confidence_entity":0.997977077960968,"value":"medicina","extractor":"DIETClassifier"}]</t>
  </si>
  <si>
    <t>Horario de la biblioteca de informatica</t>
  </si>
  <si>
    <t>[{"entity":"LIB_name","start":28,"end":39,"value":"informatica","extractor":"RegexEntityExtractor"},{"entity":"resource_type","start":0,"end":7,"confidence_entity":0.8243217468261719,"value":"biblioteca","extractor":"DIETClassifier","processors":["EntitySynonymMapper"]},{"entity":"resource_type","start":14,"end":24,"confidence_entity":0.999362051486969,"value":"biblioteca","extractor":"DIETClassifier"},{"entity":"LIB_name","start":28,"end":39,"confidence_entity":0.9051481485366821,"value":"informatica","extractor":"DIETClassifier"}]</t>
  </si>
  <si>
    <t>Dime a que hora abre la biblioteca de fisica</t>
  </si>
  <si>
    <t>[{"entity":"LIB_name","start":38,"end":44,"value":"fisica","extractor":"RegexEntityExtractor"},{"entity":"resource_type","start":24,"end":34,"confidence_entity":0.9991230368614197,"value":"biblioteca","extractor":"DIETClassifier"},{"entity":"LIB_name","start":38,"end":44,"confidence_entity":0.9992331266403198,"value":"fisica","extractor":"DIETClassifier"}]</t>
  </si>
  <si>
    <t>En que momento se abre la biblioteca zambrano?</t>
  </si>
  <si>
    <t>[{"entity":"resource_type","start":26,"end":45,"confidence_entity":0.5601813793182373,"value":"biblioteca zambrano","extractor":"DIETClassifier"}]</t>
  </si>
  <si>
    <t>Dime cuando narices abre la biblio de filologia</t>
  </si>
  <si>
    <t>[{"entity":"LIB_name","start":38,"end":47,"value":"filologia","extractor":"RegexEntityExtractor"},{"entity":"resource_type","start":28,"end":34,"confidence_entity":0.9997043013572693,"value":"biblioteca","extractor":"DIETClassifier","processors":["EntitySynonymMapper"]},{"entity":"LIB_name","start":38,"end":47,"confidence_entity":0.9992237091064453,"value":"filologia","extractor":"DIETClassifier"}]</t>
  </si>
  <si>
    <t>Horarios</t>
  </si>
  <si>
    <t>Horario de la biblio en verano</t>
  </si>
  <si>
    <t>[{"entity":"resource_type","start":0,"end":7,"confidence_entity":0.7980422377586365,"value":"biblioteca","extractor":"DIETClassifier","processors":["EntitySynonymMapper"]},{"entity":"resource_type","start":14,"end":20,"confidence_entity":0.9998840093612671,"value":"biblioteca","extractor":"DIETClassifier","processors":["EntitySynonymMapper"]}]</t>
  </si>
  <si>
    <t>¿Cierras para comer?</t>
  </si>
  <si>
    <t>¿Se cierra al mediodia?</t>
  </si>
  <si>
    <t>[{"entity":"LIB_name","start":14,"end":22,"confidence_entity":0.9990434050559998,"value":"mediodia","extractor":"DIETClassifier"}]</t>
  </si>
  <si>
    <t>Horario biblio de educacion</t>
  </si>
  <si>
    <t>intent que sirve para detectar que el usuario pregunta por el horario de la biblioteca [especificando la bibioteca o no]</t>
  </si>
  <si>
    <t>[{"entity":"LIB_name","start":18,"end":27,"value":"educacion","extractor":"RegexEntityExtractor"},{"entity":"resource_type","start":0,"end":7,"confidence_entity":0.9839989542961121,"value":"biblioteca","extractor":"DIETClassifier","processors":["EntitySynonymMapper"]},{"entity":"resource_type","start":8,"end":14,"confidence_entity":0.999514102935791,"value":"biblioteca","extractor":"DIETClassifier","processors":["EntitySynonymMapper"]},{"entity":"LIB_name","start":18,"end":27,"confidence_entity":0.9990622401237488,"value":"educacion","extractor":"DIETClassifier"}]</t>
  </si>
  <si>
    <t>Abre las 24 horas la zambrano?</t>
  </si>
  <si>
    <t>[{"entity":"LIB_name","start":21,"end":29,"confidence_entity":0.8030952215194702,"value":"zambrano","extractor":"DIETClassifier"}]</t>
  </si>
  <si>
    <t>la de fisicas sta abierta las 24 horas?</t>
  </si>
  <si>
    <t>[{"entity":"LIB_name","start":6,"end":13,"value":"fisicas","extractor":"RegexEntityExtractor"},{"entity":"LIB_name","start":6,"end":13,"confidence_entity":0.9879047870635986,"value":"fisicas","extractor":"DIETClassifier"}]</t>
  </si>
  <si>
    <t>Necesito saber el horario de apertura de la biblioteca de quimica</t>
  </si>
  <si>
    <t>[{"entity":"LIB_name","start":58,"end":65,"value":"quimica","extractor":"RegexEntityExtractor"},{"entity":"resource_type","start":44,"end":54,"confidence_entity":0.9958939552307129,"value":"biblioteca","extractor":"DIETClassifier"},{"entity":"LIB_name","start":58,"end":65,"confidence_entity":0.997995138168335,"value":"quimica","extractor":"DIETClassifier"}]</t>
  </si>
  <si>
    <t>Horas de apetura de la zambrano</t>
  </si>
  <si>
    <t>[{"entity":"LIB_name","start":23,"end":31,"confidence_entity":0.8148778080940247,"value":"zambrano","extractor":"DIETClassifier"}]</t>
  </si>
  <si>
    <t>Me gustaria conocer el horario de la biblioteca de periodismo por favor</t>
  </si>
  <si>
    <t>[{"entity":"LIB_name","start":51,"end":61,"value":"periodismo","extractor":"RegexEntityExtractor"},{"entity":"resource_type","start":23,"end":30,"confidence_entity":0.8689768314361572,"value":"biblioteca","extractor":"DIETClassifier","processors":["EntitySynonymMapper"]},{"entity":"resource_type","start":37,"end":47,"confidence_entity":0.9986516833305359,"value":"biblioteca","extractor":"DIETClassifier"},{"entity":"LIB_name","start":51,"end":61,"confidence_entity":0.9987074136734009,"value":"periodismo","extractor":"DIETClassifier"}]</t>
  </si>
  <si>
    <t>Quiero saber donde está la biblioteca de Geografía e Historia</t>
  </si>
  <si>
    <t>[{"entity":"LIB_name","start":41,"end":50,"value":"Geografía","extractor":"RegexEntityExtractor"},{"entity":"LIB_name","start":53,"end":61,"value":"Historia","extractor":"RegexEntityExtractor"},{"entity":"resource_type","start":27,"end":37,"confidence_entity":0.9995805621147156,"value":"biblioteca","extractor":"DIETClassifier"},{"entity":"LIB_name","start":41,"end":61,"confidence_entity":0.9828550815582275,"value":"Geografía e Historia","extractor":"DIETClassifier"}]</t>
  </si>
  <si>
    <t>¿Cómo voy a la biblioteca de Ciencias de la Información?</t>
  </si>
  <si>
    <t>[{"entity":"LIB_name","start":29,"end":55,"value":"Ciencias de la Información","extractor":"RegexEntityExtractor"},{"entity":"resource_type","start":15,"end":25,"confidence_entity":0.9996579885482788,"value":"biblioteca","extractor":"DIETClassifier"}]</t>
  </si>
  <si>
    <t>Necesito ir a la biblio de medicina</t>
  </si>
  <si>
    <t>[{"entity":"LIB_name","start":27,"end":35,"value":"medicina","extractor":"RegexEntityExtractor"},{"entity":"resource_type","start":17,"end":23,"confidence_entity":0.9997184872627258,"value":"biblioteca","extractor":"DIETClassifier","processors":["EntitySynonymMapper"]},{"entity":"LIB_name","start":27,"end":35,"confidence_entity":0.9971792697906494,"value":"medicina","extractor":"DIETClassifier"}]</t>
  </si>
  <si>
    <t>La biblio de odontología dónde se encuentra?</t>
  </si>
  <si>
    <t>[{"entity":"LIB_name","start":13,"end":24,"value":"odontología","extractor":"RegexEntityExtractor"},{"entity":"resource_type","start":3,"end":9,"confidence_entity":0.9997331500053406,"value":"biblioteca","extractor":"DIETClassifier","processors":["EntitySynonymMapper"]},{"entity":"LIB_name","start":13,"end":24,"confidence_entity":0.9929410219192505,"value":"odontología","extractor":"DIETClassifier"}]</t>
  </si>
  <si>
    <t>¿La biblioteca de farmacia por donde cae?</t>
  </si>
  <si>
    <t>[{"entity":"LIB_name","start":18,"end":26,"value":"farmacia","extractor":"RegexEntityExtractor"},{"entity":"resource_type","start":4,"end":14,"confidence_entity":0.9994001388549805,"value":"biblioteca","extractor":"DIETClassifier"}]</t>
  </si>
  <si>
    <t>Soy de Teleco y estoy buscando mi biblioteca</t>
  </si>
  <si>
    <t>[{"entity":"resource_type","start":34,"end":44,"confidence_entity":0.9997373223304749,"value":"biblioteca","extractor":"DIETClassifier"}]</t>
  </si>
  <si>
    <t>Dónde se ubica la biblioteca de agrarias?</t>
  </si>
  <si>
    <t>[{"entity":"resource_type","start":18,"end":28,"confidence_entity":0.9995858073234558,"value":"biblioteca","extractor":"DIETClassifier"}]</t>
  </si>
  <si>
    <t>¿La biblioteca de informática está cerca?</t>
  </si>
  <si>
    <t>[{"entity":"LIB_name","start":18,"end":29,"value":"informática","extractor":"RegexEntityExtractor"},{"entity":"resource_type","start":4,"end":14,"confidence_entity":0.9997240900993347,"value":"biblioteca","extractor":"DIETClassifier"},{"entity":"LIB_name","start":18,"end":29,"confidence_entity":0.9995366334915161,"value":"informática","extractor":"DIETClassifier"},{"entity":"LIB_name","start":35,"end":40,"confidence_entity":0.7990456223487854,"value":"cerca","extractor":"DIETClassifier"}]</t>
  </si>
  <si>
    <t>Indícame la dirección de la biblio de Derecho</t>
  </si>
  <si>
    <t>[{"entity":"LIB_name","start":38,"end":45,"value":"Derecho","extractor":"RegexEntityExtractor"},{"entity":"resource_type","start":28,"end":34,"confidence_entity":0.9997915625572205,"value":"biblioteca","extractor":"DIETClassifier","processors":["EntitySynonymMapper"]},{"entity":"LIB_name","start":38,"end":45,"confidence_entity":0.9983672499656677,"value":"Derecho","extractor":"DIETClassifier"}]</t>
  </si>
  <si>
    <t>No encuentro la biblio de veterinaria</t>
  </si>
  <si>
    <t>[{"entity":"LIB_name","start":26,"end":37,"value":"veterinaria","extractor":"RegexEntityExtractor"},{"entity":"resource_type","start":16,"end":22,"confidence_entity":0.9998243451118469,"value":"biblioteca","extractor":"DIETClassifier","processors":["EntitySynonymMapper"]},{"entity":"LIB_name","start":26,"end":37,"confidence_entity":0.9001480340957642,"value":"veterinaria","extractor":"DIETClassifier"}]</t>
  </si>
  <si>
    <t>busca la ubicacion de la  biblioteca</t>
  </si>
  <si>
    <t>intent que sirve para detectar que el usuario pregunta por la locaclización de la biblioteca [NO especificando la bibioteca]</t>
  </si>
  <si>
    <t>[{"entity":"resource_type","start":26,"end":36,"confidence_entity":0.9998646974563599,"value":"biblioteca","extractor":"DIETClassifier"}]</t>
  </si>
  <si>
    <t>Quiero saber donde está la biblioteca</t>
  </si>
  <si>
    <t>[{"entity":"resource_type","start":27,"end":37,"confidence_entity":0.9998055100440979,"value":"biblioteca","extractor":"DIETClassifier"}]</t>
  </si>
  <si>
    <t>¿Cómo voy a la biblioteca?</t>
  </si>
  <si>
    <t>[{"entity":"resource_type","start":15,"end":25,"confidence_entity":0.9998565912246704,"value":"biblioteca","extractor":"DIETClassifier"}]</t>
  </si>
  <si>
    <t>Necesito ir a la biblio</t>
  </si>
  <si>
    <t>[{"entity":"resource_type","start":17,"end":23,"confidence_entity":0.9997212290763855,"value":"biblioteca","extractor":"DIETClassifier","processors":["EntitySynonymMapper"]}]</t>
  </si>
  <si>
    <t>La biblio dónde se encuentra?</t>
  </si>
  <si>
    <t>[{"entity":"resource_type","start":3,"end":9,"confidence_entity":0.9998090863227844,"value":"biblioteca","extractor":"DIETClassifier","processors":["EntitySynonymMapper"]}]</t>
  </si>
  <si>
    <t>¿La biblioteca por donde cae?</t>
  </si>
  <si>
    <t>[{"entity":"resource_type","start":4,"end":14,"confidence_entity":0.9993706345558167,"value":"biblioteca","extractor":"DIETClassifier"}]</t>
  </si>
  <si>
    <t>Estoy buscando mi biblioteca</t>
  </si>
  <si>
    <t>[{"entity":"resource_type","start":18,"end":28,"confidence_entity":0.9998809099197388,"value":"biblioteca","extractor":"DIETClassifier"}]</t>
  </si>
  <si>
    <t>Dónde se ubica la biblioteca?</t>
  </si>
  <si>
    <t>[{"entity":"resource_type","start":18,"end":28,"confidence_entity":0.9998676776885986,"value":"biblioteca","extractor":"DIETClassifier"}]</t>
  </si>
  <si>
    <t>¿La biblioteca está cerca?</t>
  </si>
  <si>
    <t>[{"entity":"resource_type","start":4,"end":14,"confidence_entity":0.9997087121009827,"value":"biblioteca","extractor":"DIETClassifier"}]</t>
  </si>
  <si>
    <t>Indícame la dirección de la biblio</t>
  </si>
  <si>
    <t>[{"entity":"resource_type","start":28,"end":34,"confidence_entity":0.9996179342269897,"value":"biblioteca","extractor":"DIETClassifier","processors":["EntitySynonymMapper"]}]</t>
  </si>
  <si>
    <t>No encuentro la biblioteca</t>
  </si>
  <si>
    <t>[{"entity":"resource_type","start":16,"end":26,"confidence_entity":0.9998644590377808,"value":"biblioteca","extractor":"DIETClassifier"}]</t>
  </si>
  <si>
    <t xml:space="preserve">busca el telefono de la Zambrano  </t>
  </si>
  <si>
    <t>intent que sirve para detectar que el usuario pregunta por el telefono de la biblioteca [especificando la bibioteca]</t>
  </si>
  <si>
    <t>[{"entity":"resource_type","start":9,"end":17,"confidence_entity":0.9996715784072876,"value":"biblioteca","extractor":"DIETClassifier","processors":["EntitySynonymMapper"]},{"entity":"LIB_name","start":24,"end":32,"confidence_entity":0.6956155300140381,"value":"Zambrano","extractor":"DIETClassifier"}]</t>
  </si>
  <si>
    <t>Quiero saber el número de la biblioteca de Geografía e Historia</t>
  </si>
  <si>
    <t>[{"entity":"LIB_name","start":43,"end":52,"value":"Geografía","extractor":"RegexEntityExtractor"},{"entity":"LIB_name","start":55,"end":63,"value":"Historia","extractor":"RegexEntityExtractor"},{"entity":"resource_type","start":29,"end":39,"confidence_entity":0.998880922794342,"value":"biblioteca","extractor":"DIETClassifier"},{"entity":"LIB_name","start":43,"end":63,"confidence_entity":0.986397922039032,"value":"Geografía e Historia","extractor":"DIETClassifier"}]</t>
  </si>
  <si>
    <t>Quiero llamar la biblioteca de Ciencias de la Información</t>
  </si>
  <si>
    <t>[{"entity":"LIB_name","start":31,"end":57,"value":"Ciencias de la Información","extractor":"RegexEntityExtractor"},{"entity":"resource_type","start":17,"end":27,"confidence_entity":0.9995208978652954,"value":"biblioteca","extractor":"DIETClassifier"}]</t>
  </si>
  <si>
    <t>Necesito llamar a la biblio de medicina</t>
  </si>
  <si>
    <t>[{"entity":"LIB_name","start":31,"end":39,"value":"medicina","extractor":"RegexEntityExtractor"},{"entity":"resource_type","start":21,"end":27,"confidence_entity":0.9997344613075256,"value":"biblioteca","extractor":"DIETClassifier","processors":["EntitySynonymMapper"]},{"entity":"LIB_name","start":31,"end":39,"confidence_entity":0.9975535273551941,"value":"medicina","extractor":"DIETClassifier"}]</t>
  </si>
  <si>
    <t>Tienes el número de la biblio de odontología?</t>
  </si>
  <si>
    <t>[{"entity":"LIB_name","start":33,"end":44,"value":"odontología","extractor":"RegexEntityExtractor"},{"entity":"resource_type","start":23,"end":29,"confidence_entity":0.9997660517692566,"value":"biblioteca","extractor":"DIETClassifier","processors":["EntitySynonymMapper"]},{"entity":"LIB_name","start":33,"end":44,"confidence_entity":0.9964327812194824,"value":"odontología","extractor":"DIETClassifier"}]</t>
  </si>
  <si>
    <t>¿La biblioteca de farmacia tiene teléfono de contacto?</t>
  </si>
  <si>
    <t>[{"entity":"LIB_name","start":18,"end":26,"value":"farmacia","extractor":"RegexEntityExtractor"},{"entity":"resource_type","start":4,"end":14,"confidence_entity":0.95050048828125,"value":"biblioteca","extractor":"DIETClassifier"}]</t>
  </si>
  <si>
    <t>Soy de teleco y quiero llamar a mi biblioteca</t>
  </si>
  <si>
    <t>[{"entity":"resource_type","start":35,"end":45,"confidence_entity":0.999128520488739,"value":"biblioteca","extractor":"DIETClassifier"}]</t>
  </si>
  <si>
    <t>Dónde viene el teléfono de la biblioteca de agrarias?</t>
  </si>
  <si>
    <t>[{"entity":"resource_type","start":15,"end":23,"confidence_entity":0.9491270780563354,"value":"biblioteca","extractor":"DIETClassifier","processors":["EntitySynonymMapper"]},{"entity":"resource_type","start":30,"end":40,"confidence_entity":0.9990503191947937,"value":"biblioteca","extractor":"DIETClassifier"}]</t>
  </si>
  <si>
    <t>¿La biblioteca de informática tiene un número al que pueda llamar?</t>
  </si>
  <si>
    <t>[{"entity":"LIB_name","start":18,"end":29,"value":"informática","extractor":"RegexEntityExtractor"},{"entity":"resource_type","start":4,"end":14,"confidence_entity":0.996769905090332,"value":"biblioteca","extractor":"DIETClassifier"},{"entity":"LIB_name","start":18,"end":29,"confidence_entity":0.999617338180542,"value":"informática","extractor":"DIETClassifier"}]</t>
  </si>
  <si>
    <t>Indícame el número de contacto de la biblio de Derecho</t>
  </si>
  <si>
    <t>[{"entity":"LIB_name","start":47,"end":54,"value":"Derecho","extractor":"RegexEntityExtractor"},{"entity":"resource_type","start":37,"end":43,"confidence_entity":0.9996868371963501,"value":"biblioteca","extractor":"DIETClassifier","processors":["EntitySynonymMapper"]},{"entity":"LIB_name","start":47,"end":54,"confidence_entity":0.9977948665618896,"value":"Derecho","extractor":"DIETClassifier"}]</t>
  </si>
  <si>
    <t>No encuentro el número de teléfono la biblio de veterinaria</t>
  </si>
  <si>
    <t>[{"entity":"LIB_name","start":48,"end":59,"value":"veterinaria","extractor":"RegexEntityExtractor"},{"entity":"resource_type","start":26,"end":34,"confidence_entity":0.6049755811691284,"value":"biblioteca","extractor":"DIETClassifier","processors":["EntitySynonymMapper"]},{"entity":"resource_type","start":38,"end":44,"confidence_entity":0.9992853999137878,"value":"biblioteca","extractor":"DIETClassifier","processors":["EntitySynonymMapper"]},{"entity":"LIB_name","start":48,"end":59,"confidence_entity":0.8956782221794128,"value":"veterinaria","extractor":"DIETClassifier"}]</t>
  </si>
  <si>
    <t xml:space="preserve">busca el telefono de la biblioteca  </t>
  </si>
  <si>
    <t>intent que sirve para detectar que el usuario pregunta por el teléfono de la biblioteca [NO especificando la bibioteca]</t>
  </si>
  <si>
    <t>[{"entity":"resource_type","start":9,"end":17,"confidence_entity":0.9998538494110107,"value":"biblioteca","extractor":"DIETClassifier","processors":["EntitySynonymMapper"]},{"entity":"resource_type","start":24,"end":34,"confidence_entity":0.999852180480957,"value":"biblioteca","extractor":"DIETClassifier"}]</t>
  </si>
  <si>
    <t>Quiero saber el número de la biblioteca</t>
  </si>
  <si>
    <t>[{"entity":"resource_type","start":29,"end":39,"confidence_entity":0.9994860887527466,"value":"biblioteca","extractor":"DIETClassifier"}]</t>
  </si>
  <si>
    <t xml:space="preserve">Quiero llamar la biblioteca </t>
  </si>
  <si>
    <t>[{"entity":"resource_type","start":17,"end":27,"confidence_entity":0.9998247027397156,"value":"biblioteca","extractor":"DIETClassifier"}]</t>
  </si>
  <si>
    <t>Necesito llamar a la biblio</t>
  </si>
  <si>
    <t>[{"entity":"resource_type","start":21,"end":27,"confidence_entity":0.9997839331626892,"value":"biblioteca","extractor":"DIETClassifier","processors":["EntitySynonymMapper"]}]</t>
  </si>
  <si>
    <t>Tienes el número de la biblio?</t>
  </si>
  <si>
    <t>[{"entity":"resource_type","start":23,"end":29,"confidence_entity":0.9998589754104614,"value":"biblioteca","extractor":"DIETClassifier","processors":["EntitySynonymMapper"]}]</t>
  </si>
  <si>
    <t>¿La biblioteca tiene teléfono de contacto?</t>
  </si>
  <si>
    <t>[{"entity":"resource_type","start":4,"end":14,"confidence_entity":0.9222012162208557,"value":"biblioteca","extractor":"DIETClassifier"}]</t>
  </si>
  <si>
    <t>Quiero llamar a mi biblioteca</t>
  </si>
  <si>
    <t>[{"entity":"resource_type","start":19,"end":29,"confidence_entity":0.9997233748435974,"value":"biblioteca","extractor":"DIETClassifier"}]</t>
  </si>
  <si>
    <t>Dónde viene el teléfono de la biblioteca?</t>
  </si>
  <si>
    <t>[{"entity":"resource_type","start":15,"end":23,"confidence_entity":0.9676927328109741,"value":"biblioteca","extractor":"DIETClassifier","processors":["EntitySynonymMapper"]},{"entity":"resource_type","start":30,"end":40,"confidence_entity":0.9997349381446838,"value":"biblioteca","extractor":"DIETClassifier"}]</t>
  </si>
  <si>
    <t>¿La biblioteca tiene un número al que pueda llamar?</t>
  </si>
  <si>
    <t>[{"entity":"resource_type","start":4,"end":14,"confidence_entity":0.8060755133628845,"value":"biblioteca","extractor":"DIETClassifier"}]</t>
  </si>
  <si>
    <t xml:space="preserve">Indícame el número de contacto de la biblio </t>
  </si>
  <si>
    <t>[{"entity":"resource_type","start":37,"end":43,"confidence_entity":0.9995256662368774,"value":"biblioteca","extractor":"DIETClassifier","processors":["EntitySynonymMapper"]}]</t>
  </si>
  <si>
    <t>No encuentro el número de teléfono la biblio</t>
  </si>
  <si>
    <t>[{"entity":"resource_type","start":26,"end":34,"confidence_entity":0.5446008443832397,"value":"biblioteca","extractor":"DIETClassifier","processors":["EntitySynonymMapper"]},{"entity":"resource_type","start":38,"end":44,"confidence_entity":0.9997660517692566,"value":"biblioteca","extractor":"DIETClassifier","processors":["EntitySynonymMapper"]}]</t>
  </si>
  <si>
    <t>busca un libro</t>
  </si>
  <si>
    <t>intent que sirve para detectar que el usuario quiere buscar un libro/fondo/ensayo/artículo... En el catálogo de la biblioteca (sin mencionar palabras clave de búsqueda)</t>
  </si>
  <si>
    <t>DIA-INT-find_BOOK</t>
  </si>
  <si>
    <t>[{"entity":"resource_type","start":9,"end":14,"confidence_entity":0.9998760223388672,"value":"fondo","extractor":"DIETClassifier","processors":["EntitySynonymMapper"]}]</t>
  </si>
  <si>
    <t>buscar un articulo</t>
  </si>
  <si>
    <t>[{"entity":"resource_type","start":10,"end":18,"confidence_entity":0.6012296676635742,"value":"fondo","extractor":"DIETClassifier","processors":["EntitySynonymMapper"]}]</t>
  </si>
  <si>
    <t>quiero ver un ensayo</t>
  </si>
  <si>
    <t>[{"entity":"resource_type","start":14,"end":20,"confidence_entity":0.9996421337127686,"value":"fondo","extractor":"DIETClassifier","processors":["EntitySynonymMapper"]}]</t>
  </si>
  <si>
    <t>estaba buscando un ensayo</t>
  </si>
  <si>
    <t>[{"entity":"resource_type","start":19,"end":25,"confidence_entity":0.9996775388717651,"value":"fondo","extractor":"DIETClassifier","processors":["EntitySynonymMapper"]}]</t>
  </si>
  <si>
    <t>no se si tendreis un libro</t>
  </si>
  <si>
    <t>[{"entity":"resource_type","start":21,"end":26,"confidence_entity":0.9973933696746826,"value":"fondo","extractor":"DIETClassifier","processors":["EntitySynonymMapper"]}]</t>
  </si>
  <si>
    <t>necesito un fondo</t>
  </si>
  <si>
    <t>me hace falta sacar un libro</t>
  </si>
  <si>
    <t>[{"entity":"resource_type","start":23,"end":28,"confidence_entity":0.9997079968452454,"value":"fondo","extractor":"DIETClassifier","processors":["EntitySynonymMapper"]}]</t>
  </si>
  <si>
    <t>quiero sacar un libro</t>
  </si>
  <si>
    <t>[{"entity":"resource_type","start":16,"end":21,"confidence_entity":0.9998106360435486,"value":"fondo","extractor":"DIETClassifier","processors":["EntitySynonymMapper"]}]</t>
  </si>
  <si>
    <t>¿me dejas sacar un libro por aqui?</t>
  </si>
  <si>
    <t>[{"entity":"resource_type","start":19,"end":24,"confidence_entity":0.9985769987106323,"value":"fondo","extractor":"DIETClassifier","processors":["EntitySynonymMapper"]}]</t>
  </si>
  <si>
    <t>Consultar una obra de ficcion</t>
  </si>
  <si>
    <t>[{"entity":"resource_type","start":14,"end":18,"confidence_entity":0.9997965693473816,"value":"fondo","extractor":"DIETClassifier","processors":["EntitySynonymMapper"]},{"entity":"LIB_name","start":22,"end":29,"confidence_entity":0.8543465733528137,"value":"ficcion","extractor":"DIETClassifier"}]</t>
  </si>
  <si>
    <t>articulo ver</t>
  </si>
  <si>
    <t xml:space="preserve">busca un libro escrito por Francisco de Quevedo  </t>
  </si>
  <si>
    <t>intent que sirve para detectar que el usuario quiere buscar un libro/fondo/ensayo/artículo... En el catálogo de la biblioteca (mencionanado el autor)</t>
  </si>
  <si>
    <t>[{"entity":"resource_type","start":9,"end":14,"confidence_entity":0.9993409514427185,"value":"fondo","extractor":"DIETClassifier","processors":["EntitySynonymMapper"]}]</t>
  </si>
  <si>
    <t>Libro de Chomsky</t>
  </si>
  <si>
    <t>[{"entity":"resource_type","start":0,"end":5,"confidence_entity":0.9996902942657471,"value":"fondo","extractor":"DIETClassifier","processors":["EntitySynonymMapper"]}]</t>
  </si>
  <si>
    <t>Busco un libro de Laforet</t>
  </si>
  <si>
    <t>[{"entity":"resource_type","start":9,"end":14,"confidence_entity":0.9998099207878113,"value":"fondo","extractor":"DIETClassifier","processors":["EntitySynonymMapper"]}]</t>
  </si>
  <si>
    <t>Quiero una obra de lorca para mi tfg</t>
  </si>
  <si>
    <t>[{"entity":"resource_type","start":11,"end":15,"confidence_entity":0.9997268319129944,"value":"fondo","extractor":"DIETClassifier","processors":["EntitySynonymMapper"]}]</t>
  </si>
  <si>
    <t>Estoy buscando libros escritos por Jakobson</t>
  </si>
  <si>
    <t>[{"entity":"resource_type","start":15,"end":21,"confidence_entity":0.9982251524925232,"value":"fondo","extractor":"DIETClassifier","processors":["EntitySynonymMapper"]}]</t>
  </si>
  <si>
    <t>Teneis el libro este de Saussure que publicaron sus alumnos luego?</t>
  </si>
  <si>
    <t>Busco el libro de gramatica funcional de Halliday</t>
  </si>
  <si>
    <t>[{"entity":"resource_type","start":9,"end":14,"confidence_entity":0.9994674324989319,"value":"fondo","extractor":"DIETClassifier","processors":["EntitySynonymMapper"]}]</t>
  </si>
  <si>
    <t>Venia buscando un ensayo de Turing</t>
  </si>
  <si>
    <t>[{"entity":"resource_type","start":18,"end":24,"confidence_entity":0.9997360110282898,"value":"fondo","extractor":"DIETClassifier","processors":["EntitySynonymMapper"]}]</t>
  </si>
  <si>
    <t>Quiero un libro de Dickens</t>
  </si>
  <si>
    <t>[{"entity":"resource_type","start":10,"end":15,"confidence_entity":0.9997588992118835,"value":"fondo","extractor":"DIETClassifier","processors":["EntitySynonymMapper"]},{"entity":"LIB_name","start":19,"end":26,"confidence_entity":0.4252483546733856,"value":"Dickens","extractor":"DIETClassifier"}]</t>
  </si>
  <si>
    <t>Me dejarias ojear una obra de Wilde?</t>
  </si>
  <si>
    <t>[{"entity":"resource_type","start":22,"end":26,"confidence_entity":0.9996078610420227,"value":"fondo","extractor":"DIETClassifier","processors":["EntitySynonymMapper"]}]</t>
  </si>
  <si>
    <t>Venia preguntando por un ensayo de Virginia Woolf</t>
  </si>
  <si>
    <t>[{"entity":"resource_type","start":25,"end":31,"confidence_entity":0.9996521472930908,"value":"fondo","extractor":"DIETClassifier","processors":["EntitySynonymMapper"]},{"entity":"LIB_name","start":44,"end":49,"confidence_entity":0.7223883867263794,"value":"Woolf","extractor":"DIETClassifier"}]</t>
  </si>
  <si>
    <t>estaba mirando libros de lingüistica</t>
  </si>
  <si>
    <t>intent que sirve para detectar que el usuario quiere buscar un libro/fondo/ensayo/artículo... En el catálogo de la biblioteca (mencionanado palabra clave, como disciplina, tema general, o cualquier cosa relacionada con la búsqueda)</t>
  </si>
  <si>
    <t>[{"entity":"resource_type","start":15,"end":21,"confidence_entity":0.9994764924049377,"value":"fondo","extractor":"DIETClassifier","processors":["EntitySynonymMapper"]},{"entity":"LIB_name","start":25,"end":36,"confidence_entity":0.9952036142349243,"value":"lingüistica","extractor":"DIETClassifier"}]</t>
  </si>
  <si>
    <t>Venia a ver que tienes de literatura victoriana</t>
  </si>
  <si>
    <t>[{"entity":"LIB_name","start":37,"end":47,"confidence_entity":0.4956466257572174,"value":"victoriana","extractor":"DIETClassifier"}]</t>
  </si>
  <si>
    <t>Venia preguntando por un libro de Python</t>
  </si>
  <si>
    <t>[{"entity":"resource_type","start":25,"end":30,"confidence_entity":0.9992178678512573,"value":"fondo","extractor":"DIETClassifier","processors":["EntitySynonymMapper"]}]</t>
  </si>
  <si>
    <t>Quiero un libro de literatura medieval inglesa</t>
  </si>
  <si>
    <t>[{"entity":"resource_type","start":10,"end":15,"confidence_entity":0.9994514584541321,"value":"fondo","extractor":"DIETClassifier","processors":["EntitySynonymMapper"]}]</t>
  </si>
  <si>
    <t>Buscaba un articulo reciente sobre las dermatitis</t>
  </si>
  <si>
    <t>Me pregunto si tienes un libro de algebra lineal sencillo</t>
  </si>
  <si>
    <t>[{"entity":"resource_type","start":25,"end":30,"confidence_entity":0.9978926777839661,"value":"fondo","extractor":"DIETClassifier","processors":["EntitySynonymMapper"]}]</t>
  </si>
  <si>
    <t>Queria llevarme un ensayo sobre el existencialismo</t>
  </si>
  <si>
    <t>[{"entity":"resource_type","start":19,"end":25,"confidence_entity":0.9994839429855347,"value":"fondo","extractor":"DIETClassifier","processors":["EntitySynonymMapper"]}]</t>
  </si>
  <si>
    <t>articulos que expliquen la historia de la filosofia moderna</t>
  </si>
  <si>
    <t>[{"entity":"LIB_name","start":27,"end":35,"value":"historia","extractor":"RegexEntityExtractor"},{"entity":"LIB_name","start":42,"end":51,"value":"filosofia","extractor":"RegexEntityExtractor"},{"entity":"LIB_name","start":27,"end":35,"confidence_entity":0.8444640636444092,"value":"historia","extractor":"DIETClassifier"},{"entity":"LIB_name","start":42,"end":51,"confidence_entity":0.9993513226509094,"value":"filosofia","extractor":"DIETClassifier"}]</t>
  </si>
  <si>
    <t>Libros que traten de la revolucion francesa</t>
  </si>
  <si>
    <t>[{"entity":"resource_type","start":0,"end":6,"confidence_entity":0.9993461966514587,"value":"fondo","extractor":"DIETClassifier","processors":["EntitySynonymMapper"]}]</t>
  </si>
  <si>
    <t>Libros de fonetica</t>
  </si>
  <si>
    <t>[{"entity":"resource_type","start":0,"end":6,"confidence_entity":0.999175488948822,"value":"fondo","extractor":"DIETClassifier","processors":["EntitySynonymMapper"]},{"entity":"LIB_name","start":10,"end":18,"confidence_entity":0.9985144734382629,"value":"fonetica","extractor":"DIETClassifier"}]</t>
  </si>
  <si>
    <t>Una Habitacion Propia lo teneis?</t>
  </si>
  <si>
    <t>intent que sirve para detectar que el usuario quiere buscar un libro/fondo/ensayo/artículo... En el catálogo de la biblioteca (mencionanado el título o parte de él)</t>
  </si>
  <si>
    <t>Quiero el Curso de Lingüistica General</t>
  </si>
  <si>
    <t>[{"entity":"LIB_name","start":19,"end":30,"confidence_entity":0.9964978694915771,"value":"Lingüistica","extractor":"DIETClassifier"}]</t>
  </si>
  <si>
    <t>Asi hablo Zaratustra lo teneis aqui en la complu?</t>
  </si>
  <si>
    <t>Queria un libro era Critica de la Razon o algo asi</t>
  </si>
  <si>
    <t>[{"entity":"resource_type","start":10,"end":15,"confidence_entity":0.9978862404823303,"value":"fondo","extractor":"DIETClassifier","processors":["EntitySynonymMapper"]},{"entity":"LIB_name","start":20,"end":27,"confidence_entity":0.8267548680305481,"value":"Critica","extractor":"DIETClassifier"}]</t>
  </si>
  <si>
    <t>¿Teneis Ulises por aqui?</t>
  </si>
  <si>
    <t>Queria leer el libro de Ana Frank</t>
  </si>
  <si>
    <t>[{"entity":"resource_type","start":15,"end":20,"confidence_entity":0.9996895790100098,"value":"fondo","extractor":"DIETClassifier","processors":["EntitySynonymMapper"]},{"entity":"LIB_name","start":28,"end":33,"confidence_entity":0.42186209559440613,"value":"Frank","extractor":"DIETClassifier"}]</t>
  </si>
  <si>
    <t>No se si teneis en catalogo El gran Gatsby</t>
  </si>
  <si>
    <t>[{"entity":"resource_type","start":19,"end":27,"confidence_entity":0.9996563196182251,"value":"fondo","extractor":"DIETClassifier","processors":["EntitySynonymMapper"]}]</t>
  </si>
  <si>
    <t>Llevo tiempo queriendo leerme 1984</t>
  </si>
  <si>
    <t>The Handmaid's Tale lo teneis en esta biblio?</t>
  </si>
  <si>
    <t>[{"entity":"resource_type","start":38,"end":44,"confidence_entity":0.9998106360435486,"value":"biblioteca","extractor":"DIETClassifier","processors":["EntitySynonymMapper"]}]</t>
  </si>
  <si>
    <t xml:space="preserve">busca el libro Medea de Euripides  </t>
  </si>
  <si>
    <t>intent que sirve para detectar que el usuario quiere buscar un libro/fondo/ensayo/artículo... En el catálogo de la biblioteca (mencionanado el título y el autor)</t>
  </si>
  <si>
    <t>[{"entity":"resource_type","start":9,"end":14,"confidence_entity":0.999761164188385,"value":"fondo","extractor":"DIETClassifier","processors":["EntitySynonymMapper"]}]</t>
  </si>
  <si>
    <t>Una Habitacion Propia de Woolf lo teneis?</t>
  </si>
  <si>
    <t>Quiero el Curso de Lingüistica General de Saussure</t>
  </si>
  <si>
    <t>[{"entity":"LIB_name","start":19,"end":30,"confidence_entity":0.9973011612892151,"value":"Lingüistica","extractor":"DIETClassifier"}]</t>
  </si>
  <si>
    <t>Asi hablo Zaratustra de Nietzsche lo teneis aqui en la complu?</t>
  </si>
  <si>
    <t>Queria un libro de Kant era Critica de la Razon o algo asi</t>
  </si>
  <si>
    <t>[{"entity":"resource_type","start":10,"end":15,"confidence_entity":0.9989650249481201,"value":"fondo","extractor":"DIETClassifier","processors":["EntitySynonymMapper"]},{"entity":"LIB_name","start":28,"end":35,"confidence_entity":0.8640070557594299,"value":"Critica","extractor":"DIETClassifier"}]</t>
  </si>
  <si>
    <t>¿Teneis Ulises de Joyce por aqui?</t>
  </si>
  <si>
    <t>No se si teneis en catalogo El gran Gatsby de Fitzgerald</t>
  </si>
  <si>
    <t>[{"entity":"resource_type","start":19,"end":27,"confidence_entity":0.9997459053993225,"value":"fondo","extractor":"DIETClassifier","processors":["EntitySynonymMapper"]},{"entity":"LIB_name","start":46,"end":56,"confidence_entity":0.7257212996482849,"value":"Fitzgerald","extractor":"DIETClassifier"}]</t>
  </si>
  <si>
    <t>Quiero el libro de Dickens de Oliver twist</t>
  </si>
  <si>
    <t>[{"entity":"resource_type","start":10,"end":15,"confidence_entity":0.9996750354766846,"value":"fondo","extractor":"DIETClassifier","processors":["EntitySynonymMapper"]}]</t>
  </si>
  <si>
    <t>necesito un ejemplar de cancion de hielo y fuego de George RR martin</t>
  </si>
  <si>
    <t>[{"entity":"resource_type","start":12,"end":20,"confidence_entity":0.9996498823165894,"value":"fondo","extractor":"DIETClassifier","processors":["EntitySynonymMapper"]},{"entity":"LIB_name","start":52,"end":58,"confidence_entity":0.5897413492202759,"value":"George","extractor":"DIETClassifier"},{"entity":"LIB_name","start":62,"end":68,"confidence_entity":0.8617408871650696,"value":"martin","extractor":"DIETClassifier"}]</t>
  </si>
  <si>
    <t>esta disponible algun volumen del diccionario de la rae?</t>
  </si>
  <si>
    <t xml:space="preserve">quiero libros escritos por Orwell  </t>
  </si>
  <si>
    <t>intent que sirve para detectar que el usuario quiere buscar varios libros/fondos/ensayos/artículos... En el catálogo de la biblioteca (mencionanado el autor)</t>
  </si>
  <si>
    <t>[{"entity":"resource_type","start":7,"end":13,"confidence_entity":0.9881346225738525,"value":"fondo","extractor":"DIETClassifier","processors":["EntitySynonymMapper"]}]</t>
  </si>
  <si>
    <t xml:space="preserve">busca libros de Euripides  </t>
  </si>
  <si>
    <t>[{"entity":"resource_type","start":6,"end":12,"confidence_entity":0.9990307092666626,"value":"fondo","extractor":"DIETClassifier","processors":["EntitySynonymMapper"]}]</t>
  </si>
  <si>
    <t>Queria un libro de Kant</t>
  </si>
  <si>
    <t>[{"entity":"resource_type","start":10,"end":15,"confidence_entity":0.998180627822876,"value":"fondo","extractor":"DIETClassifier","processors":["EntitySynonymMapper"]}]</t>
  </si>
  <si>
    <t>Queria leer un libro de Ana Frank</t>
  </si>
  <si>
    <t>[{"entity":"resource_type","start":15,"end":20,"confidence_entity":0.9996086955070496,"value":"fondo","extractor":"DIETClassifier","processors":["EntitySynonymMapper"]},{"entity":"LIB_name","start":28,"end":33,"confidence_entity":0.4548293650150299,"value":"Frank","extractor":"DIETClassifier"}]</t>
  </si>
  <si>
    <t>Obras escritas por el americano Fitzgerald</t>
  </si>
  <si>
    <t>[{"entity":"resource_type","start":0,"end":5,"confidence_entity":0.9976980090141296,"value":"fondo","extractor":"DIETClassifier","processors":["EntitySynonymMapper"]},{"entity":"LIB_name","start":32,"end":42,"confidence_entity":0.9885551333427429,"value":"Fitzgerald","extractor":"DIETClassifier"}]</t>
  </si>
  <si>
    <t xml:space="preserve"> Lingüistica General de Saussure</t>
  </si>
  <si>
    <t>[{"entity":"LIB_name","start":0,"end":11,"confidence_entity":0.999502420425415,"value":"Lingüistica","extractor":"DIETClassifier"}]</t>
  </si>
  <si>
    <t xml:space="preserve">dame libros de recetas  </t>
  </si>
  <si>
    <t>intent que sirve para detectar que el usuario quiere buscar varios libros/fondos/ensayos/artículos... En el catálogo de la biblioteca (mencionanado palabra clave, como disciplina, tema general, o cualquier cosa relacionada con la búsqueda)</t>
  </si>
  <si>
    <t>[{"entity":"resource_type","start":5,"end":11,"confidence_entity":0.9977471232414246,"value":"fondo","extractor":"DIETClassifier","processors":["EntitySynonymMapper"]}]</t>
  </si>
  <si>
    <t>libros de harry potter</t>
  </si>
  <si>
    <t>intent que sirve para detectar que el usuario quiere buscar varios libros/fondos/ensayos/artículos... En el catálogo de la biblioteca (mencionanado el título o parte de él)</t>
  </si>
  <si>
    <t>[{"entity":"resource_type","start":0,"end":6,"confidence_entity":0.997577965259552,"value":"fondo","extractor":"DIETClassifier","processors":["EntitySynonymMapper"]}]</t>
  </si>
  <si>
    <t>Quiero leerme alguna novela chula como por ejemplo Un Mundo Feliz</t>
  </si>
  <si>
    <t>[{"entity":"resource_type","start":43,"end":50,"confidence_entity":0.9981263279914856,"value":"ejemplo","extractor":"DIETClassifier"},{"entity":"LIB_name","start":60,"end":65,"confidence_entity":0.7825795412063599,"value":"Feliz","extractor":"DIETClassifier"}]</t>
  </si>
  <si>
    <t>libros de harry potter de J K Rowling</t>
  </si>
  <si>
    <t>intent que sirve para detectar que el usuario quiere buscar varios libros/fondos/ensayos/artículos... En el catálogo de la biblioteca (mencionanado el título y el autor)</t>
  </si>
  <si>
    <t>[{"entity":"resource_type","start":0,"end":6,"confidence_entity":0.9994267225265503,"value":"fondo","extractor":"DIETClassifier","processors":["EntitySynonymMapper"]},{"entity":"LIB_name","start":30,"end":37,"confidence_entity":0.3119308352470398,"value":"Rowling","extractor":"DIETClassifier"}]</t>
  </si>
  <si>
    <t>Queria buscar articulos del diario de Ana Frank</t>
  </si>
  <si>
    <t>[{"entity":"LIB_name","start":42,"end":47,"confidence_entity":0.9162371158599854,"value":"Frank","extractor":"DIETClassifier"}]</t>
  </si>
  <si>
    <t>copias de Un Mundo Feliz de Aldous Huxley</t>
  </si>
  <si>
    <t>Row Labels</t>
  </si>
  <si>
    <t>Grand Total</t>
  </si>
  <si>
    <t>Column Labels</t>
  </si>
  <si>
    <t>Count of final score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</si>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</sst>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CD"/>
      <color rgb="FFFFB9B9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04.862065393521" createdVersion="7" refreshedVersion="7" minRefreshableVersion="3" recordCount="290" xr:uid="{F2CEC9EC-2C0A-42D7-A685-A6E59E9B8E2B}">
  <cacheSource type="worksheet">
    <worksheetSource ref="A1:L291" sheet="SET"/>
  </cacheSource>
  <cacheFields count="12">
    <cacheField name="id" numFmtId="0">
      <sharedItems containsSemiMixedTypes="0" containsString="0" containsNumber="1" containsInteger="1" minValue="1" maxValue="23"/>
    </cacheField>
    <cacheField name="utterance" numFmtId="0">
      <sharedItems/>
    </cacheField>
    <cacheField name="definition" numFmtId="0">
      <sharedItems containsBlank="1"/>
    </cacheField>
    <cacheField name="intent_expected" numFmtId="0">
      <sharedItems count="12">
        <s v="CHI-affirmative"/>
        <s v="CHI-botIdentity"/>
        <s v="CHI-greetings"/>
        <s v="CHI-hate"/>
        <s v="CHI-help"/>
        <s v="CHI-negative"/>
        <s v="CHI-startOver"/>
        <s v="CHI-stop"/>
        <s v="CHI-talkToHuman"/>
        <s v="CHI-thankyou"/>
        <s v="DIA-INT-ask_info_LIBR"/>
        <s v="DIA-INT-find_BOOK"/>
      </sharedItems>
    </cacheField>
    <cacheField name="intent_get" numFmtId="0">
      <sharedItems count="13">
        <s v="CHI-affirmative"/>
        <s v="CHI-stop"/>
        <s v="CHI-botIdentity"/>
        <s v="CHI-greetings"/>
        <s v="nlu_fallback"/>
        <s v="CHI-hate"/>
        <s v="CHI-talkToHuman"/>
        <s v="CHI-negative"/>
        <s v="CHI-help"/>
        <s v="CHI-startOver"/>
        <s v="CHI-thankyou"/>
        <s v="DIA-INT-ask_info_LIBR"/>
        <s v="DIA-INT-find_BOOK"/>
      </sharedItems>
    </cacheField>
    <cacheField name="intent_score" numFmtId="0">
      <sharedItems containsSemiMixedTypes="0" containsString="0" containsNumber="1" minValue="0.65" maxValue="1"/>
    </cacheField>
    <cacheField name="intent_score2" numFmtId="0">
      <sharedItems containsSemiMixedTypes="0" containsString="0" containsNumber="1" containsInteger="1" minValue="0" maxValue="1"/>
    </cacheField>
    <cacheField name="entity_expected" numFmtId="0">
      <sharedItems containsNonDate="0" containsString="0" containsBlank="1"/>
    </cacheField>
    <cacheField name="entity_get" numFmtId="0">
      <sharedItems count="116" longText="1">
        <s v="[]"/>
        <s v="[{&quot;entity&quot;:&quot;resource_type&quot;,&quot;start&quot;:5,&quot;end&quot;:13,&quot;confidence_entity&quot;:0.7681500315666199,&quot;value&quot;:&quot;correcto&quot;,&quot;extractor&quot;:&quot;DIETClassifier&quot;}]"/>
        <s v="[{&quot;entity&quot;:&quot;resource_type&quot;,&quot;start&quot;:0,&quot;end&quot;:7,&quot;confidence_entity&quot;:0.6667414307594299,&quot;value&quot;:&quot;biblioteca&quot;,&quot;extractor&quot;:&quot;DIETClassifier&quot;,&quot;processors&quot;:[&quot;EntitySynonymMapper&quot;]},{&quot;entity&quot;:&quot;resource_type&quot;,&quot;start&quot;:8,&quot;end&quot;:14,&quot;confidence_entity&quot;:0.9991955161094666,&quot;value&quot;:&quot;biblioteca&quot;,&quot;extractor&quot;:&quot;DIETClassifier&quot;,&quot;processors&quot;:[&quot;EntitySynonymMapper&quot;]}]"/>
        <s v="[{&quot;entity&quot;:&quot;resource_type&quot;,&quot;start&quot;:21,&quot;end&quot;:30,&quot;confidence_entity&quot;:0.9999188184738159,&quot;value&quot;:&quot;biblioteca&quot;,&quot;extractor&quot;:&quot;DIETClassifier&quot;,&quot;processors&quot;:[&quot;EntitySynonymMapper&quot;]}]"/>
        <s v="[{&quot;entity&quot;:&quot;resource_type&quot;,&quot;start&quot;:20,&quot;end&quot;:26,&quot;confidence_entity&quot;:0.9997244477272034,&quot;value&quot;:&quot;biblioteca&quot;,&quot;extractor&quot;:&quot;DIETClassifier&quot;,&quot;processors&quot;:[&quot;EntitySynonymMapper&quot;]}]"/>
        <s v="[{&quot;entity&quot;:&quot;resource_type&quot;,&quot;start&quot;:31,&quot;end&quot;:37,&quot;confidence_entity&quot;:0.9997007846832275,&quot;value&quot;:&quot;biblioteca&quot;,&quot;extractor&quot;:&quot;DIETClassifier&quot;,&quot;processors&quot;:[&quot;EntitySynonymMapper&quot;]}]"/>
        <s v="[{&quot;entity&quot;:&quot;resource_type&quot;,&quot;start&quot;:21,&quot;end&quot;:27,&quot;confidence_entity&quot;:0.999864935874939,&quot;value&quot;:&quot;biblioteca&quot;,&quot;extractor&quot;:&quot;DIETClassifier&quot;,&quot;processors&quot;:[&quot;EntitySynonymMapper&quot;]}]"/>
        <s v="[{&quot;entity&quot;:&quot;resource_type&quot;,&quot;start&quot;:28,&quot;end&quot;:34,&quot;confidence_entity&quot;:0.9997487664222717,&quot;value&quot;:&quot;biblioteca&quot;,&quot;extractor&quot;:&quot;DIETClassifier&quot;,&quot;processors&quot;:[&quot;EntitySynonymMapper&quot;]}]"/>
        <s v="[{&quot;entity&quot;:&quot;resource_type&quot;,&quot;start&quot;:37,&quot;end&quot;:47,&quot;confidence_entity&quot;:0.9995564818382263,&quot;value&quot;:&quot;biblioteca&quot;,&quot;extractor&quot;:&quot;DIETClassifier&quot;}]"/>
        <s v="[{&quot;entity&quot;:&quot;resource_type&quot;,&quot;start&quot;:15,&quot;end&quot;:21,&quot;confidence_entity&quot;:0.9998900890350342,&quot;value&quot;:&quot;biblioteca&quot;,&quot;extractor&quot;:&quot;DIETClassifier&quot;,&quot;processors&quot;:[&quot;EntitySynonymMapper&quot;]},{&quot;entity&quot;:&quot;resource_type&quot;,&quot;start&quot;:28,&quot;end&quot;:36,&quot;confidence_entity&quot;:0.9998241066932678,&quot;value&quot;:&quot;biblioteca&quot;,&quot;extractor&quot;:&quot;DIETClassifier&quot;,&quot;processors&quot;:[&quot;EntitySynonymMapper&quot;]}]"/>
        <s v="[{&quot;entity&quot;:&quot;LIB_name&quot;,&quot;start&quot;:30,&quot;end&quot;:38,&quot;value&quot;:&quot;medicina&quot;,&quot;extractor&quot;:&quot;RegexEntityExtractor&quot;},{&quot;entity&quot;:&quot;resource_type&quot;,&quot;start&quot;:16,&quot;end&quot;:26,&quot;confidence_entity&quot;:0.9998158812522888,&quot;value&quot;:&quot;Biblioteca&quot;,&quot;extractor&quot;:&quot;DIETClassifier&quot;},{&quot;entity&quot;:&quot;LIB_name&quot;,&quot;start&quot;:30,&quot;end&quot;:38,&quot;confidence_entity&quot;:0.997977077960968,&quot;value&quot;:&quot;medicina&quot;,&quot;extractor&quot;:&quot;DIETClassifier&quot;}]"/>
        <s v="[{&quot;entity&quot;:&quot;LIB_name&quot;,&quot;start&quot;:28,&quot;end&quot;:39,&quot;value&quot;:&quot;informatica&quot;,&quot;extractor&quot;:&quot;RegexEntityExtractor&quot;},{&quot;entity&quot;:&quot;resource_type&quot;,&quot;start&quot;:0,&quot;end&quot;:7,&quot;confidence_entity&quot;:0.8243217468261719,&quot;value&quot;:&quot;biblioteca&quot;,&quot;extractor&quot;:&quot;DIETClassifier&quot;,&quot;processors&quot;:[&quot;EntitySynonymMapper&quot;]},{&quot;entity&quot;:&quot;resource_type&quot;,&quot;start&quot;:14,&quot;end&quot;:24,&quot;confidence_entity&quot;:0.999362051486969,&quot;value&quot;:&quot;biblioteca&quot;,&quot;extractor&quot;:&quot;DIETClassifier&quot;},{&quot;entity&quot;:&quot;LIB_name&quot;,&quot;start&quot;:28,&quot;end&quot;:39,&quot;confidence_entity&quot;:0.9051481485366821,&quot;value&quot;:&quot;informatica&quot;,&quot;extractor&quot;:&quot;DIETClassifier&quot;}]"/>
        <s v="[{&quot;entity&quot;:&quot;LIB_name&quot;,&quot;start&quot;:38,&quot;end&quot;:44,&quot;value&quot;:&quot;fisica&quot;,&quot;extractor&quot;:&quot;RegexEntityExtractor&quot;},{&quot;entity&quot;:&quot;resource_type&quot;,&quot;start&quot;:24,&quot;end&quot;:34,&quot;confidence_entity&quot;:0.9991230368614197,&quot;value&quot;:&quot;biblioteca&quot;,&quot;extractor&quot;:&quot;DIETClassifier&quot;},{&quot;entity&quot;:&quot;LIB_name&quot;,&quot;start&quot;:38,&quot;end&quot;:44,&quot;confidence_entity&quot;:0.9992331266403198,&quot;value&quot;:&quot;fisica&quot;,&quot;extractor&quot;:&quot;DIETClassifier&quot;}]"/>
        <s v="[{&quot;entity&quot;:&quot;resource_type&quot;,&quot;start&quot;:26,&quot;end&quot;:45,&quot;confidence_entity&quot;:0.5601813793182373,&quot;value&quot;:&quot;biblioteca zambrano&quot;,&quot;extractor&quot;:&quot;DIETClassifier&quot;}]"/>
        <s v="[{&quot;entity&quot;:&quot;LIB_name&quot;,&quot;start&quot;:38,&quot;end&quot;:47,&quot;value&quot;:&quot;filologia&quot;,&quot;extractor&quot;:&quot;RegexEntityExtractor&quot;},{&quot;entity&quot;:&quot;resource_type&quot;,&quot;start&quot;:28,&quot;end&quot;:34,&quot;confidence_entity&quot;:0.9997043013572693,&quot;value&quot;:&quot;biblioteca&quot;,&quot;extractor&quot;:&quot;DIETClassifier&quot;,&quot;processors&quot;:[&quot;EntitySynonymMapper&quot;]},{&quot;entity&quot;:&quot;LIB_name&quot;,&quot;start&quot;:38,&quot;end&quot;:47,&quot;confidence_entity&quot;:0.9992237091064453,&quot;value&quot;:&quot;filologia&quot;,&quot;extractor&quot;:&quot;DIETClassifier&quot;}]"/>
        <s v="[{&quot;entity&quot;:&quot;resource_type&quot;,&quot;start&quot;:0,&quot;end&quot;:7,&quot;confidence_entity&quot;:0.7980422377586365,&quot;value&quot;:&quot;biblioteca&quot;,&quot;extractor&quot;:&quot;DIETClassifier&quot;,&quot;processors&quot;:[&quot;EntitySynonymMapper&quot;]},{&quot;entity&quot;:&quot;resource_type&quot;,&quot;start&quot;:14,&quot;end&quot;:20,&quot;confidence_entity&quot;:0.9998840093612671,&quot;value&quot;:&quot;biblioteca&quot;,&quot;extractor&quot;:&quot;DIETClassifier&quot;,&quot;processors&quot;:[&quot;EntitySynonymMapper&quot;]}]"/>
        <s v="[{&quot;entity&quot;:&quot;LIB_name&quot;,&quot;start&quot;:14,&quot;end&quot;:22,&quot;confidence_entity&quot;:0.9990434050559998,&quot;value&quot;:&quot;mediodia&quot;,&quot;extractor&quot;:&quot;DIETClassifier&quot;}]"/>
        <s v="[{&quot;entity&quot;:&quot;LIB_name&quot;,&quot;start&quot;:18,&quot;end&quot;:27,&quot;value&quot;:&quot;educacion&quot;,&quot;extractor&quot;:&quot;RegexEntityExtractor&quot;},{&quot;entity&quot;:&quot;resource_type&quot;,&quot;start&quot;:0,&quot;end&quot;:7,&quot;confidence_entity&quot;:0.9839989542961121,&quot;value&quot;:&quot;biblioteca&quot;,&quot;extractor&quot;:&quot;DIETClassifier&quot;,&quot;processors&quot;:[&quot;EntitySynonymMapper&quot;]},{&quot;entity&quot;:&quot;resource_type&quot;,&quot;start&quot;:8,&quot;end&quot;:14,&quot;confidence_entity&quot;:0.999514102935791,&quot;value&quot;:&quot;biblioteca&quot;,&quot;extractor&quot;:&quot;DIETClassifier&quot;,&quot;processors&quot;:[&quot;EntitySynonymMapper&quot;]},{&quot;entity&quot;:&quot;LIB_name&quot;,&quot;start&quot;:18,&quot;end&quot;:27,&quot;confidence_entity&quot;:0.9990622401237488,&quot;value&quot;:&quot;educacion&quot;,&quot;extractor&quot;:&quot;DIETClassifier&quot;}]"/>
        <s v="[{&quot;entity&quot;:&quot;LIB_name&quot;,&quot;start&quot;:21,&quot;end&quot;:29,&quot;confidence_entity&quot;:0.8030952215194702,&quot;value&quot;:&quot;zambrano&quot;,&quot;extractor&quot;:&quot;DIETClassifier&quot;}]"/>
        <s v="[{&quot;entity&quot;:&quot;LIB_name&quot;,&quot;start&quot;:6,&quot;end&quot;:13,&quot;value&quot;:&quot;fisicas&quot;,&quot;extractor&quot;:&quot;RegexEntityExtractor&quot;},{&quot;entity&quot;:&quot;LIB_name&quot;,&quot;start&quot;:6,&quot;end&quot;:13,&quot;confidence_entity&quot;:0.9879047870635986,&quot;value&quot;:&quot;fisicas&quot;,&quot;extractor&quot;:&quot;DIETClassifier&quot;}]"/>
        <s v="[{&quot;entity&quot;:&quot;LIB_name&quot;,&quot;start&quot;:58,&quot;end&quot;:65,&quot;value&quot;:&quot;quimica&quot;,&quot;extractor&quot;:&quot;RegexEntityExtractor&quot;},{&quot;entity&quot;:&quot;resource_type&quot;,&quot;start&quot;:44,&quot;end&quot;:54,&quot;confidence_entity&quot;:0.9958939552307129,&quot;value&quot;:&quot;biblioteca&quot;,&quot;extractor&quot;:&quot;DIETClassifier&quot;},{&quot;entity&quot;:&quot;LIB_name&quot;,&quot;start&quot;:58,&quot;end&quot;:65,&quot;confidence_entity&quot;:0.997995138168335,&quot;value&quot;:&quot;quimica&quot;,&quot;extractor&quot;:&quot;DIETClassifier&quot;}]"/>
        <s v="[{&quot;entity&quot;:&quot;LIB_name&quot;,&quot;start&quot;:23,&quot;end&quot;:31,&quot;confidence_entity&quot;:0.8148778080940247,&quot;value&quot;:&quot;zambrano&quot;,&quot;extractor&quot;:&quot;DIETClassifier&quot;}]"/>
        <s v="[{&quot;entity&quot;:&quot;LIB_name&quot;,&quot;start&quot;:51,&quot;end&quot;:61,&quot;value&quot;:&quot;periodismo&quot;,&quot;extractor&quot;:&quot;RegexEntityExtractor&quot;},{&quot;entity&quot;:&quot;resource_type&quot;,&quot;start&quot;:23,&quot;end&quot;:30,&quot;confidence_entity&quot;:0.8689768314361572,&quot;value&quot;:&quot;biblioteca&quot;,&quot;extractor&quot;:&quot;DIETClassifier&quot;,&quot;processors&quot;:[&quot;EntitySynonymMapper&quot;]},{&quot;entity&quot;:&quot;resource_type&quot;,&quot;start&quot;:37,&quot;end&quot;:47,&quot;confidence_entity&quot;:0.9986516833305359,&quot;value&quot;:&quot;biblioteca&quot;,&quot;extractor&quot;:&quot;DIETClassifier&quot;},{&quot;entity&quot;:&quot;LIB_name&quot;,&quot;start&quot;:51,&quot;end&quot;:61,&quot;confidence_entity&quot;:0.9987074136734009,&quot;value&quot;:&quot;periodismo&quot;,&quot;extractor&quot;:&quot;DIETClassifier&quot;}]"/>
        <s v="[{&quot;entity&quot;:&quot;LIB_name&quot;,&quot;start&quot;:41,&quot;end&quot;:50,&quot;value&quot;:&quot;Geografía&quot;,&quot;extractor&quot;:&quot;RegexEntityExtractor&quot;},{&quot;entity&quot;:&quot;LIB_name&quot;,&quot;start&quot;:53,&quot;end&quot;:61,&quot;value&quot;:&quot;Historia&quot;,&quot;extractor&quot;:&quot;RegexEntityExtractor&quot;},{&quot;entity&quot;:&quot;resource_type&quot;,&quot;start&quot;:27,&quot;end&quot;:37,&quot;confidence_entity&quot;:0.9995805621147156,&quot;value&quot;:&quot;biblioteca&quot;,&quot;extractor&quot;:&quot;DIETClassifier&quot;},{&quot;entity&quot;:&quot;LIB_name&quot;,&quot;start&quot;:41,&quot;end&quot;:61,&quot;confidence_entity&quot;:0.9828550815582275,&quot;value&quot;:&quot;Geografía e Historia&quot;,&quot;extractor&quot;:&quot;DIETClassifier&quot;}]"/>
        <s v="[{&quot;entity&quot;:&quot;LIB_name&quot;,&quot;start&quot;:29,&quot;end&quot;:55,&quot;value&quot;:&quot;Ciencias de la Información&quot;,&quot;extractor&quot;:&quot;RegexEntityExtractor&quot;},{&quot;entity&quot;:&quot;resource_type&quot;,&quot;start&quot;:15,&quot;end&quot;:25,&quot;confidence_entity&quot;:0.9996579885482788,&quot;value&quot;:&quot;biblioteca&quot;,&quot;extractor&quot;:&quot;DIETClassifier&quot;}]"/>
        <s v="[{&quot;entity&quot;:&quot;LIB_name&quot;,&quot;start&quot;:27,&quot;end&quot;:35,&quot;value&quot;:&quot;medicina&quot;,&quot;extractor&quot;:&quot;RegexEntityExtractor&quot;},{&quot;entity&quot;:&quot;resource_type&quot;,&quot;start&quot;:17,&quot;end&quot;:23,&quot;confidence_entity&quot;:0.9997184872627258,&quot;value&quot;:&quot;biblioteca&quot;,&quot;extractor&quot;:&quot;DIETClassifier&quot;,&quot;processors&quot;:[&quot;EntitySynonymMapper&quot;]},{&quot;entity&quot;:&quot;LIB_name&quot;,&quot;start&quot;:27,&quot;end&quot;:35,&quot;confidence_entity&quot;:0.9971792697906494,&quot;value&quot;:&quot;medicina&quot;,&quot;extractor&quot;:&quot;DIETClassifier&quot;}]"/>
        <s v="[{&quot;entity&quot;:&quot;LIB_name&quot;,&quot;start&quot;:13,&quot;end&quot;:24,&quot;value&quot;:&quot;odontología&quot;,&quot;extractor&quot;:&quot;RegexEntityExtractor&quot;},{&quot;entity&quot;:&quot;resource_type&quot;,&quot;start&quot;:3,&quot;end&quot;:9,&quot;confidence_entity&quot;:0.9997331500053406,&quot;value&quot;:&quot;biblioteca&quot;,&quot;extractor&quot;:&quot;DIETClassifier&quot;,&quot;processors&quot;:[&quot;EntitySynonymMapper&quot;]},{&quot;entity&quot;:&quot;LIB_name&quot;,&quot;start&quot;:13,&quot;end&quot;:24,&quot;confidence_entity&quot;:0.9929410219192505,&quot;value&quot;:&quot;odontología&quot;,&quot;extractor&quot;:&quot;DIETClassifier&quot;}]"/>
        <s v="[{&quot;entity&quot;:&quot;LIB_name&quot;,&quot;start&quot;:18,&quot;end&quot;:26,&quot;value&quot;:&quot;farmacia&quot;,&quot;extractor&quot;:&quot;RegexEntityExtractor&quot;},{&quot;entity&quot;:&quot;resource_type&quot;,&quot;start&quot;:4,&quot;end&quot;:14,&quot;confidence_entity&quot;:0.9994001388549805,&quot;value&quot;:&quot;biblioteca&quot;,&quot;extractor&quot;:&quot;DIETClassifier&quot;}]"/>
        <s v="[{&quot;entity&quot;:&quot;resource_type&quot;,&quot;start&quot;:34,&quot;end&quot;:44,&quot;confidence_entity&quot;:0.9997373223304749,&quot;value&quot;:&quot;biblioteca&quot;,&quot;extractor&quot;:&quot;DIETClassifier&quot;}]"/>
        <s v="[{&quot;entity&quot;:&quot;resource_type&quot;,&quot;start&quot;:18,&quot;end&quot;:28,&quot;confidence_entity&quot;:0.9995858073234558,&quot;value&quot;:&quot;biblioteca&quot;,&quot;extractor&quot;:&quot;DIETClassifier&quot;}]"/>
        <s v="[{&quot;entity&quot;:&quot;LIB_name&quot;,&quot;start&quot;:18,&quot;end&quot;:29,&quot;value&quot;:&quot;informática&quot;,&quot;extractor&quot;:&quot;RegexEntityExtractor&quot;},{&quot;entity&quot;:&quot;resource_type&quot;,&quot;start&quot;:4,&quot;end&quot;:14,&quot;confidence_entity&quot;:0.9997240900993347,&quot;value&quot;:&quot;biblioteca&quot;,&quot;extractor&quot;:&quot;DIETClassifier&quot;},{&quot;entity&quot;:&quot;LIB_name&quot;,&quot;start&quot;:18,&quot;end&quot;:29,&quot;confidence_entity&quot;:0.9995366334915161,&quot;value&quot;:&quot;informática&quot;,&quot;extractor&quot;:&quot;DIETClassifier&quot;},{&quot;entity&quot;:&quot;LIB_name&quot;,&quot;start&quot;:35,&quot;end&quot;:40,&quot;confidence_entity&quot;:0.7990456223487854,&quot;value&quot;:&quot;cerca&quot;,&quot;extractor&quot;:&quot;DIETClassifier&quot;}]"/>
        <s v="[{&quot;entity&quot;:&quot;LIB_name&quot;,&quot;start&quot;:38,&quot;end&quot;:45,&quot;value&quot;:&quot;Derecho&quot;,&quot;extractor&quot;:&quot;RegexEntityExtractor&quot;},{&quot;entity&quot;:&quot;resource_type&quot;,&quot;start&quot;:28,&quot;end&quot;:34,&quot;confidence_entity&quot;:0.9997915625572205,&quot;value&quot;:&quot;biblioteca&quot;,&quot;extractor&quot;:&quot;DIETClassifier&quot;,&quot;processors&quot;:[&quot;EntitySynonymMapper&quot;]},{&quot;entity&quot;:&quot;LIB_name&quot;,&quot;start&quot;:38,&quot;end&quot;:45,&quot;confidence_entity&quot;:0.9983672499656677,&quot;value&quot;:&quot;Derecho&quot;,&quot;extractor&quot;:&quot;DIETClassifier&quot;}]"/>
        <s v="[{&quot;entity&quot;:&quot;LIB_name&quot;,&quot;start&quot;:26,&quot;end&quot;:37,&quot;value&quot;:&quot;veterinaria&quot;,&quot;extractor&quot;:&quot;RegexEntityExtractor&quot;},{&quot;entity&quot;:&quot;resource_type&quot;,&quot;start&quot;:16,&quot;end&quot;:22,&quot;confidence_entity&quot;:0.9998243451118469,&quot;value&quot;:&quot;biblioteca&quot;,&quot;extractor&quot;:&quot;DIETClassifier&quot;,&quot;processors&quot;:[&quot;EntitySynonymMapper&quot;]},{&quot;entity&quot;:&quot;LIB_name&quot;,&quot;start&quot;:26,&quot;end&quot;:37,&quot;confidence_entity&quot;:0.9001480340957642,&quot;value&quot;:&quot;veterinaria&quot;,&quot;extractor&quot;:&quot;DIETClassifier&quot;}]"/>
        <s v="[{&quot;entity&quot;:&quot;resource_type&quot;,&quot;start&quot;:26,&quot;end&quot;:36,&quot;confidence_entity&quot;:0.9998646974563599,&quot;value&quot;:&quot;biblioteca&quot;,&quot;extractor&quot;:&quot;DIETClassifier&quot;}]"/>
        <s v="[{&quot;entity&quot;:&quot;resource_type&quot;,&quot;start&quot;:27,&quot;end&quot;:37,&quot;confidence_entity&quot;:0.9998055100440979,&quot;value&quot;:&quot;biblioteca&quot;,&quot;extractor&quot;:&quot;DIETClassifier&quot;}]"/>
        <s v="[{&quot;entity&quot;:&quot;resource_type&quot;,&quot;start&quot;:15,&quot;end&quot;:25,&quot;confidence_entity&quot;:0.9998565912246704,&quot;value&quot;:&quot;biblioteca&quot;,&quot;extractor&quot;:&quot;DIETClassifier&quot;}]"/>
        <s v="[{&quot;entity&quot;:&quot;resource_type&quot;,&quot;start&quot;:17,&quot;end&quot;:23,&quot;confidence_entity&quot;:0.9997212290763855,&quot;value&quot;:&quot;biblioteca&quot;,&quot;extractor&quot;:&quot;DIETClassifier&quot;,&quot;processors&quot;:[&quot;EntitySynonymMapper&quot;]}]"/>
        <s v="[{&quot;entity&quot;:&quot;resource_type&quot;,&quot;start&quot;:3,&quot;end&quot;:9,&quot;confidence_entity&quot;:0.9998090863227844,&quot;value&quot;:&quot;biblioteca&quot;,&quot;extractor&quot;:&quot;DIETClassifier&quot;,&quot;processors&quot;:[&quot;EntitySynonymMapper&quot;]}]"/>
        <s v="[{&quot;entity&quot;:&quot;resource_type&quot;,&quot;start&quot;:4,&quot;end&quot;:14,&quot;confidence_entity&quot;:0.9993706345558167,&quot;value&quot;:&quot;biblioteca&quot;,&quot;extractor&quot;:&quot;DIETClassifier&quot;}]"/>
        <s v="[{&quot;entity&quot;:&quot;resource_type&quot;,&quot;start&quot;:18,&quot;end&quot;:28,&quot;confidence_entity&quot;:0.9998809099197388,&quot;value&quot;:&quot;biblioteca&quot;,&quot;extractor&quot;:&quot;DIETClassifier&quot;}]"/>
        <s v="[{&quot;entity&quot;:&quot;resource_type&quot;,&quot;start&quot;:18,&quot;end&quot;:28,&quot;confidence_entity&quot;:0.9998676776885986,&quot;value&quot;:&quot;biblioteca&quot;,&quot;extractor&quot;:&quot;DIETClassifier&quot;}]"/>
        <s v="[{&quot;entity&quot;:&quot;resource_type&quot;,&quot;start&quot;:4,&quot;end&quot;:14,&quot;confidence_entity&quot;:0.9997087121009827,&quot;value&quot;:&quot;biblioteca&quot;,&quot;extractor&quot;:&quot;DIETClassifier&quot;}]"/>
        <s v="[{&quot;entity&quot;:&quot;resource_type&quot;,&quot;start&quot;:28,&quot;end&quot;:34,&quot;confidence_entity&quot;:0.9996179342269897,&quot;value&quot;:&quot;biblioteca&quot;,&quot;extractor&quot;:&quot;DIETClassifier&quot;,&quot;processors&quot;:[&quot;EntitySynonymMapper&quot;]}]"/>
        <s v="[{&quot;entity&quot;:&quot;resource_type&quot;,&quot;start&quot;:16,&quot;end&quot;:26,&quot;confidence_entity&quot;:0.9998644590377808,&quot;value&quot;:&quot;biblioteca&quot;,&quot;extractor&quot;:&quot;DIETClassifier&quot;}]"/>
        <s v="[{&quot;entity&quot;:&quot;resource_type&quot;,&quot;start&quot;:9,&quot;end&quot;:17,&quot;confidence_entity&quot;:0.9996715784072876,&quot;value&quot;:&quot;biblioteca&quot;,&quot;extractor&quot;:&quot;DIETClassifier&quot;,&quot;processors&quot;:[&quot;EntitySynonymMapper&quot;]},{&quot;entity&quot;:&quot;LIB_name&quot;,&quot;start&quot;:24,&quot;end&quot;:32,&quot;confidence_entity&quot;:0.6956155300140381,&quot;value&quot;:&quot;Zambrano&quot;,&quot;extractor&quot;:&quot;DIETClassifier&quot;}]"/>
        <s v="[{&quot;entity&quot;:&quot;LIB_name&quot;,&quot;start&quot;:43,&quot;end&quot;:52,&quot;value&quot;:&quot;Geografía&quot;,&quot;extractor&quot;:&quot;RegexEntityExtractor&quot;},{&quot;entity&quot;:&quot;LIB_name&quot;,&quot;start&quot;:55,&quot;end&quot;:63,&quot;value&quot;:&quot;Historia&quot;,&quot;extractor&quot;:&quot;RegexEntityExtractor&quot;},{&quot;entity&quot;:&quot;resource_type&quot;,&quot;start&quot;:29,&quot;end&quot;:39,&quot;confidence_entity&quot;:0.998880922794342,&quot;value&quot;:&quot;biblioteca&quot;,&quot;extractor&quot;:&quot;DIETClassifier&quot;},{&quot;entity&quot;:&quot;LIB_name&quot;,&quot;start&quot;:43,&quot;end&quot;:63,&quot;confidence_entity&quot;:0.986397922039032,&quot;value&quot;:&quot;Geografía e Historia&quot;,&quot;extractor&quot;:&quot;DIETClassifier&quot;}]"/>
        <s v="[{&quot;entity&quot;:&quot;LIB_name&quot;,&quot;start&quot;:31,&quot;end&quot;:57,&quot;value&quot;:&quot;Ciencias de la Información&quot;,&quot;extractor&quot;:&quot;RegexEntityExtractor&quot;},{&quot;entity&quot;:&quot;resource_type&quot;,&quot;start&quot;:17,&quot;end&quot;:27,&quot;confidence_entity&quot;:0.9995208978652954,&quot;value&quot;:&quot;biblioteca&quot;,&quot;extractor&quot;:&quot;DIETClassifier&quot;}]"/>
        <s v="[{&quot;entity&quot;:&quot;LIB_name&quot;,&quot;start&quot;:31,&quot;end&quot;:39,&quot;value&quot;:&quot;medicina&quot;,&quot;extractor&quot;:&quot;RegexEntityExtractor&quot;},{&quot;entity&quot;:&quot;resource_type&quot;,&quot;start&quot;:21,&quot;end&quot;:27,&quot;confidence_entity&quot;:0.9997344613075256,&quot;value&quot;:&quot;biblioteca&quot;,&quot;extractor&quot;:&quot;DIETClassifier&quot;,&quot;processors&quot;:[&quot;EntitySynonymMapper&quot;]},{&quot;entity&quot;:&quot;LIB_name&quot;,&quot;start&quot;:31,&quot;end&quot;:39,&quot;confidence_entity&quot;:0.9975535273551941,&quot;value&quot;:&quot;medicina&quot;,&quot;extractor&quot;:&quot;DIETClassifier&quot;}]"/>
        <s v="[{&quot;entity&quot;:&quot;LIB_name&quot;,&quot;start&quot;:33,&quot;end&quot;:44,&quot;value&quot;:&quot;odontología&quot;,&quot;extractor&quot;:&quot;RegexEntityExtractor&quot;},{&quot;entity&quot;:&quot;resource_type&quot;,&quot;start&quot;:23,&quot;end&quot;:29,&quot;confidence_entity&quot;:0.9997660517692566,&quot;value&quot;:&quot;biblioteca&quot;,&quot;extractor&quot;:&quot;DIETClassifier&quot;,&quot;processors&quot;:[&quot;EntitySynonymMapper&quot;]},{&quot;entity&quot;:&quot;LIB_name&quot;,&quot;start&quot;:33,&quot;end&quot;:44,&quot;confidence_entity&quot;:0.9964327812194824,&quot;value&quot;:&quot;odontología&quot;,&quot;extractor&quot;:&quot;DIETClassifier&quot;}]"/>
        <s v="[{&quot;entity&quot;:&quot;LIB_name&quot;,&quot;start&quot;:18,&quot;end&quot;:26,&quot;value&quot;:&quot;farmacia&quot;,&quot;extractor&quot;:&quot;RegexEntityExtractor&quot;},{&quot;entity&quot;:&quot;resource_type&quot;,&quot;start&quot;:4,&quot;end&quot;:14,&quot;confidence_entity&quot;:0.95050048828125,&quot;value&quot;:&quot;biblioteca&quot;,&quot;extractor&quot;:&quot;DIETClassifier&quot;}]"/>
        <s v="[{&quot;entity&quot;:&quot;resource_type&quot;,&quot;start&quot;:35,&quot;end&quot;:45,&quot;confidence_entity&quot;:0.999128520488739,&quot;value&quot;:&quot;biblioteca&quot;,&quot;extractor&quot;:&quot;DIETClassifier&quot;}]"/>
        <s v="[{&quot;entity&quot;:&quot;resource_type&quot;,&quot;start&quot;:15,&quot;end&quot;:23,&quot;confidence_entity&quot;:0.9491270780563354,&quot;value&quot;:&quot;biblioteca&quot;,&quot;extractor&quot;:&quot;DIETClassifier&quot;,&quot;processors&quot;:[&quot;EntitySynonymMapper&quot;]},{&quot;entity&quot;:&quot;resource_type&quot;,&quot;start&quot;:30,&quot;end&quot;:40,&quot;confidence_entity&quot;:0.9990503191947937,&quot;value&quot;:&quot;biblioteca&quot;,&quot;extractor&quot;:&quot;DIETClassifier&quot;}]"/>
        <s v="[{&quot;entity&quot;:&quot;LIB_name&quot;,&quot;start&quot;:18,&quot;end&quot;:29,&quot;value&quot;:&quot;informática&quot;,&quot;extractor&quot;:&quot;RegexEntityExtractor&quot;},{&quot;entity&quot;:&quot;resource_type&quot;,&quot;start&quot;:4,&quot;end&quot;:14,&quot;confidence_entity&quot;:0.996769905090332,&quot;value&quot;:&quot;biblioteca&quot;,&quot;extractor&quot;:&quot;DIETClassifier&quot;},{&quot;entity&quot;:&quot;LIB_name&quot;,&quot;start&quot;:18,&quot;end&quot;:29,&quot;confidence_entity&quot;:0.999617338180542,&quot;value&quot;:&quot;informática&quot;,&quot;extractor&quot;:&quot;DIETClassifier&quot;}]"/>
        <s v="[{&quot;entity&quot;:&quot;LIB_name&quot;,&quot;start&quot;:47,&quot;end&quot;:54,&quot;value&quot;:&quot;Derecho&quot;,&quot;extractor&quot;:&quot;RegexEntityExtractor&quot;},{&quot;entity&quot;:&quot;resource_type&quot;,&quot;start&quot;:37,&quot;end&quot;:43,&quot;confidence_entity&quot;:0.9996868371963501,&quot;value&quot;:&quot;biblioteca&quot;,&quot;extractor&quot;:&quot;DIETClassifier&quot;,&quot;processors&quot;:[&quot;EntitySynonymMapper&quot;]},{&quot;entity&quot;:&quot;LIB_name&quot;,&quot;start&quot;:47,&quot;end&quot;:54,&quot;confidence_entity&quot;:0.9977948665618896,&quot;value&quot;:&quot;Derecho&quot;,&quot;extractor&quot;:&quot;DIETClassifier&quot;}]"/>
        <s v="[{&quot;entity&quot;:&quot;LIB_name&quot;,&quot;start&quot;:48,&quot;end&quot;:59,&quot;value&quot;:&quot;veterinaria&quot;,&quot;extractor&quot;:&quot;RegexEntityExtractor&quot;},{&quot;entity&quot;:&quot;resource_type&quot;,&quot;start&quot;:26,&quot;end&quot;:34,&quot;confidence_entity&quot;:0.6049755811691284,&quot;value&quot;:&quot;biblioteca&quot;,&quot;extractor&quot;:&quot;DIETClassifier&quot;,&quot;processors&quot;:[&quot;EntitySynonymMapper&quot;]},{&quot;entity&quot;:&quot;resource_type&quot;,&quot;start&quot;:38,&quot;end&quot;:44,&quot;confidence_entity&quot;:0.9992853999137878,&quot;value&quot;:&quot;biblioteca&quot;,&quot;extractor&quot;:&quot;DIETClassifier&quot;,&quot;processors&quot;:[&quot;EntitySynonymMapper&quot;]},{&quot;entity&quot;:&quot;LIB_name&quot;,&quot;start&quot;:48,&quot;end&quot;:59,&quot;confidence_entity&quot;:0.8956782221794128,&quot;value&quot;:&quot;veterinaria&quot;,&quot;extractor&quot;:&quot;DIETClassifier&quot;}]"/>
        <s v="[{&quot;entity&quot;:&quot;resource_type&quot;,&quot;start&quot;:9,&quot;end&quot;:17,&quot;confidence_entity&quot;:0.9998538494110107,&quot;value&quot;:&quot;biblioteca&quot;,&quot;extractor&quot;:&quot;DIETClassifier&quot;,&quot;processors&quot;:[&quot;EntitySynonymMapper&quot;]},{&quot;entity&quot;:&quot;resource_type&quot;,&quot;start&quot;:24,&quot;end&quot;:34,&quot;confidence_entity&quot;:0.999852180480957,&quot;value&quot;:&quot;biblioteca&quot;,&quot;extractor&quot;:&quot;DIETClassifier&quot;}]"/>
        <s v="[{&quot;entity&quot;:&quot;resource_type&quot;,&quot;start&quot;:29,&quot;end&quot;:39,&quot;confidence_entity&quot;:0.9994860887527466,&quot;value&quot;:&quot;biblioteca&quot;,&quot;extractor&quot;:&quot;DIETClassifier&quot;}]"/>
        <s v="[{&quot;entity&quot;:&quot;resource_type&quot;,&quot;start&quot;:17,&quot;end&quot;:27,&quot;confidence_entity&quot;:0.9998247027397156,&quot;value&quot;:&quot;biblioteca&quot;,&quot;extractor&quot;:&quot;DIETClassifier&quot;}]"/>
        <s v="[{&quot;entity&quot;:&quot;resource_type&quot;,&quot;start&quot;:21,&quot;end&quot;:27,&quot;confidence_entity&quot;:0.9997839331626892,&quot;value&quot;:&quot;biblioteca&quot;,&quot;extractor&quot;:&quot;DIETClassifier&quot;,&quot;processors&quot;:[&quot;EntitySynonymMapper&quot;]}]"/>
        <s v="[{&quot;entity&quot;:&quot;resource_type&quot;,&quot;start&quot;:23,&quot;end&quot;:29,&quot;confidence_entity&quot;:0.9998589754104614,&quot;value&quot;:&quot;biblioteca&quot;,&quot;extractor&quot;:&quot;DIETClassifier&quot;,&quot;processors&quot;:[&quot;EntitySynonymMapper&quot;]}]"/>
        <s v="[{&quot;entity&quot;:&quot;resource_type&quot;,&quot;start&quot;:4,&quot;end&quot;:14,&quot;confidence_entity&quot;:0.9222012162208557,&quot;value&quot;:&quot;biblioteca&quot;,&quot;extractor&quot;:&quot;DIETClassifier&quot;}]"/>
        <s v="[{&quot;entity&quot;:&quot;resource_type&quot;,&quot;start&quot;:19,&quot;end&quot;:29,&quot;confidence_entity&quot;:0.9997233748435974,&quot;value&quot;:&quot;biblioteca&quot;,&quot;extractor&quot;:&quot;DIETClassifier&quot;}]"/>
        <s v="[{&quot;entity&quot;:&quot;resource_type&quot;,&quot;start&quot;:15,&quot;end&quot;:23,&quot;confidence_entity&quot;:0.9676927328109741,&quot;value&quot;:&quot;biblioteca&quot;,&quot;extractor&quot;:&quot;DIETClassifier&quot;,&quot;processors&quot;:[&quot;EntitySynonymMapper&quot;]},{&quot;entity&quot;:&quot;resource_type&quot;,&quot;start&quot;:30,&quot;end&quot;:40,&quot;confidence_entity&quot;:0.9997349381446838,&quot;value&quot;:&quot;biblioteca&quot;,&quot;extractor&quot;:&quot;DIETClassifier&quot;}]"/>
        <s v="[{&quot;entity&quot;:&quot;resource_type&quot;,&quot;start&quot;:4,&quot;end&quot;:14,&quot;confidence_entity&quot;:0.8060755133628845,&quot;value&quot;:&quot;biblioteca&quot;,&quot;extractor&quot;:&quot;DIETClassifier&quot;}]"/>
        <s v="[{&quot;entity&quot;:&quot;resource_type&quot;,&quot;start&quot;:37,&quot;end&quot;:43,&quot;confidence_entity&quot;:0.9995256662368774,&quot;value&quot;:&quot;biblioteca&quot;,&quot;extractor&quot;:&quot;DIETClassifier&quot;,&quot;processors&quot;:[&quot;EntitySynonymMapper&quot;]}]"/>
        <s v="[{&quot;entity&quot;:&quot;resource_type&quot;,&quot;start&quot;:26,&quot;end&quot;:34,&quot;confidence_entity&quot;:0.5446008443832397,&quot;value&quot;:&quot;biblioteca&quot;,&quot;extractor&quot;:&quot;DIETClassifier&quot;,&quot;processors&quot;:[&quot;EntitySynonymMapper&quot;]},{&quot;entity&quot;:&quot;resource_type&quot;,&quot;start&quot;:38,&quot;end&quot;:44,&quot;confidence_entity&quot;:0.9997660517692566,&quot;value&quot;:&quot;biblioteca&quot;,&quot;extractor&quot;:&quot;DIETClassifier&quot;,&quot;processors&quot;:[&quot;EntitySynonymMapper&quot;]}]"/>
        <s v="[{&quot;entity&quot;:&quot;resource_type&quot;,&quot;start&quot;:9,&quot;end&quot;:14,&quot;confidence_entity&quot;:0.9998760223388672,&quot;value&quot;:&quot;fondo&quot;,&quot;extractor&quot;:&quot;DIETClassifier&quot;,&quot;processors&quot;:[&quot;EntitySynonymMapper&quot;]}]"/>
        <s v="[{&quot;entity&quot;:&quot;resource_type&quot;,&quot;start&quot;:10,&quot;end&quot;:18,&quot;confidence_entity&quot;:0.6012296676635742,&quot;value&quot;:&quot;fondo&quot;,&quot;extractor&quot;:&quot;DIETClassifier&quot;,&quot;processors&quot;:[&quot;EntitySynonymMapper&quot;]}]"/>
        <s v="[{&quot;entity&quot;:&quot;resource_type&quot;,&quot;start&quot;:14,&quot;end&quot;:20,&quot;confidence_entity&quot;:0.9996421337127686,&quot;value&quot;:&quot;fondo&quot;,&quot;extractor&quot;:&quot;DIETClassifier&quot;,&quot;processors&quot;:[&quot;EntitySynonymMapper&quot;]}]"/>
        <s v="[{&quot;entity&quot;:&quot;resource_type&quot;,&quot;start&quot;:19,&quot;end&quot;:25,&quot;confidence_entity&quot;:0.9996775388717651,&quot;value&quot;:&quot;fondo&quot;,&quot;extractor&quot;:&quot;DIETClassifier&quot;,&quot;processors&quot;:[&quot;EntitySynonymMapper&quot;]}]"/>
        <s v="[{&quot;entity&quot;:&quot;resource_type&quot;,&quot;start&quot;:21,&quot;end&quot;:26,&quot;confidence_entity&quot;:0.9973933696746826,&quot;value&quot;:&quot;fondo&quot;,&quot;extractor&quot;:&quot;DIETClassifier&quot;,&quot;processors&quot;:[&quot;EntitySynonymMapper&quot;]}]"/>
        <s v="[{&quot;entity&quot;:&quot;resource_type&quot;,&quot;start&quot;:23,&quot;end&quot;:28,&quot;confidence_entity&quot;:0.9997079968452454,&quot;value&quot;:&quot;fondo&quot;,&quot;extractor&quot;:&quot;DIETClassifier&quot;,&quot;processors&quot;:[&quot;EntitySynonymMapper&quot;]}]"/>
        <s v="[{&quot;entity&quot;:&quot;resource_type&quot;,&quot;start&quot;:16,&quot;end&quot;:21,&quot;confidence_entity&quot;:0.9998106360435486,&quot;value&quot;:&quot;fondo&quot;,&quot;extractor&quot;:&quot;DIETClassifier&quot;,&quot;processors&quot;:[&quot;EntitySynonymMapper&quot;]}]"/>
        <s v="[{&quot;entity&quot;:&quot;resource_type&quot;,&quot;start&quot;:19,&quot;end&quot;:24,&quot;confidence_entity&quot;:0.9985769987106323,&quot;value&quot;:&quot;fondo&quot;,&quot;extractor&quot;:&quot;DIETClassifier&quot;,&quot;processors&quot;:[&quot;EntitySynonymMapper&quot;]}]"/>
        <s v="[{&quot;entity&quot;:&quot;resource_type&quot;,&quot;start&quot;:14,&quot;end&quot;:18,&quot;confidence_entity&quot;:0.9997965693473816,&quot;value&quot;:&quot;fondo&quot;,&quot;extractor&quot;:&quot;DIETClassifier&quot;,&quot;processors&quot;:[&quot;EntitySynonymMapper&quot;]},{&quot;entity&quot;:&quot;LIB_name&quot;,&quot;start&quot;:22,&quot;end&quot;:29,&quot;confidence_entity&quot;:0.8543465733528137,&quot;value&quot;:&quot;ficcion&quot;,&quot;extractor&quot;:&quot;DIETClassifier&quot;}]"/>
        <s v="[{&quot;entity&quot;:&quot;resource_type&quot;,&quot;start&quot;:9,&quot;end&quot;:14,&quot;confidence_entity&quot;:0.9993409514427185,&quot;value&quot;:&quot;fondo&quot;,&quot;extractor&quot;:&quot;DIETClassifier&quot;,&quot;processors&quot;:[&quot;EntitySynonymMapper&quot;]}]"/>
        <s v="[{&quot;entity&quot;:&quot;resource_type&quot;,&quot;start&quot;:0,&quot;end&quot;:5,&quot;confidence_entity&quot;:0.9996902942657471,&quot;value&quot;:&quot;fondo&quot;,&quot;extractor&quot;:&quot;DIETClassifier&quot;,&quot;processors&quot;:[&quot;EntitySynonymMapper&quot;]}]"/>
        <s v="[{&quot;entity&quot;:&quot;resource_type&quot;,&quot;start&quot;:9,&quot;end&quot;:14,&quot;confidence_entity&quot;:0.9998099207878113,&quot;value&quot;:&quot;fondo&quot;,&quot;extractor&quot;:&quot;DIETClassifier&quot;,&quot;processors&quot;:[&quot;EntitySynonymMapper&quot;]}]"/>
        <s v="[{&quot;entity&quot;:&quot;resource_type&quot;,&quot;start&quot;:11,&quot;end&quot;:15,&quot;confidence_entity&quot;:0.9997268319129944,&quot;value&quot;:&quot;fondo&quot;,&quot;extractor&quot;:&quot;DIETClassifier&quot;,&quot;processors&quot;:[&quot;EntitySynonymMapper&quot;]}]"/>
        <s v="[{&quot;entity&quot;:&quot;resource_type&quot;,&quot;start&quot;:15,&quot;end&quot;:21,&quot;confidence_entity&quot;:0.9982251524925232,&quot;value&quot;:&quot;fondo&quot;,&quot;extractor&quot;:&quot;DIETClassifier&quot;,&quot;processors&quot;:[&quot;EntitySynonymMapper&quot;]}]"/>
        <s v="[{&quot;entity&quot;:&quot;resource_type&quot;,&quot;start&quot;:9,&quot;end&quot;:14,&quot;confidence_entity&quot;:0.9994674324989319,&quot;value&quot;:&quot;fondo&quot;,&quot;extractor&quot;:&quot;DIETClassifier&quot;,&quot;processors&quot;:[&quot;EntitySynonymMapper&quot;]}]"/>
        <s v="[{&quot;entity&quot;:&quot;resource_type&quot;,&quot;start&quot;:18,&quot;end&quot;:24,&quot;confidence_entity&quot;:0.9997360110282898,&quot;value&quot;:&quot;fondo&quot;,&quot;extractor&quot;:&quot;DIETClassifier&quot;,&quot;processors&quot;:[&quot;EntitySynonymMapper&quot;]}]"/>
        <s v="[{&quot;entity&quot;:&quot;resource_type&quot;,&quot;start&quot;:10,&quot;end&quot;:15,&quot;confidence_entity&quot;:0.9997588992118835,&quot;value&quot;:&quot;fondo&quot;,&quot;extractor&quot;:&quot;DIETClassifier&quot;,&quot;processors&quot;:[&quot;EntitySynonymMapper&quot;]},{&quot;entity&quot;:&quot;LIB_name&quot;,&quot;start&quot;:19,&quot;end&quot;:26,&quot;confidence_entity&quot;:0.4252483546733856,&quot;value&quot;:&quot;Dickens&quot;,&quot;extractor&quot;:&quot;DIETClassifier&quot;}]"/>
        <s v="[{&quot;entity&quot;:&quot;resource_type&quot;,&quot;start&quot;:22,&quot;end&quot;:26,&quot;confidence_entity&quot;:0.9996078610420227,&quot;value&quot;:&quot;fondo&quot;,&quot;extractor&quot;:&quot;DIETClassifier&quot;,&quot;processors&quot;:[&quot;EntitySynonymMapper&quot;]}]"/>
        <s v="[{&quot;entity&quot;:&quot;resource_type&quot;,&quot;start&quot;:25,&quot;end&quot;:31,&quot;confidence_entity&quot;:0.9996521472930908,&quot;value&quot;:&quot;fondo&quot;,&quot;extractor&quot;:&quot;DIETClassifier&quot;,&quot;processors&quot;:[&quot;EntitySynonymMapper&quot;]},{&quot;entity&quot;:&quot;LIB_name&quot;,&quot;start&quot;:44,&quot;end&quot;:49,&quot;confidence_entity&quot;:0.7223883867263794,&quot;value&quot;:&quot;Woolf&quot;,&quot;extractor&quot;:&quot;DIETClassifier&quot;}]"/>
        <s v="[{&quot;entity&quot;:&quot;resource_type&quot;,&quot;start&quot;:15,&quot;end&quot;:21,&quot;confidence_entity&quot;:0.9994764924049377,&quot;value&quot;:&quot;fondo&quot;,&quot;extractor&quot;:&quot;DIETClassifier&quot;,&quot;processors&quot;:[&quot;EntitySynonymMapper&quot;]},{&quot;entity&quot;:&quot;LIB_name&quot;,&quot;start&quot;:25,&quot;end&quot;:36,&quot;confidence_entity&quot;:0.9952036142349243,&quot;value&quot;:&quot;lingüistica&quot;,&quot;extractor&quot;:&quot;DIETClassifier&quot;}]"/>
        <s v="[{&quot;entity&quot;:&quot;LIB_name&quot;,&quot;start&quot;:37,&quot;end&quot;:47,&quot;confidence_entity&quot;:0.4956466257572174,&quot;value&quot;:&quot;victoriana&quot;,&quot;extractor&quot;:&quot;DIETClassifier&quot;}]"/>
        <s v="[{&quot;entity&quot;:&quot;resource_type&quot;,&quot;start&quot;:25,&quot;end&quot;:30,&quot;confidence_entity&quot;:0.9992178678512573,&quot;value&quot;:&quot;fondo&quot;,&quot;extractor&quot;:&quot;DIETClassifier&quot;,&quot;processors&quot;:[&quot;EntitySynonymMapper&quot;]}]"/>
        <s v="[{&quot;entity&quot;:&quot;resource_type&quot;,&quot;start&quot;:10,&quot;end&quot;:15,&quot;confidence_entity&quot;:0.9994514584541321,&quot;value&quot;:&quot;fondo&quot;,&quot;extractor&quot;:&quot;DIETClassifier&quot;,&quot;processors&quot;:[&quot;EntitySynonymMapper&quot;]}]"/>
        <s v="[{&quot;entity&quot;:&quot;resource_type&quot;,&quot;start&quot;:25,&quot;end&quot;:30,&quot;confidence_entity&quot;:0.9978926777839661,&quot;value&quot;:&quot;fondo&quot;,&quot;extractor&quot;:&quot;DIETClassifier&quot;,&quot;processors&quot;:[&quot;EntitySynonymMapper&quot;]}]"/>
        <s v="[{&quot;entity&quot;:&quot;resource_type&quot;,&quot;start&quot;:19,&quot;end&quot;:25,&quot;confidence_entity&quot;:0.9994839429855347,&quot;value&quot;:&quot;fondo&quot;,&quot;extractor&quot;:&quot;DIETClassifier&quot;,&quot;processors&quot;:[&quot;EntitySynonymMapper&quot;]}]"/>
        <s v="[{&quot;entity&quot;:&quot;LIB_name&quot;,&quot;start&quot;:27,&quot;end&quot;:35,&quot;value&quot;:&quot;historia&quot;,&quot;extractor&quot;:&quot;RegexEntityExtractor&quot;},{&quot;entity&quot;:&quot;LIB_name&quot;,&quot;start&quot;:42,&quot;end&quot;:51,&quot;value&quot;:&quot;filosofia&quot;,&quot;extractor&quot;:&quot;RegexEntityExtractor&quot;},{&quot;entity&quot;:&quot;LIB_name&quot;,&quot;start&quot;:27,&quot;end&quot;:35,&quot;confidence_entity&quot;:0.8444640636444092,&quot;value&quot;:&quot;historia&quot;,&quot;extractor&quot;:&quot;DIETClassifier&quot;},{&quot;entity&quot;:&quot;LIB_name&quot;,&quot;start&quot;:42,&quot;end&quot;:51,&quot;confidence_entity&quot;:0.9993513226509094,&quot;value&quot;:&quot;filosofia&quot;,&quot;extractor&quot;:&quot;DIETClassifier&quot;}]"/>
        <s v="[{&quot;entity&quot;:&quot;resource_type&quot;,&quot;start&quot;:0,&quot;end&quot;:6,&quot;confidence_entity&quot;:0.9993461966514587,&quot;value&quot;:&quot;fondo&quot;,&quot;extractor&quot;:&quot;DIETClassifier&quot;,&quot;processors&quot;:[&quot;EntitySynonymMapper&quot;]}]"/>
        <s v="[{&quot;entity&quot;:&quot;resource_type&quot;,&quot;start&quot;:0,&quot;end&quot;:6,&quot;confidence_entity&quot;:0.999175488948822,&quot;value&quot;:&quot;fondo&quot;,&quot;extractor&quot;:&quot;DIETClassifier&quot;,&quot;processors&quot;:[&quot;EntitySynonymMapper&quot;]},{&quot;entity&quot;:&quot;LIB_name&quot;,&quot;start&quot;:10,&quot;end&quot;:18,&quot;confidence_entity&quot;:0.9985144734382629,&quot;value&quot;:&quot;fonetica&quot;,&quot;extractor&quot;:&quot;DIETClassifier&quot;}]"/>
        <s v="[{&quot;entity&quot;:&quot;LIB_name&quot;,&quot;start&quot;:19,&quot;end&quot;:30,&quot;confidence_entity&quot;:0.9964978694915771,&quot;value&quot;:&quot;Lingüistica&quot;,&quot;extractor&quot;:&quot;DIETClassifier&quot;}]"/>
        <s v="[{&quot;entity&quot;:&quot;resource_type&quot;,&quot;start&quot;:10,&quot;end&quot;:15,&quot;confidence_entity&quot;:0.9978862404823303,&quot;value&quot;:&quot;fondo&quot;,&quot;extractor&quot;:&quot;DIETClassifier&quot;,&quot;processors&quot;:[&quot;EntitySynonymMapper&quot;]},{&quot;entity&quot;:&quot;LIB_name&quot;,&quot;start&quot;:20,&quot;end&quot;:27,&quot;confidence_entity&quot;:0.8267548680305481,&quot;value&quot;:&quot;Critica&quot;,&quot;extractor&quot;:&quot;DIETClassifier&quot;}]"/>
        <s v="[{&quot;entity&quot;:&quot;resource_type&quot;,&quot;start&quot;:15,&quot;end&quot;:20,&quot;confidence_entity&quot;:0.9996895790100098,&quot;value&quot;:&quot;fondo&quot;,&quot;extractor&quot;:&quot;DIETClassifier&quot;,&quot;processors&quot;:[&quot;EntitySynonymMapper&quot;]},{&quot;entity&quot;:&quot;LIB_name&quot;,&quot;start&quot;:28,&quot;end&quot;:33,&quot;confidence_entity&quot;:0.42186209559440613,&quot;value&quot;:&quot;Frank&quot;,&quot;extractor&quot;:&quot;DIETClassifier&quot;}]"/>
        <s v="[{&quot;entity&quot;:&quot;resource_type&quot;,&quot;start&quot;:19,&quot;end&quot;:27,&quot;confidence_entity&quot;:0.9996563196182251,&quot;value&quot;:&quot;fondo&quot;,&quot;extractor&quot;:&quot;DIETClassifier&quot;,&quot;processors&quot;:[&quot;EntitySynonymMapper&quot;]}]"/>
        <s v="[{&quot;entity&quot;:&quot;resource_type&quot;,&quot;start&quot;:38,&quot;end&quot;:44,&quot;confidence_entity&quot;:0.9998106360435486,&quot;value&quot;:&quot;biblioteca&quot;,&quot;extractor&quot;:&quot;DIETClassifier&quot;,&quot;processors&quot;:[&quot;EntitySynonymMapper&quot;]}]"/>
        <s v="[{&quot;entity&quot;:&quot;resource_type&quot;,&quot;start&quot;:9,&quot;end&quot;:14,&quot;confidence_entity&quot;:0.999761164188385,&quot;value&quot;:&quot;fondo&quot;,&quot;extractor&quot;:&quot;DIETClassifier&quot;,&quot;processors&quot;:[&quot;EntitySynonymMapper&quot;]}]"/>
        <s v="[{&quot;entity&quot;:&quot;LIB_name&quot;,&quot;start&quot;:19,&quot;end&quot;:30,&quot;confidence_entity&quot;:0.9973011612892151,&quot;value&quot;:&quot;Lingüistica&quot;,&quot;extractor&quot;:&quot;DIETClassifier&quot;}]"/>
        <s v="[{&quot;entity&quot;:&quot;resource_type&quot;,&quot;start&quot;:10,&quot;end&quot;:15,&quot;confidence_entity&quot;:0.9989650249481201,&quot;value&quot;:&quot;fondo&quot;,&quot;extractor&quot;:&quot;DIETClassifier&quot;,&quot;processors&quot;:[&quot;EntitySynonymMapper&quot;]},{&quot;entity&quot;:&quot;LIB_name&quot;,&quot;start&quot;:28,&quot;end&quot;:35,&quot;confidence_entity&quot;:0.8640070557594299,&quot;value&quot;:&quot;Critica&quot;,&quot;extractor&quot;:&quot;DIETClassifier&quot;}]"/>
        <s v="[{&quot;entity&quot;:&quot;resource_type&quot;,&quot;start&quot;:19,&quot;end&quot;:27,&quot;confidence_entity&quot;:0.9997459053993225,&quot;value&quot;:&quot;fondo&quot;,&quot;extractor&quot;:&quot;DIETClassifier&quot;,&quot;processors&quot;:[&quot;EntitySynonymMapper&quot;]},{&quot;entity&quot;:&quot;LIB_name&quot;,&quot;start&quot;:46,&quot;end&quot;:56,&quot;confidence_entity&quot;:0.7257212996482849,&quot;value&quot;:&quot;Fitzgerald&quot;,&quot;extractor&quot;:&quot;DIETClassifier&quot;}]"/>
        <s v="[{&quot;entity&quot;:&quot;resource_type&quot;,&quot;start&quot;:10,&quot;end&quot;:15,&quot;confidence_entity&quot;:0.9996750354766846,&quot;value&quot;:&quot;fondo&quot;,&quot;extractor&quot;:&quot;DIETClassifier&quot;,&quot;processors&quot;:[&quot;EntitySynonymMapper&quot;]}]"/>
        <s v="[{&quot;entity&quot;:&quot;resource_type&quot;,&quot;start&quot;:12,&quot;end&quot;:20,&quot;confidence_entity&quot;:0.9996498823165894,&quot;value&quot;:&quot;fondo&quot;,&quot;extractor&quot;:&quot;DIETClassifier&quot;,&quot;processors&quot;:[&quot;EntitySynonymMapper&quot;]},{&quot;entity&quot;:&quot;LIB_name&quot;,&quot;start&quot;:52,&quot;end&quot;:58,&quot;confidence_entity&quot;:0.5897413492202759,&quot;value&quot;:&quot;George&quot;,&quot;extractor&quot;:&quot;DIETClassifier&quot;},{&quot;entity&quot;:&quot;LIB_name&quot;,&quot;start&quot;:62,&quot;end&quot;:68,&quot;confidence_entity&quot;:0.8617408871650696,&quot;value&quot;:&quot;martin&quot;,&quot;extractor&quot;:&quot;DIETClassifier&quot;}]"/>
        <s v="[{&quot;entity&quot;:&quot;resource_type&quot;,&quot;start&quot;:7,&quot;end&quot;:13,&quot;confidence_entity&quot;:0.9881346225738525,&quot;value&quot;:&quot;fondo&quot;,&quot;extractor&quot;:&quot;DIETClassifier&quot;,&quot;processors&quot;:[&quot;EntitySynonymMapper&quot;]}]"/>
        <s v="[{&quot;entity&quot;:&quot;resource_type&quot;,&quot;start&quot;:6,&quot;end&quot;:12,&quot;confidence_entity&quot;:0.9990307092666626,&quot;value&quot;:&quot;fondo&quot;,&quot;extractor&quot;:&quot;DIETClassifier&quot;,&quot;processors&quot;:[&quot;EntitySynonymMapper&quot;]}]"/>
        <s v="[{&quot;entity&quot;:&quot;resource_type&quot;,&quot;start&quot;:10,&quot;end&quot;:15,&quot;confidence_entity&quot;:0.998180627822876,&quot;value&quot;:&quot;fondo&quot;,&quot;extractor&quot;:&quot;DIETClassifier&quot;,&quot;processors&quot;:[&quot;EntitySynonymMapper&quot;]}]"/>
        <s v="[{&quot;entity&quot;:&quot;resource_type&quot;,&quot;start&quot;:15,&quot;end&quot;:20,&quot;confidence_entity&quot;:0.9996086955070496,&quot;value&quot;:&quot;fondo&quot;,&quot;extractor&quot;:&quot;DIETClassifier&quot;,&quot;processors&quot;:[&quot;EntitySynonymMapper&quot;]},{&quot;entity&quot;:&quot;LIB_name&quot;,&quot;start&quot;:28,&quot;end&quot;:33,&quot;confidence_entity&quot;:0.4548293650150299,&quot;value&quot;:&quot;Frank&quot;,&quot;extractor&quot;:&quot;DIETClassifier&quot;}]"/>
        <s v="[{&quot;entity&quot;:&quot;resource_type&quot;,&quot;start&quot;:0,&quot;end&quot;:5,&quot;confidence_entity&quot;:0.9976980090141296,&quot;value&quot;:&quot;fondo&quot;,&quot;extractor&quot;:&quot;DIETClassifier&quot;,&quot;processors&quot;:[&quot;EntitySynonymMapper&quot;]},{&quot;entity&quot;:&quot;LIB_name&quot;,&quot;start&quot;:32,&quot;end&quot;:42,&quot;confidence_entity&quot;:0.9885551333427429,&quot;value&quot;:&quot;Fitzgerald&quot;,&quot;extractor&quot;:&quot;DIETClassifier&quot;}]"/>
        <s v="[{&quot;entity&quot;:&quot;LIB_name&quot;,&quot;start&quot;:0,&quot;end&quot;:11,&quot;confidence_entity&quot;:0.999502420425415,&quot;value&quot;:&quot;Lingüistica&quot;,&quot;extractor&quot;:&quot;DIETClassifier&quot;}]"/>
        <s v="[{&quot;entity&quot;:&quot;resource_type&quot;,&quot;start&quot;:5,&quot;end&quot;:11,&quot;confidence_entity&quot;:0.9977471232414246,&quot;value&quot;:&quot;fondo&quot;,&quot;extractor&quot;:&quot;DIETClassifier&quot;,&quot;processors&quot;:[&quot;EntitySynonymMapper&quot;]}]"/>
        <s v="[{&quot;entity&quot;:&quot;resource_type&quot;,&quot;start&quot;:0,&quot;end&quot;:6,&quot;confidence_entity&quot;:0.997577965259552,&quot;value&quot;:&quot;fondo&quot;,&quot;extractor&quot;:&quot;DIETClassifier&quot;,&quot;processors&quot;:[&quot;EntitySynonymMapper&quot;]}]"/>
        <s v="[{&quot;entity&quot;:&quot;resource_type&quot;,&quot;start&quot;:43,&quot;end&quot;:50,&quot;confidence_entity&quot;:0.9981263279914856,&quot;value&quot;:&quot;ejemplo&quot;,&quot;extractor&quot;:&quot;DIETClassifier&quot;},{&quot;entity&quot;:&quot;LIB_name&quot;,&quot;start&quot;:60,&quot;end&quot;:65,&quot;confidence_entity&quot;:0.7825795412063599,&quot;value&quot;:&quot;Feliz&quot;,&quot;extractor&quot;:&quot;DIETClassifier&quot;}]"/>
        <s v="[{&quot;entity&quot;:&quot;resource_type&quot;,&quot;start&quot;:0,&quot;end&quot;:6,&quot;confidence_entity&quot;:0.9994267225265503,&quot;value&quot;:&quot;fondo&quot;,&quot;extractor&quot;:&quot;DIETClassifier&quot;,&quot;processors&quot;:[&quot;EntitySynonymMapper&quot;]},{&quot;entity&quot;:&quot;LIB_name&quot;,&quot;start&quot;:30,&quot;end&quot;:37,&quot;confidence_entity&quot;:0.3119308352470398,&quot;value&quot;:&quot;Rowling&quot;,&quot;extractor&quot;:&quot;DIETClassifier&quot;}]"/>
        <s v="[{&quot;entity&quot;:&quot;LIB_name&quot;,&quot;start&quot;:42,&quot;end&quot;:47,&quot;confidence_entity&quot;:0.9162371158599854,&quot;value&quot;:&quot;Frank&quot;,&quot;extractor&quot;:&quot;DIETClassifier&quot;}]"/>
      </sharedItems>
    </cacheField>
    <cacheField name="entity value" numFmtId="0">
      <sharedItems containsNonDate="0" containsString="0" containsBlank="1"/>
    </cacheField>
    <cacheField name="entity_score" numFmtId="0">
      <sharedItems containsNonDate="0" containsString="0" containsBlank="1"/>
    </cacheField>
    <cacheField name="final scor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n v="9"/>
    <s v="si"/>
    <m/>
    <x v="0"/>
    <x v="0"/>
    <n v="1"/>
    <n v="0"/>
    <m/>
    <x v="0"/>
    <m/>
    <m/>
    <x v="0"/>
  </r>
  <r>
    <n v="9"/>
    <s v="claro"/>
    <m/>
    <x v="0"/>
    <x v="0"/>
    <n v="1"/>
    <n v="0"/>
    <m/>
    <x v="0"/>
    <m/>
    <m/>
    <x v="0"/>
  </r>
  <r>
    <n v="9"/>
    <s v="por supuesto"/>
    <m/>
    <x v="0"/>
    <x v="0"/>
    <n v="0.99999916553497314"/>
    <n v="0"/>
    <m/>
    <x v="0"/>
    <m/>
    <m/>
    <x v="0"/>
  </r>
  <r>
    <n v="9"/>
    <s v="está bien"/>
    <m/>
    <x v="0"/>
    <x v="0"/>
    <n v="0.99999916553497314"/>
    <n v="0"/>
    <m/>
    <x v="0"/>
    <m/>
    <m/>
    <x v="0"/>
  </r>
  <r>
    <n v="9"/>
    <s v="me parece que si"/>
    <m/>
    <x v="0"/>
    <x v="0"/>
    <n v="1"/>
    <n v="0"/>
    <m/>
    <x v="0"/>
    <m/>
    <m/>
    <x v="0"/>
  </r>
  <r>
    <n v="9"/>
    <s v="eso creo"/>
    <m/>
    <x v="0"/>
    <x v="0"/>
    <n v="1"/>
    <n v="0"/>
    <m/>
    <x v="0"/>
    <m/>
    <m/>
    <x v="0"/>
  </r>
  <r>
    <n v="9"/>
    <s v="creo que si"/>
    <m/>
    <x v="0"/>
    <x v="0"/>
    <n v="1"/>
    <n v="0"/>
    <m/>
    <x v="0"/>
    <m/>
    <m/>
    <x v="0"/>
  </r>
  <r>
    <n v="9"/>
    <s v="todo correcto "/>
    <m/>
    <x v="0"/>
    <x v="1"/>
    <n v="0.99999600648880005"/>
    <n v="1"/>
    <m/>
    <x v="1"/>
    <m/>
    <m/>
    <x v="1"/>
  </r>
  <r>
    <n v="9"/>
    <s v="ok"/>
    <m/>
    <x v="0"/>
    <x v="0"/>
    <n v="1"/>
    <n v="0"/>
    <m/>
    <x v="0"/>
    <m/>
    <m/>
    <x v="0"/>
  </r>
  <r>
    <n v="9"/>
    <s v="afirmativo"/>
    <m/>
    <x v="0"/>
    <x v="0"/>
    <n v="1"/>
    <n v="0"/>
    <m/>
    <x v="0"/>
    <m/>
    <m/>
    <x v="0"/>
  </r>
  <r>
    <n v="9"/>
    <s v="perfecto"/>
    <m/>
    <x v="0"/>
    <x v="0"/>
    <n v="1"/>
    <n v="0"/>
    <m/>
    <x v="0"/>
    <m/>
    <m/>
    <x v="0"/>
  </r>
  <r>
    <n v="3"/>
    <s v="cuéntame cosas sobre ti"/>
    <m/>
    <x v="1"/>
    <x v="2"/>
    <n v="0.99999475479125977"/>
    <n v="0"/>
    <m/>
    <x v="0"/>
    <m/>
    <m/>
    <x v="0"/>
  </r>
  <r>
    <n v="3"/>
    <s v="eres un bot"/>
    <m/>
    <x v="1"/>
    <x v="2"/>
    <n v="0.99997496604919434"/>
    <n v="0"/>
    <m/>
    <x v="0"/>
    <m/>
    <m/>
    <x v="0"/>
  </r>
  <r>
    <n v="3"/>
    <s v="qué eres"/>
    <m/>
    <x v="1"/>
    <x v="2"/>
    <n v="0.99994444847106934"/>
    <n v="0"/>
    <m/>
    <x v="0"/>
    <m/>
    <m/>
    <x v="0"/>
  </r>
  <r>
    <n v="3"/>
    <s v="cuál es tu nombre"/>
    <m/>
    <x v="1"/>
    <x v="2"/>
    <n v="0.99997025728225708"/>
    <n v="0"/>
    <m/>
    <x v="0"/>
    <m/>
    <m/>
    <x v="0"/>
  </r>
  <r>
    <n v="3"/>
    <s v="eres una máquina"/>
    <m/>
    <x v="1"/>
    <x v="2"/>
    <n v="0.99999576807022095"/>
    <n v="0"/>
    <m/>
    <x v="0"/>
    <m/>
    <m/>
    <x v="0"/>
  </r>
  <r>
    <n v="3"/>
    <s v="eres un ser humano"/>
    <m/>
    <x v="1"/>
    <x v="2"/>
    <n v="0.99995815753936768"/>
    <n v="0"/>
    <m/>
    <x v="0"/>
    <m/>
    <m/>
    <x v="0"/>
  </r>
  <r>
    <n v="3"/>
    <s v="eres un humano o un robot"/>
    <m/>
    <x v="1"/>
    <x v="2"/>
    <n v="0.99996709823608398"/>
    <n v="0"/>
    <m/>
    <x v="0"/>
    <m/>
    <m/>
    <x v="0"/>
  </r>
  <r>
    <n v="3"/>
    <s v="estoy hablando con una persona o con un asistente"/>
    <m/>
    <x v="1"/>
    <x v="2"/>
    <n v="0.99991708993911743"/>
    <n v="0"/>
    <m/>
    <x v="0"/>
    <m/>
    <m/>
    <x v="0"/>
  </r>
  <r>
    <n v="3"/>
    <s v="eres real"/>
    <m/>
    <x v="1"/>
    <x v="2"/>
    <n v="0.99998444318771362"/>
    <n v="0"/>
    <m/>
    <x v="0"/>
    <m/>
    <m/>
    <x v="0"/>
  </r>
  <r>
    <n v="3"/>
    <s v="cómo te llamas"/>
    <m/>
    <x v="1"/>
    <x v="2"/>
    <n v="0.99999094009399414"/>
    <n v="0"/>
    <m/>
    <x v="0"/>
    <m/>
    <m/>
    <x v="0"/>
  </r>
  <r>
    <n v="3"/>
    <s v="eres un robot"/>
    <m/>
    <x v="1"/>
    <x v="2"/>
    <n v="0.99999356269836426"/>
    <n v="0"/>
    <m/>
    <x v="0"/>
    <m/>
    <m/>
    <x v="0"/>
  </r>
  <r>
    <n v="1"/>
    <s v="que tal"/>
    <m/>
    <x v="2"/>
    <x v="3"/>
    <n v="0.9999997615814209"/>
    <n v="0"/>
    <m/>
    <x v="0"/>
    <m/>
    <m/>
    <x v="0"/>
  </r>
  <r>
    <n v="1"/>
    <s v="como andas"/>
    <m/>
    <x v="2"/>
    <x v="4"/>
    <n v="0.65"/>
    <n v="1"/>
    <m/>
    <x v="0"/>
    <m/>
    <m/>
    <x v="1"/>
  </r>
  <r>
    <n v="1"/>
    <s v="como te va?"/>
    <m/>
    <x v="2"/>
    <x v="5"/>
    <n v="0.9701850414276123"/>
    <n v="1"/>
    <m/>
    <x v="0"/>
    <m/>
    <m/>
    <x v="1"/>
  </r>
  <r>
    <n v="1"/>
    <s v="todo bien?"/>
    <m/>
    <x v="2"/>
    <x v="1"/>
    <n v="0.99346017837524414"/>
    <n v="1"/>
    <m/>
    <x v="0"/>
    <m/>
    <m/>
    <x v="1"/>
  </r>
  <r>
    <n v="1"/>
    <s v="estas bien?"/>
    <m/>
    <x v="2"/>
    <x v="0"/>
    <n v="0.99998211860656738"/>
    <n v="1"/>
    <m/>
    <x v="0"/>
    <m/>
    <m/>
    <x v="1"/>
  </r>
  <r>
    <n v="1"/>
    <s v="te encuentras bien?"/>
    <m/>
    <x v="2"/>
    <x v="5"/>
    <n v="0.96806395053863525"/>
    <n v="1"/>
    <m/>
    <x v="0"/>
    <m/>
    <m/>
    <x v="1"/>
  </r>
  <r>
    <n v="1"/>
    <s v="has tenido buen dia?"/>
    <m/>
    <x v="2"/>
    <x v="3"/>
    <n v="0.86966204643249512"/>
    <n v="0"/>
    <m/>
    <x v="0"/>
    <m/>
    <m/>
    <x v="0"/>
  </r>
  <r>
    <n v="1"/>
    <s v="¿alguna novedad?"/>
    <m/>
    <x v="2"/>
    <x v="6"/>
    <n v="0.91460502147674561"/>
    <n v="1"/>
    <m/>
    <x v="0"/>
    <m/>
    <m/>
    <x v="1"/>
  </r>
  <r>
    <n v="1"/>
    <s v="¿te sientes bien?"/>
    <m/>
    <x v="2"/>
    <x v="0"/>
    <n v="0.95398950576782227"/>
    <n v="1"/>
    <m/>
    <x v="0"/>
    <m/>
    <m/>
    <x v="1"/>
  </r>
  <r>
    <n v="1"/>
    <s v="Cuentame como estas"/>
    <m/>
    <x v="2"/>
    <x v="3"/>
    <n v="0.96274769306182861"/>
    <n v="0"/>
    <m/>
    <x v="0"/>
    <m/>
    <m/>
    <x v="0"/>
  </r>
  <r>
    <n v="1"/>
    <s v="como estas?"/>
    <m/>
    <x v="2"/>
    <x v="4"/>
    <n v="0.65"/>
    <n v="1"/>
    <m/>
    <x v="0"/>
    <m/>
    <m/>
    <x v="1"/>
  </r>
  <r>
    <n v="4"/>
    <s v="hola"/>
    <s v="intent que sirve para detectar que el usuario saluda al bot"/>
    <x v="2"/>
    <x v="3"/>
    <n v="1"/>
    <n v="0"/>
    <m/>
    <x v="0"/>
    <m/>
    <m/>
    <x v="0"/>
  </r>
  <r>
    <n v="4"/>
    <s v="hello"/>
    <m/>
    <x v="2"/>
    <x v="3"/>
    <n v="1"/>
    <n v="0"/>
    <m/>
    <x v="0"/>
    <m/>
    <m/>
    <x v="0"/>
  </r>
  <r>
    <n v="4"/>
    <s v="Buenos dias"/>
    <m/>
    <x v="2"/>
    <x v="3"/>
    <n v="0.9999924898147583"/>
    <n v="0"/>
    <m/>
    <x v="0"/>
    <m/>
    <m/>
    <x v="0"/>
  </r>
  <r>
    <n v="4"/>
    <s v="Buenas noches"/>
    <m/>
    <x v="2"/>
    <x v="3"/>
    <n v="1"/>
    <n v="0"/>
    <m/>
    <x v="0"/>
    <m/>
    <m/>
    <x v="0"/>
  </r>
  <r>
    <n v="4"/>
    <s v="Buenas tardes"/>
    <m/>
    <x v="2"/>
    <x v="3"/>
    <n v="1"/>
    <n v="0"/>
    <m/>
    <x v="0"/>
    <m/>
    <m/>
    <x v="0"/>
  </r>
  <r>
    <n v="4"/>
    <s v="que tal"/>
    <m/>
    <x v="2"/>
    <x v="3"/>
    <n v="0.9999997615814209"/>
    <n v="0"/>
    <m/>
    <x v="0"/>
    <m/>
    <m/>
    <x v="0"/>
  </r>
  <r>
    <n v="4"/>
    <s v="ey"/>
    <m/>
    <x v="2"/>
    <x v="3"/>
    <n v="1"/>
    <n v="0"/>
    <m/>
    <x v="0"/>
    <m/>
    <m/>
    <x v="0"/>
  </r>
  <r>
    <n v="4"/>
    <s v="hi"/>
    <m/>
    <x v="2"/>
    <x v="3"/>
    <n v="1"/>
    <n v="0"/>
    <m/>
    <x v="0"/>
    <m/>
    <m/>
    <x v="0"/>
  </r>
  <r>
    <n v="4"/>
    <s v="¡Buenas!"/>
    <m/>
    <x v="2"/>
    <x v="3"/>
    <n v="1"/>
    <n v="0"/>
    <m/>
    <x v="0"/>
    <m/>
    <m/>
    <x v="0"/>
  </r>
  <r>
    <n v="4"/>
    <s v="Saludos"/>
    <m/>
    <x v="2"/>
    <x v="3"/>
    <n v="1"/>
    <n v="0"/>
    <m/>
    <x v="0"/>
    <m/>
    <m/>
    <x v="0"/>
  </r>
  <r>
    <n v="4"/>
    <s v="Encantado de saludarte"/>
    <m/>
    <x v="2"/>
    <x v="3"/>
    <n v="0.99999904632568359"/>
    <n v="0"/>
    <m/>
    <x v="0"/>
    <m/>
    <m/>
    <x v="0"/>
  </r>
  <r>
    <n v="5"/>
    <s v="Inutil"/>
    <s v="intent que sirve para detectar que el usuario insulta al bot"/>
    <x v="3"/>
    <x v="5"/>
    <n v="1"/>
    <n v="0"/>
    <m/>
    <x v="0"/>
    <m/>
    <m/>
    <x v="0"/>
  </r>
  <r>
    <n v="5"/>
    <s v="Basura"/>
    <m/>
    <x v="3"/>
    <x v="5"/>
    <n v="1"/>
    <n v="0"/>
    <m/>
    <x v="0"/>
    <m/>
    <m/>
    <x v="0"/>
  </r>
  <r>
    <n v="5"/>
    <s v="Eres imbecil"/>
    <m/>
    <x v="3"/>
    <x v="5"/>
    <n v="0.99997973442077637"/>
    <n v="0"/>
    <m/>
    <x v="0"/>
    <m/>
    <m/>
    <x v="0"/>
  </r>
  <r>
    <n v="5"/>
    <s v="Vaya bot mas inutil"/>
    <m/>
    <x v="3"/>
    <x v="5"/>
    <n v="0.99999535083770752"/>
    <n v="0"/>
    <m/>
    <x v="0"/>
    <m/>
    <m/>
    <x v="0"/>
  </r>
  <r>
    <n v="5"/>
    <s v="Das asco"/>
    <m/>
    <x v="3"/>
    <x v="5"/>
    <n v="1"/>
    <n v="0"/>
    <m/>
    <x v="0"/>
    <m/>
    <m/>
    <x v="0"/>
  </r>
  <r>
    <n v="5"/>
    <s v="No vales para nada"/>
    <m/>
    <x v="3"/>
    <x v="5"/>
    <n v="0.99999672174453735"/>
    <n v="0"/>
    <m/>
    <x v="0"/>
    <m/>
    <m/>
    <x v="0"/>
  </r>
  <r>
    <n v="5"/>
    <s v="Eres retrasado"/>
    <m/>
    <x v="3"/>
    <x v="5"/>
    <n v="0.99996912479400635"/>
    <n v="0"/>
    <m/>
    <x v="0"/>
    <m/>
    <m/>
    <x v="0"/>
  </r>
  <r>
    <n v="5"/>
    <s v="Subnormal"/>
    <m/>
    <x v="3"/>
    <x v="7"/>
    <n v="0.71153026819229126"/>
    <n v="1"/>
    <m/>
    <x v="0"/>
    <m/>
    <m/>
    <x v="1"/>
  </r>
  <r>
    <n v="5"/>
    <s v="No tienes ni puta idea"/>
    <m/>
    <x v="3"/>
    <x v="5"/>
    <n v="0.99999940395355225"/>
    <n v="0"/>
    <m/>
    <x v="0"/>
    <m/>
    <m/>
    <x v="0"/>
  </r>
  <r>
    <n v="5"/>
    <s v="Estupido"/>
    <m/>
    <x v="3"/>
    <x v="0"/>
    <n v="0.73156523704528809"/>
    <n v="1"/>
    <m/>
    <x v="0"/>
    <m/>
    <m/>
    <x v="1"/>
  </r>
  <r>
    <n v="5"/>
    <s v="Monton de mierda"/>
    <m/>
    <x v="3"/>
    <x v="5"/>
    <n v="0.9999997615814209"/>
    <n v="0"/>
    <m/>
    <x v="0"/>
    <m/>
    <m/>
    <x v="0"/>
  </r>
  <r>
    <n v="7"/>
    <s v="necesito ayuda "/>
    <m/>
    <x v="4"/>
    <x v="8"/>
    <n v="0.99978405237197876"/>
    <n v="0"/>
    <m/>
    <x v="0"/>
    <m/>
    <m/>
    <x v="0"/>
  </r>
  <r>
    <n v="7"/>
    <s v="me ayudarías a encontrar cierta informacion?"/>
    <m/>
    <x v="4"/>
    <x v="8"/>
    <n v="1"/>
    <n v="0"/>
    <m/>
    <x v="0"/>
    <m/>
    <m/>
    <x v="0"/>
  </r>
  <r>
    <n v="7"/>
    <s v="con qué me pueder ayudar?"/>
    <m/>
    <x v="4"/>
    <x v="8"/>
    <n v="0.9999995231628418"/>
    <n v="0"/>
    <m/>
    <x v="0"/>
    <m/>
    <m/>
    <x v="0"/>
  </r>
  <r>
    <n v="7"/>
    <s v="qué sabes hacer?"/>
    <m/>
    <x v="4"/>
    <x v="8"/>
    <n v="0.99999690055847168"/>
    <n v="0"/>
    <m/>
    <x v="0"/>
    <m/>
    <m/>
    <x v="0"/>
  </r>
  <r>
    <n v="7"/>
    <s v="sobre qué puedes hablarme?"/>
    <m/>
    <x v="4"/>
    <x v="8"/>
    <n v="0.99999493360519409"/>
    <n v="0"/>
    <m/>
    <x v="0"/>
    <m/>
    <m/>
    <x v="0"/>
  </r>
  <r>
    <n v="7"/>
    <s v="qué temas sabes solucionar?"/>
    <m/>
    <x v="4"/>
    <x v="8"/>
    <n v="0.99994230270385742"/>
    <n v="0"/>
    <m/>
    <x v="0"/>
    <m/>
    <m/>
    <x v="0"/>
  </r>
  <r>
    <n v="7"/>
    <s v="para qué estás entrenado?"/>
    <m/>
    <x v="4"/>
    <x v="3"/>
    <n v="0.99943947792053223"/>
    <n v="1"/>
    <m/>
    <x v="0"/>
    <m/>
    <m/>
    <x v="1"/>
  </r>
  <r>
    <n v="7"/>
    <s v="qué eres capaz de hacer?"/>
    <m/>
    <x v="4"/>
    <x v="8"/>
    <n v="0.99999940395355225"/>
    <n v="0"/>
    <m/>
    <x v="0"/>
    <m/>
    <m/>
    <x v="0"/>
  </r>
  <r>
    <n v="7"/>
    <s v="qué sabes?"/>
    <m/>
    <x v="4"/>
    <x v="8"/>
    <n v="0.99999916553497314"/>
    <n v="0"/>
    <m/>
    <x v="0"/>
    <m/>
    <m/>
    <x v="0"/>
  </r>
  <r>
    <n v="7"/>
    <s v="temas de los que puedes hablar"/>
    <m/>
    <x v="4"/>
    <x v="8"/>
    <n v="0.9999997615814209"/>
    <n v="0"/>
    <m/>
    <x v="0"/>
    <m/>
    <m/>
    <x v="0"/>
  </r>
  <r>
    <n v="7"/>
    <s v="qué puedes hacer por mi"/>
    <m/>
    <x v="4"/>
    <x v="8"/>
    <n v="0.99997830390930176"/>
    <n v="0"/>
    <m/>
    <x v="0"/>
    <m/>
    <m/>
    <x v="0"/>
  </r>
  <r>
    <n v="8"/>
    <s v="no"/>
    <m/>
    <x v="5"/>
    <x v="7"/>
    <n v="0.99999606609344482"/>
    <n v="0"/>
    <m/>
    <x v="0"/>
    <m/>
    <m/>
    <x v="0"/>
  </r>
  <r>
    <n v="8"/>
    <s v="nope"/>
    <m/>
    <x v="5"/>
    <x v="7"/>
    <n v="0.99999994039535522"/>
    <n v="0"/>
    <m/>
    <x v="0"/>
    <m/>
    <m/>
    <x v="0"/>
  </r>
  <r>
    <n v="8"/>
    <s v="para nada"/>
    <m/>
    <x v="5"/>
    <x v="7"/>
    <n v="0.99964284896850586"/>
    <n v="0"/>
    <m/>
    <x v="0"/>
    <m/>
    <m/>
    <x v="0"/>
  </r>
  <r>
    <n v="8"/>
    <s v="que va"/>
    <m/>
    <x v="5"/>
    <x v="7"/>
    <n v="0.99999207258224487"/>
    <n v="0"/>
    <m/>
    <x v="0"/>
    <m/>
    <m/>
    <x v="0"/>
  </r>
  <r>
    <n v="8"/>
    <s v="en absoluto"/>
    <m/>
    <x v="5"/>
    <x v="7"/>
    <n v="0.99999964237213135"/>
    <n v="0"/>
    <m/>
    <x v="0"/>
    <m/>
    <m/>
    <x v="0"/>
  </r>
  <r>
    <n v="8"/>
    <s v="ni de coña"/>
    <m/>
    <x v="5"/>
    <x v="7"/>
    <n v="0.9999997615814209"/>
    <n v="0"/>
    <m/>
    <x v="0"/>
    <m/>
    <m/>
    <x v="0"/>
  </r>
  <r>
    <n v="8"/>
    <s v="no lo creo"/>
    <m/>
    <x v="5"/>
    <x v="7"/>
    <n v="0.99999582767486572"/>
    <n v="0"/>
    <m/>
    <x v="0"/>
    <m/>
    <m/>
    <x v="0"/>
  </r>
  <r>
    <n v="8"/>
    <s v="no no"/>
    <m/>
    <x v="5"/>
    <x v="7"/>
    <n v="0.99998140335083008"/>
    <n v="0"/>
    <m/>
    <x v="0"/>
    <m/>
    <m/>
    <x v="0"/>
  </r>
  <r>
    <n v="8"/>
    <s v="me parece que no"/>
    <m/>
    <x v="5"/>
    <x v="7"/>
    <n v="0.99994170665740967"/>
    <n v="0"/>
    <m/>
    <x v="0"/>
    <m/>
    <m/>
    <x v="0"/>
  </r>
  <r>
    <n v="8"/>
    <s v="no estoy seguro"/>
    <m/>
    <x v="5"/>
    <x v="4"/>
    <n v="0.65"/>
    <n v="1"/>
    <m/>
    <x v="0"/>
    <m/>
    <m/>
    <x v="1"/>
  </r>
  <r>
    <n v="8"/>
    <s v="la verdad es que no creo"/>
    <m/>
    <x v="5"/>
    <x v="5"/>
    <n v="0.78882354497909546"/>
    <n v="1"/>
    <m/>
    <x v="0"/>
    <m/>
    <m/>
    <x v="1"/>
  </r>
  <r>
    <n v="10"/>
    <s v="volver a empezar"/>
    <m/>
    <x v="6"/>
    <x v="9"/>
    <n v="1"/>
    <n v="0"/>
    <m/>
    <x v="0"/>
    <m/>
    <m/>
    <x v="0"/>
  </r>
  <r>
    <n v="10"/>
    <s v="reinicia"/>
    <m/>
    <x v="6"/>
    <x v="9"/>
    <n v="1"/>
    <n v="0"/>
    <m/>
    <x v="0"/>
    <m/>
    <m/>
    <x v="0"/>
  </r>
  <r>
    <n v="10"/>
    <s v="hablar de otra cosa"/>
    <m/>
    <x v="6"/>
    <x v="9"/>
    <n v="0.99999570846557617"/>
    <n v="0"/>
    <m/>
    <x v="0"/>
    <m/>
    <m/>
    <x v="0"/>
  </r>
  <r>
    <n v="10"/>
    <s v="quiero hablar de otro tema"/>
    <m/>
    <x v="6"/>
    <x v="9"/>
    <n v="0.99998831748962402"/>
    <n v="0"/>
    <m/>
    <x v="0"/>
    <m/>
    <m/>
    <x v="0"/>
  </r>
  <r>
    <n v="10"/>
    <s v="preguntar por otra cosa"/>
    <m/>
    <x v="6"/>
    <x v="9"/>
    <n v="0.99999988079071045"/>
    <n v="0"/>
    <m/>
    <x v="0"/>
    <m/>
    <m/>
    <x v="0"/>
  </r>
  <r>
    <n v="10"/>
    <s v="empezar de nuevo"/>
    <m/>
    <x v="6"/>
    <x v="9"/>
    <n v="0.9999997615814209"/>
    <n v="0"/>
    <m/>
    <x v="0"/>
    <m/>
    <m/>
    <x v="0"/>
  </r>
  <r>
    <n v="10"/>
    <s v="reiniciar conversacion"/>
    <m/>
    <x v="6"/>
    <x v="9"/>
    <n v="1"/>
    <n v="0"/>
    <m/>
    <x v="0"/>
    <m/>
    <m/>
    <x v="0"/>
  </r>
  <r>
    <n v="10"/>
    <s v="empecemos desde el principio"/>
    <m/>
    <x v="6"/>
    <x v="9"/>
    <n v="1"/>
    <n v="0"/>
    <m/>
    <x v="0"/>
    <m/>
    <m/>
    <x v="0"/>
  </r>
  <r>
    <n v="10"/>
    <s v="me gustaría volver al principio"/>
    <m/>
    <x v="6"/>
    <x v="9"/>
    <n v="1"/>
    <n v="0"/>
    <m/>
    <x v="0"/>
    <m/>
    <m/>
    <x v="0"/>
  </r>
  <r>
    <n v="10"/>
    <s v="recomencemos"/>
    <m/>
    <x v="6"/>
    <x v="9"/>
    <n v="1"/>
    <n v="0"/>
    <m/>
    <x v="0"/>
    <m/>
    <m/>
    <x v="0"/>
  </r>
  <r>
    <n v="10"/>
    <s v="volvamos a empezar"/>
    <m/>
    <x v="6"/>
    <x v="9"/>
    <n v="0.99998247623443604"/>
    <n v="0"/>
    <m/>
    <x v="0"/>
    <m/>
    <m/>
    <x v="0"/>
  </r>
  <r>
    <n v="2"/>
    <s v="adios"/>
    <s v="intent que sirve para detectar que el usuario se despide del bot y finaliza la conversacion"/>
    <x v="7"/>
    <x v="1"/>
    <n v="0.99752599000930786"/>
    <n v="0"/>
    <m/>
    <x v="0"/>
    <m/>
    <m/>
    <x v="0"/>
  </r>
  <r>
    <n v="2"/>
    <s v="Chao"/>
    <m/>
    <x v="7"/>
    <x v="0"/>
    <n v="0.85785698890686035"/>
    <n v="1"/>
    <m/>
    <x v="0"/>
    <m/>
    <m/>
    <x v="1"/>
  </r>
  <r>
    <n v="2"/>
    <s v="Bye"/>
    <m/>
    <x v="7"/>
    <x v="1"/>
    <n v="0.99999988079071045"/>
    <n v="0"/>
    <m/>
    <x v="0"/>
    <m/>
    <m/>
    <x v="0"/>
  </r>
  <r>
    <n v="2"/>
    <s v="Hasta luego"/>
    <m/>
    <x v="7"/>
    <x v="1"/>
    <n v="0.99999898672103882"/>
    <n v="0"/>
    <m/>
    <x v="0"/>
    <m/>
    <m/>
    <x v="0"/>
  </r>
  <r>
    <n v="2"/>
    <s v="Hasta la vista"/>
    <m/>
    <x v="7"/>
    <x v="1"/>
    <n v="0.99999803304672241"/>
    <n v="0"/>
    <m/>
    <x v="0"/>
    <m/>
    <m/>
    <x v="0"/>
  </r>
  <r>
    <n v="2"/>
    <s v="Hasta pronto"/>
    <m/>
    <x v="7"/>
    <x v="1"/>
    <n v="0.99999988079071045"/>
    <n v="0"/>
    <m/>
    <x v="0"/>
    <m/>
    <m/>
    <x v="0"/>
  </r>
  <r>
    <n v="2"/>
    <s v="Nos vemos"/>
    <m/>
    <x v="7"/>
    <x v="3"/>
    <n v="0.70349568128585815"/>
    <n v="1"/>
    <m/>
    <x v="0"/>
    <m/>
    <m/>
    <x v="1"/>
  </r>
  <r>
    <n v="2"/>
    <s v="Chaito"/>
    <m/>
    <x v="7"/>
    <x v="4"/>
    <n v="0.65"/>
    <n v="1"/>
    <m/>
    <x v="0"/>
    <m/>
    <m/>
    <x v="1"/>
  </r>
  <r>
    <n v="2"/>
    <s v="Au revoir"/>
    <m/>
    <x v="7"/>
    <x v="1"/>
    <n v="0.99999988079071045"/>
    <n v="0"/>
    <m/>
    <x v="0"/>
    <m/>
    <m/>
    <x v="0"/>
  </r>
  <r>
    <n v="2"/>
    <s v="Cuidate"/>
    <m/>
    <x v="7"/>
    <x v="4"/>
    <n v="0.65"/>
    <n v="1"/>
    <m/>
    <x v="0"/>
    <m/>
    <m/>
    <x v="1"/>
  </r>
  <r>
    <n v="2"/>
    <s v="Agur"/>
    <m/>
    <x v="7"/>
    <x v="1"/>
    <n v="0.99999988079071045"/>
    <n v="0"/>
    <m/>
    <x v="0"/>
    <m/>
    <m/>
    <x v="0"/>
  </r>
  <r>
    <n v="23"/>
    <s v="necesito hablar con alguien"/>
    <m/>
    <x v="8"/>
    <x v="6"/>
    <n v="0.99999690055847168"/>
    <n v="0"/>
    <m/>
    <x v="0"/>
    <m/>
    <m/>
    <x v="0"/>
  </r>
  <r>
    <n v="23"/>
    <s v="dejame hablar con una persona"/>
    <m/>
    <x v="8"/>
    <x v="6"/>
    <n v="1"/>
    <n v="0"/>
    <m/>
    <x v="0"/>
    <m/>
    <m/>
    <x v="0"/>
  </r>
  <r>
    <n v="23"/>
    <s v="pásame con un agente"/>
    <m/>
    <x v="8"/>
    <x v="6"/>
    <n v="1"/>
    <n v="0"/>
    <m/>
    <x v="0"/>
    <m/>
    <m/>
    <x v="0"/>
  </r>
  <r>
    <n v="23"/>
    <s v="quiero que una persona me atienda"/>
    <m/>
    <x v="8"/>
    <x v="6"/>
    <n v="0.99999922513961792"/>
    <n v="0"/>
    <m/>
    <x v="0"/>
    <m/>
    <m/>
    <x v="0"/>
  </r>
  <r>
    <n v="23"/>
    <s v="necesito que una persona de verdad me ayude"/>
    <m/>
    <x v="8"/>
    <x v="6"/>
    <n v="0.99996602535247803"/>
    <n v="0"/>
    <m/>
    <x v="0"/>
    <m/>
    <m/>
    <x v="0"/>
  </r>
  <r>
    <n v="23"/>
    <s v="cómo puedo hablar con un operador"/>
    <m/>
    <x v="8"/>
    <x v="6"/>
    <n v="1"/>
    <n v="0"/>
    <m/>
    <x v="0"/>
    <m/>
    <m/>
    <x v="0"/>
  </r>
  <r>
    <n v="23"/>
    <s v="quiero que un empleado de la biblioteca me ayude"/>
    <m/>
    <x v="8"/>
    <x v="6"/>
    <n v="0.99999994039535522"/>
    <n v="0"/>
    <m/>
    <x v="0"/>
    <m/>
    <m/>
    <x v="0"/>
  </r>
  <r>
    <n v="23"/>
    <s v="necesito que alguien de la biblioteca me de información"/>
    <m/>
    <x v="8"/>
    <x v="6"/>
    <n v="0.99999809265136719"/>
    <n v="0"/>
    <m/>
    <x v="0"/>
    <m/>
    <m/>
    <x v="0"/>
  </r>
  <r>
    <n v="23"/>
    <s v="ponme con una persona"/>
    <m/>
    <x v="8"/>
    <x v="6"/>
    <n v="0.99999898672103882"/>
    <n v="0"/>
    <m/>
    <x v="0"/>
    <m/>
    <m/>
    <x v="0"/>
  </r>
  <r>
    <n v="23"/>
    <s v="pásame con alguien de verdad"/>
    <m/>
    <x v="8"/>
    <x v="6"/>
    <n v="0.9999997615814209"/>
    <n v="0"/>
    <m/>
    <x v="0"/>
    <m/>
    <m/>
    <x v="0"/>
  </r>
  <r>
    <n v="23"/>
    <s v="necesito que una persona atienda mi consulta"/>
    <m/>
    <x v="8"/>
    <x v="6"/>
    <n v="0.99998694658279419"/>
    <n v="0"/>
    <m/>
    <x v="0"/>
    <m/>
    <m/>
    <x v="0"/>
  </r>
  <r>
    <n v="6"/>
    <s v="gracias"/>
    <s v="intent que sirve para detectar que el usuario le da las gracias al bot"/>
    <x v="9"/>
    <x v="10"/>
    <n v="0.95200115442276001"/>
    <n v="0"/>
    <m/>
    <x v="0"/>
    <m/>
    <m/>
    <x v="0"/>
  </r>
  <r>
    <n v="6"/>
    <s v="tus respuestas me han servido de ayuda"/>
    <m/>
    <x v="9"/>
    <x v="10"/>
    <n v="0.9999968409538269"/>
    <n v="0"/>
    <m/>
    <x v="0"/>
    <m/>
    <m/>
    <x v="0"/>
  </r>
  <r>
    <n v="6"/>
    <s v="muchas gracias"/>
    <m/>
    <x v="9"/>
    <x v="10"/>
    <n v="0.9999840259552002"/>
    <n v="0"/>
    <m/>
    <x v="0"/>
    <m/>
    <m/>
    <x v="0"/>
  </r>
  <r>
    <n v="6"/>
    <s v="muy amable"/>
    <m/>
    <x v="9"/>
    <x v="10"/>
    <n v="0.9999992847442627"/>
    <n v="0"/>
    <m/>
    <x v="0"/>
    <m/>
    <m/>
    <x v="0"/>
  </r>
  <r>
    <n v="6"/>
    <s v="te lo agradezco"/>
    <m/>
    <x v="9"/>
    <x v="10"/>
    <n v="0.99999856948852539"/>
    <n v="0"/>
    <m/>
    <x v="0"/>
    <m/>
    <m/>
    <x v="0"/>
  </r>
  <r>
    <n v="6"/>
    <s v="thank you"/>
    <m/>
    <x v="9"/>
    <x v="10"/>
    <n v="0.9999922513961792"/>
    <n v="0"/>
    <m/>
    <x v="0"/>
    <m/>
    <m/>
    <x v="0"/>
  </r>
  <r>
    <n v="6"/>
    <s v="Muy agradecido"/>
    <m/>
    <x v="9"/>
    <x v="10"/>
    <n v="0.99999964237213135"/>
    <n v="0"/>
    <m/>
    <x v="0"/>
    <m/>
    <m/>
    <x v="0"/>
  </r>
  <r>
    <n v="6"/>
    <s v="Muchas gracias por todo"/>
    <m/>
    <x v="9"/>
    <x v="10"/>
    <n v="0.99968945980072021"/>
    <n v="0"/>
    <m/>
    <x v="0"/>
    <m/>
    <m/>
    <x v="0"/>
  </r>
  <r>
    <n v="6"/>
    <s v="Grazie"/>
    <m/>
    <x v="9"/>
    <x v="10"/>
    <n v="0.99999940395355225"/>
    <n v="0"/>
    <m/>
    <x v="0"/>
    <m/>
    <m/>
    <x v="0"/>
  </r>
  <r>
    <n v="6"/>
    <s v="No se que habria hecho sin ti"/>
    <m/>
    <x v="9"/>
    <x v="10"/>
    <n v="0.99761199951171875"/>
    <n v="0"/>
    <m/>
    <x v="0"/>
    <m/>
    <m/>
    <x v="0"/>
  </r>
  <r>
    <n v="6"/>
    <s v="Agradezco tu ayuda"/>
    <m/>
    <x v="9"/>
    <x v="10"/>
    <n v="0.99999833106994629"/>
    <n v="0"/>
    <m/>
    <x v="0"/>
    <m/>
    <m/>
    <x v="0"/>
  </r>
  <r>
    <n v="7"/>
    <s v="Horario biblio"/>
    <s v="intent que sirve para detectar que el usuario pregunta si la biblioteca está cerrada [especificando la bibioteca o no]"/>
    <x v="10"/>
    <x v="11"/>
    <n v="1"/>
    <n v="0"/>
    <m/>
    <x v="2"/>
    <m/>
    <m/>
    <x v="0"/>
  </r>
  <r>
    <n v="7"/>
    <s v="a que hora cierra la bibliotek?"/>
    <m/>
    <x v="10"/>
    <x v="11"/>
    <n v="1"/>
    <n v="0"/>
    <m/>
    <x v="3"/>
    <m/>
    <m/>
    <x v="0"/>
  </r>
  <r>
    <n v="7"/>
    <s v="Dime cuando cierras"/>
    <m/>
    <x v="10"/>
    <x v="11"/>
    <n v="1"/>
    <n v="0"/>
    <m/>
    <x v="0"/>
    <m/>
    <m/>
    <x v="0"/>
  </r>
  <r>
    <n v="7"/>
    <s v="Cierra o esta abierta las 24 horas?"/>
    <m/>
    <x v="10"/>
    <x v="11"/>
    <n v="1"/>
    <n v="0"/>
    <m/>
    <x v="0"/>
    <m/>
    <m/>
    <x v="0"/>
  </r>
  <r>
    <n v="7"/>
    <s v="Cuando se cierra la biblio?"/>
    <m/>
    <x v="10"/>
    <x v="11"/>
    <n v="1"/>
    <n v="0"/>
    <m/>
    <x v="4"/>
    <m/>
    <m/>
    <x v="0"/>
  </r>
  <r>
    <n v="7"/>
    <s v="Cierras a las 9 o a las 10?"/>
    <m/>
    <x v="10"/>
    <x v="11"/>
    <n v="1"/>
    <n v="0"/>
    <m/>
    <x v="0"/>
    <m/>
    <m/>
    <x v="0"/>
  </r>
  <r>
    <n v="7"/>
    <s v="Quiero saber a que hora cierras"/>
    <m/>
    <x v="10"/>
    <x v="11"/>
    <n v="0.99999129772186279"/>
    <n v="0"/>
    <m/>
    <x v="0"/>
    <m/>
    <m/>
    <x v="0"/>
  </r>
  <r>
    <n v="7"/>
    <s v="Dime la hora de cierre"/>
    <m/>
    <x v="10"/>
    <x v="11"/>
    <n v="1"/>
    <n v="0"/>
    <m/>
    <x v="0"/>
    <m/>
    <m/>
    <x v="0"/>
  </r>
  <r>
    <n v="7"/>
    <s v="Necesito saber cuando cierras"/>
    <m/>
    <x v="10"/>
    <x v="11"/>
    <n v="0.99999910593032837"/>
    <n v="0"/>
    <m/>
    <x v="0"/>
    <m/>
    <m/>
    <x v="0"/>
  </r>
  <r>
    <n v="7"/>
    <s v="ultima hora de apertura"/>
    <m/>
    <x v="10"/>
    <x v="5"/>
    <n v="0.99981904029846191"/>
    <n v="1"/>
    <m/>
    <x v="0"/>
    <m/>
    <m/>
    <x v="1"/>
  </r>
  <r>
    <n v="7"/>
    <s v="A que hora abres?"/>
    <m/>
    <x v="10"/>
    <x v="2"/>
    <n v="0.75450801849365234"/>
    <n v="1"/>
    <m/>
    <x v="0"/>
    <m/>
    <m/>
    <x v="1"/>
  </r>
  <r>
    <n v="7"/>
    <s v="Desde que hora esta abierta la biblio?"/>
    <s v="Desde que hora esta abierta la biblio?"/>
    <x v="10"/>
    <x v="11"/>
    <n v="1"/>
    <n v="0"/>
    <m/>
    <x v="5"/>
    <m/>
    <m/>
    <x v="0"/>
  </r>
  <r>
    <n v="7"/>
    <s v="Necesito saber si la biblio esta abierta a las 10"/>
    <m/>
    <x v="10"/>
    <x v="11"/>
    <n v="1"/>
    <n v="0"/>
    <m/>
    <x v="6"/>
    <m/>
    <m/>
    <x v="0"/>
  </r>
  <r>
    <n v="7"/>
    <s v="No se a que hora se abre la biblio"/>
    <m/>
    <x v="10"/>
    <x v="11"/>
    <n v="0.9999997615814209"/>
    <n v="0"/>
    <m/>
    <x v="7"/>
    <m/>
    <m/>
    <x v="0"/>
  </r>
  <r>
    <n v="7"/>
    <s v="A partir de que hora esta abierta la biblioteca"/>
    <m/>
    <x v="10"/>
    <x v="11"/>
    <n v="1"/>
    <n v="0"/>
    <m/>
    <x v="8"/>
    <m/>
    <m/>
    <x v="0"/>
  </r>
  <r>
    <n v="7"/>
    <s v="Cuando abre la biblio de mi facultad?"/>
    <m/>
    <x v="10"/>
    <x v="11"/>
    <n v="1"/>
    <n v="0"/>
    <m/>
    <x v="9"/>
    <m/>
    <m/>
    <x v="0"/>
  </r>
  <r>
    <n v="8"/>
    <s v="esta abierta la Biblioteca de medicina  "/>
    <s v="intent que sirve para detectar que el usuario pregunta si la biblioteca está abierta [especificando la bibioteca o no]"/>
    <x v="10"/>
    <x v="11"/>
    <n v="1"/>
    <n v="0"/>
    <m/>
    <x v="10"/>
    <m/>
    <m/>
    <x v="0"/>
  </r>
  <r>
    <n v="8"/>
    <s v="Horario de la biblioteca de informatica"/>
    <m/>
    <x v="10"/>
    <x v="11"/>
    <n v="1"/>
    <n v="0"/>
    <m/>
    <x v="11"/>
    <m/>
    <m/>
    <x v="0"/>
  </r>
  <r>
    <n v="8"/>
    <s v="Dime a que hora abre la biblioteca de fisica"/>
    <m/>
    <x v="10"/>
    <x v="11"/>
    <n v="1"/>
    <n v="0"/>
    <m/>
    <x v="12"/>
    <m/>
    <m/>
    <x v="0"/>
  </r>
  <r>
    <n v="8"/>
    <s v="En que momento se abre la biblioteca zambrano?"/>
    <m/>
    <x v="10"/>
    <x v="11"/>
    <n v="1"/>
    <n v="0"/>
    <m/>
    <x v="13"/>
    <m/>
    <m/>
    <x v="0"/>
  </r>
  <r>
    <n v="8"/>
    <s v="Dime cuando narices abre la biblio de filologia"/>
    <m/>
    <x v="10"/>
    <x v="11"/>
    <n v="1"/>
    <n v="0"/>
    <m/>
    <x v="14"/>
    <m/>
    <m/>
    <x v="0"/>
  </r>
  <r>
    <n v="9"/>
    <s v="Horarios"/>
    <m/>
    <x v="10"/>
    <x v="11"/>
    <n v="0.99999988079071045"/>
    <n v="0"/>
    <m/>
    <x v="0"/>
    <m/>
    <m/>
    <x v="0"/>
  </r>
  <r>
    <n v="9"/>
    <s v="Horario de la biblio en verano"/>
    <m/>
    <x v="10"/>
    <x v="11"/>
    <n v="1"/>
    <n v="0"/>
    <m/>
    <x v="15"/>
    <m/>
    <m/>
    <x v="0"/>
  </r>
  <r>
    <n v="9"/>
    <s v="¿Cierras para comer?"/>
    <m/>
    <x v="10"/>
    <x v="11"/>
    <n v="0.99999964237213135"/>
    <n v="0"/>
    <m/>
    <x v="0"/>
    <m/>
    <m/>
    <x v="0"/>
  </r>
  <r>
    <n v="9"/>
    <s v="¿Se cierra al mediodia?"/>
    <m/>
    <x v="10"/>
    <x v="11"/>
    <n v="1"/>
    <n v="0"/>
    <m/>
    <x v="16"/>
    <m/>
    <m/>
    <x v="0"/>
  </r>
  <r>
    <n v="9"/>
    <s v="Horario biblio de educacion"/>
    <s v="intent que sirve para detectar que el usuario pregunta por el horario de la biblioteca [especificando la bibioteca o no]"/>
    <x v="10"/>
    <x v="11"/>
    <n v="1"/>
    <n v="0"/>
    <m/>
    <x v="17"/>
    <m/>
    <m/>
    <x v="0"/>
  </r>
  <r>
    <n v="9"/>
    <s v="Abre las 24 horas la zambrano?"/>
    <m/>
    <x v="10"/>
    <x v="11"/>
    <n v="1"/>
    <n v="0"/>
    <m/>
    <x v="18"/>
    <m/>
    <m/>
    <x v="0"/>
  </r>
  <r>
    <n v="9"/>
    <s v="la de fisicas sta abierta las 24 horas?"/>
    <m/>
    <x v="10"/>
    <x v="11"/>
    <n v="1"/>
    <n v="0"/>
    <m/>
    <x v="19"/>
    <m/>
    <m/>
    <x v="0"/>
  </r>
  <r>
    <n v="9"/>
    <s v="Necesito saber el horario de apertura de la biblioteca de quimica"/>
    <m/>
    <x v="10"/>
    <x v="11"/>
    <n v="1"/>
    <n v="0"/>
    <m/>
    <x v="20"/>
    <m/>
    <m/>
    <x v="0"/>
  </r>
  <r>
    <n v="9"/>
    <s v="Horas de apetura de la zambrano"/>
    <m/>
    <x v="10"/>
    <x v="11"/>
    <n v="1"/>
    <n v="0"/>
    <m/>
    <x v="21"/>
    <m/>
    <m/>
    <x v="0"/>
  </r>
  <r>
    <n v="9"/>
    <s v="Me gustaria conocer el horario de la biblioteca de periodismo por favor"/>
    <m/>
    <x v="10"/>
    <x v="11"/>
    <n v="1"/>
    <n v="0"/>
    <m/>
    <x v="22"/>
    <m/>
    <m/>
    <x v="0"/>
  </r>
  <r>
    <n v="19"/>
    <s v="Quiero saber donde está la biblioteca de Geografía e Historia"/>
    <m/>
    <x v="10"/>
    <x v="11"/>
    <n v="1"/>
    <n v="0"/>
    <m/>
    <x v="23"/>
    <m/>
    <m/>
    <x v="0"/>
  </r>
  <r>
    <n v="19"/>
    <s v="¿Cómo voy a la biblioteca de Ciencias de la Información?"/>
    <m/>
    <x v="10"/>
    <x v="11"/>
    <n v="1"/>
    <n v="0"/>
    <m/>
    <x v="24"/>
    <m/>
    <m/>
    <x v="0"/>
  </r>
  <r>
    <n v="19"/>
    <s v="Necesito ir a la biblio de medicina"/>
    <m/>
    <x v="10"/>
    <x v="11"/>
    <n v="1"/>
    <n v="0"/>
    <m/>
    <x v="25"/>
    <m/>
    <m/>
    <x v="0"/>
  </r>
  <r>
    <n v="19"/>
    <s v="La biblio de odontología dónde se encuentra?"/>
    <m/>
    <x v="10"/>
    <x v="11"/>
    <n v="1"/>
    <n v="0"/>
    <m/>
    <x v="26"/>
    <m/>
    <m/>
    <x v="0"/>
  </r>
  <r>
    <n v="19"/>
    <s v="¿La biblioteca de farmacia por donde cae?"/>
    <m/>
    <x v="10"/>
    <x v="11"/>
    <n v="1"/>
    <n v="0"/>
    <m/>
    <x v="27"/>
    <m/>
    <m/>
    <x v="0"/>
  </r>
  <r>
    <n v="19"/>
    <s v="Soy de Teleco y estoy buscando mi biblioteca"/>
    <m/>
    <x v="10"/>
    <x v="11"/>
    <n v="1"/>
    <n v="0"/>
    <m/>
    <x v="28"/>
    <m/>
    <m/>
    <x v="0"/>
  </r>
  <r>
    <n v="19"/>
    <s v="Dónde se ubica la biblioteca de agrarias?"/>
    <m/>
    <x v="10"/>
    <x v="11"/>
    <n v="0.99999988079071045"/>
    <n v="0"/>
    <m/>
    <x v="29"/>
    <m/>
    <m/>
    <x v="0"/>
  </r>
  <r>
    <n v="19"/>
    <s v="¿La biblioteca de informática está cerca?"/>
    <m/>
    <x v="10"/>
    <x v="11"/>
    <n v="1"/>
    <n v="0"/>
    <m/>
    <x v="30"/>
    <m/>
    <m/>
    <x v="0"/>
  </r>
  <r>
    <n v="19"/>
    <s v="Indícame la dirección de la biblio de Derecho"/>
    <m/>
    <x v="10"/>
    <x v="11"/>
    <n v="1"/>
    <n v="0"/>
    <m/>
    <x v="31"/>
    <m/>
    <m/>
    <x v="0"/>
  </r>
  <r>
    <n v="19"/>
    <s v="No encuentro la biblio de veterinaria"/>
    <m/>
    <x v="10"/>
    <x v="11"/>
    <n v="0.99999994039535522"/>
    <n v="0"/>
    <m/>
    <x v="32"/>
    <m/>
    <m/>
    <x v="0"/>
  </r>
  <r>
    <n v="20"/>
    <s v="busca la ubicacion de la  biblioteca"/>
    <s v="intent que sirve para detectar que el usuario pregunta por la locaclización de la biblioteca [NO especificando la bibioteca]"/>
    <x v="10"/>
    <x v="11"/>
    <n v="1"/>
    <n v="0"/>
    <m/>
    <x v="33"/>
    <m/>
    <m/>
    <x v="0"/>
  </r>
  <r>
    <n v="20"/>
    <s v="Quiero saber donde está la biblioteca"/>
    <m/>
    <x v="10"/>
    <x v="11"/>
    <n v="1"/>
    <n v="0"/>
    <m/>
    <x v="34"/>
    <m/>
    <m/>
    <x v="0"/>
  </r>
  <r>
    <n v="20"/>
    <s v="¿Cómo voy a la biblioteca?"/>
    <m/>
    <x v="10"/>
    <x v="11"/>
    <n v="0.99999994039535522"/>
    <n v="0"/>
    <m/>
    <x v="35"/>
    <m/>
    <m/>
    <x v="0"/>
  </r>
  <r>
    <n v="20"/>
    <s v="Necesito ir a la biblio"/>
    <m/>
    <x v="10"/>
    <x v="11"/>
    <n v="0.99999964237213135"/>
    <n v="0"/>
    <m/>
    <x v="36"/>
    <m/>
    <m/>
    <x v="0"/>
  </r>
  <r>
    <n v="20"/>
    <s v="La biblio dónde se encuentra?"/>
    <m/>
    <x v="10"/>
    <x v="11"/>
    <n v="0.99999630451202393"/>
    <n v="0"/>
    <m/>
    <x v="37"/>
    <m/>
    <m/>
    <x v="0"/>
  </r>
  <r>
    <n v="20"/>
    <s v="¿La biblioteca por donde cae?"/>
    <m/>
    <x v="10"/>
    <x v="11"/>
    <n v="1"/>
    <n v="0"/>
    <m/>
    <x v="38"/>
    <m/>
    <m/>
    <x v="0"/>
  </r>
  <r>
    <n v="20"/>
    <s v="Estoy buscando mi biblioteca"/>
    <m/>
    <x v="10"/>
    <x v="11"/>
    <n v="1"/>
    <n v="0"/>
    <m/>
    <x v="39"/>
    <m/>
    <m/>
    <x v="0"/>
  </r>
  <r>
    <n v="20"/>
    <s v="Dónde se ubica la biblioteca?"/>
    <m/>
    <x v="10"/>
    <x v="11"/>
    <n v="1"/>
    <n v="0"/>
    <m/>
    <x v="40"/>
    <m/>
    <m/>
    <x v="0"/>
  </r>
  <r>
    <n v="20"/>
    <s v="¿La biblioteca está cerca?"/>
    <m/>
    <x v="10"/>
    <x v="11"/>
    <n v="1"/>
    <n v="0"/>
    <m/>
    <x v="41"/>
    <m/>
    <m/>
    <x v="0"/>
  </r>
  <r>
    <n v="20"/>
    <s v="Indícame la dirección de la biblio"/>
    <m/>
    <x v="10"/>
    <x v="11"/>
    <n v="1"/>
    <n v="0"/>
    <m/>
    <x v="42"/>
    <m/>
    <m/>
    <x v="0"/>
  </r>
  <r>
    <n v="20"/>
    <s v="No encuentro la biblioteca"/>
    <m/>
    <x v="10"/>
    <x v="11"/>
    <n v="0.9999997615814209"/>
    <n v="0"/>
    <m/>
    <x v="43"/>
    <m/>
    <m/>
    <x v="0"/>
  </r>
  <r>
    <n v="21"/>
    <s v="busca el telefono de la Zambrano  "/>
    <s v="intent que sirve para detectar que el usuario pregunta por el telefono de la biblioteca [especificando la bibioteca]"/>
    <x v="10"/>
    <x v="11"/>
    <n v="1"/>
    <n v="0"/>
    <m/>
    <x v="44"/>
    <m/>
    <m/>
    <x v="0"/>
  </r>
  <r>
    <n v="21"/>
    <s v="Quiero saber el número de la biblioteca de Geografía e Historia"/>
    <m/>
    <x v="10"/>
    <x v="11"/>
    <n v="0.9999992847442627"/>
    <n v="0"/>
    <m/>
    <x v="45"/>
    <m/>
    <m/>
    <x v="0"/>
  </r>
  <r>
    <n v="21"/>
    <s v="Quiero llamar la biblioteca de Ciencias de la Información"/>
    <m/>
    <x v="10"/>
    <x v="11"/>
    <n v="1"/>
    <n v="0"/>
    <m/>
    <x v="46"/>
    <m/>
    <m/>
    <x v="0"/>
  </r>
  <r>
    <n v="21"/>
    <s v="Necesito llamar a la biblio de medicina"/>
    <m/>
    <x v="10"/>
    <x v="11"/>
    <n v="1"/>
    <n v="0"/>
    <m/>
    <x v="47"/>
    <m/>
    <m/>
    <x v="0"/>
  </r>
  <r>
    <n v="21"/>
    <s v="Tienes el número de la biblio de odontología?"/>
    <m/>
    <x v="10"/>
    <x v="11"/>
    <n v="0.99999988079071045"/>
    <n v="0"/>
    <m/>
    <x v="48"/>
    <m/>
    <m/>
    <x v="0"/>
  </r>
  <r>
    <n v="21"/>
    <s v="¿La biblioteca de farmacia tiene teléfono de contacto?"/>
    <m/>
    <x v="10"/>
    <x v="11"/>
    <n v="0.99990284442901611"/>
    <n v="0"/>
    <m/>
    <x v="49"/>
    <m/>
    <m/>
    <x v="0"/>
  </r>
  <r>
    <n v="21"/>
    <s v="Soy de teleco y quiero llamar a mi biblioteca"/>
    <m/>
    <x v="10"/>
    <x v="11"/>
    <n v="0.99827659130096436"/>
    <n v="0"/>
    <m/>
    <x v="50"/>
    <m/>
    <m/>
    <x v="0"/>
  </r>
  <r>
    <n v="21"/>
    <s v="Dónde viene el teléfono de la biblioteca de agrarias?"/>
    <m/>
    <x v="10"/>
    <x v="11"/>
    <n v="0.99999964237213135"/>
    <n v="0"/>
    <m/>
    <x v="51"/>
    <m/>
    <m/>
    <x v="0"/>
  </r>
  <r>
    <n v="21"/>
    <s v="¿La biblioteca de informática tiene un número al que pueda llamar?"/>
    <m/>
    <x v="10"/>
    <x v="11"/>
    <n v="0.99982619285583496"/>
    <n v="0"/>
    <m/>
    <x v="52"/>
    <m/>
    <m/>
    <x v="0"/>
  </r>
  <r>
    <n v="21"/>
    <s v="Indícame el número de contacto de la biblio de Derecho"/>
    <m/>
    <x v="10"/>
    <x v="11"/>
    <n v="0.73818719387054443"/>
    <n v="0"/>
    <m/>
    <x v="53"/>
    <m/>
    <m/>
    <x v="0"/>
  </r>
  <r>
    <n v="21"/>
    <s v="No encuentro el número de teléfono la biblio de veterinaria"/>
    <m/>
    <x v="10"/>
    <x v="11"/>
    <n v="0.99999165534973145"/>
    <n v="0"/>
    <m/>
    <x v="54"/>
    <m/>
    <m/>
    <x v="0"/>
  </r>
  <r>
    <n v="22"/>
    <s v="busca el telefono de la biblioteca  "/>
    <s v="intent que sirve para detectar que el usuario pregunta por el teléfono de la biblioteca [NO especificando la bibioteca]"/>
    <x v="10"/>
    <x v="11"/>
    <n v="1"/>
    <n v="0"/>
    <m/>
    <x v="55"/>
    <m/>
    <m/>
    <x v="0"/>
  </r>
  <r>
    <n v="22"/>
    <s v="Quiero saber el número de la biblioteca"/>
    <m/>
    <x v="10"/>
    <x v="11"/>
    <n v="0.99995338916778564"/>
    <n v="0"/>
    <m/>
    <x v="56"/>
    <m/>
    <m/>
    <x v="0"/>
  </r>
  <r>
    <n v="22"/>
    <s v="Quiero llamar la biblioteca "/>
    <m/>
    <x v="10"/>
    <x v="11"/>
    <n v="0.99999988079071045"/>
    <n v="0"/>
    <m/>
    <x v="57"/>
    <m/>
    <m/>
    <x v="0"/>
  </r>
  <r>
    <n v="22"/>
    <s v="Necesito llamar a la biblio"/>
    <m/>
    <x v="10"/>
    <x v="11"/>
    <n v="0.99997514486312866"/>
    <n v="0"/>
    <m/>
    <x v="58"/>
    <m/>
    <m/>
    <x v="0"/>
  </r>
  <r>
    <n v="22"/>
    <s v="Tienes el número de la biblio?"/>
    <m/>
    <x v="10"/>
    <x v="11"/>
    <n v="0.99997520446777344"/>
    <n v="0"/>
    <m/>
    <x v="59"/>
    <m/>
    <m/>
    <x v="0"/>
  </r>
  <r>
    <n v="22"/>
    <s v="¿La biblioteca tiene teléfono de contacto?"/>
    <m/>
    <x v="10"/>
    <x v="11"/>
    <n v="0.99960756301879883"/>
    <n v="0"/>
    <m/>
    <x v="60"/>
    <m/>
    <m/>
    <x v="0"/>
  </r>
  <r>
    <n v="22"/>
    <s v="Quiero llamar a mi biblioteca"/>
    <m/>
    <x v="10"/>
    <x v="11"/>
    <n v="0.99981766939163208"/>
    <n v="0"/>
    <m/>
    <x v="61"/>
    <m/>
    <m/>
    <x v="0"/>
  </r>
  <r>
    <n v="22"/>
    <s v="Dónde viene el teléfono de la biblioteca?"/>
    <m/>
    <x v="10"/>
    <x v="11"/>
    <n v="1"/>
    <n v="0"/>
    <m/>
    <x v="62"/>
    <m/>
    <m/>
    <x v="0"/>
  </r>
  <r>
    <n v="22"/>
    <s v="¿La biblioteca tiene un número al que pueda llamar?"/>
    <m/>
    <x v="10"/>
    <x v="6"/>
    <n v="0.99934536218643188"/>
    <n v="1"/>
    <m/>
    <x v="63"/>
    <m/>
    <m/>
    <x v="1"/>
  </r>
  <r>
    <n v="22"/>
    <s v="Indícame el número de contacto de la biblio "/>
    <m/>
    <x v="10"/>
    <x v="6"/>
    <n v="0.99988365173339844"/>
    <n v="1"/>
    <m/>
    <x v="64"/>
    <m/>
    <m/>
    <x v="1"/>
  </r>
  <r>
    <n v="22"/>
    <s v="No encuentro el número de teléfono la biblio"/>
    <m/>
    <x v="10"/>
    <x v="11"/>
    <n v="0.99997133016586304"/>
    <n v="0"/>
    <m/>
    <x v="65"/>
    <m/>
    <m/>
    <x v="0"/>
  </r>
  <r>
    <n v="10"/>
    <s v="busca un libro"/>
    <s v="intent que sirve para detectar que el usuario quiere buscar un libro/fondo/ensayo/artículo... En el catálogo de la biblioteca (sin mencionar palabras clave de búsqueda)"/>
    <x v="11"/>
    <x v="12"/>
    <n v="0.99999171495437622"/>
    <n v="0"/>
    <m/>
    <x v="66"/>
    <m/>
    <m/>
    <x v="0"/>
  </r>
  <r>
    <n v="10"/>
    <s v="buscar un articulo"/>
    <m/>
    <x v="11"/>
    <x v="12"/>
    <n v="0.9919273853302002"/>
    <n v="0"/>
    <m/>
    <x v="67"/>
    <m/>
    <m/>
    <x v="0"/>
  </r>
  <r>
    <n v="10"/>
    <s v="quiero ver un ensayo"/>
    <m/>
    <x v="11"/>
    <x v="12"/>
    <n v="0.99444681406021118"/>
    <n v="0"/>
    <m/>
    <x v="68"/>
    <m/>
    <m/>
    <x v="0"/>
  </r>
  <r>
    <n v="10"/>
    <s v="estaba buscando un ensayo"/>
    <m/>
    <x v="11"/>
    <x v="12"/>
    <n v="0.99965238571166992"/>
    <n v="0"/>
    <m/>
    <x v="69"/>
    <m/>
    <m/>
    <x v="0"/>
  </r>
  <r>
    <n v="10"/>
    <s v="no se si tendreis un libro"/>
    <m/>
    <x v="11"/>
    <x v="12"/>
    <n v="0.99987310171127319"/>
    <n v="0"/>
    <m/>
    <x v="70"/>
    <m/>
    <m/>
    <x v="0"/>
  </r>
  <r>
    <n v="10"/>
    <s v="necesito un fondo"/>
    <m/>
    <x v="11"/>
    <x v="1"/>
    <n v="0.99397706985473633"/>
    <n v="1"/>
    <m/>
    <x v="0"/>
    <m/>
    <m/>
    <x v="1"/>
  </r>
  <r>
    <n v="10"/>
    <s v="me hace falta sacar un libro"/>
    <m/>
    <x v="11"/>
    <x v="12"/>
    <n v="0.99935150146484375"/>
    <n v="0"/>
    <m/>
    <x v="71"/>
    <m/>
    <m/>
    <x v="0"/>
  </r>
  <r>
    <n v="10"/>
    <s v="quiero sacar un libro"/>
    <m/>
    <x v="11"/>
    <x v="12"/>
    <n v="0.99988222122192383"/>
    <n v="0"/>
    <m/>
    <x v="72"/>
    <m/>
    <m/>
    <x v="0"/>
  </r>
  <r>
    <n v="10"/>
    <s v="¿me dejas sacar un libro por aqui?"/>
    <m/>
    <x v="11"/>
    <x v="12"/>
    <n v="0.99129915237426758"/>
    <n v="0"/>
    <m/>
    <x v="73"/>
    <m/>
    <m/>
    <x v="0"/>
  </r>
  <r>
    <n v="10"/>
    <s v="Consultar una obra de ficcion"/>
    <m/>
    <x v="11"/>
    <x v="11"/>
    <n v="0.91225773096084595"/>
    <n v="1"/>
    <m/>
    <x v="74"/>
    <m/>
    <m/>
    <x v="1"/>
  </r>
  <r>
    <n v="10"/>
    <s v="articulo ver"/>
    <m/>
    <x v="11"/>
    <x v="9"/>
    <n v="0.92129337787628174"/>
    <n v="1"/>
    <m/>
    <x v="0"/>
    <m/>
    <m/>
    <x v="1"/>
  </r>
  <r>
    <n v="11"/>
    <s v="busca un libro escrito por Francisco de Quevedo  "/>
    <s v="intent que sirve para detectar que el usuario quiere buscar un libro/fondo/ensayo/artículo... En el catálogo de la biblioteca (mencionanado el autor)"/>
    <x v="11"/>
    <x v="12"/>
    <n v="0.99960494041442871"/>
    <n v="0"/>
    <m/>
    <x v="75"/>
    <m/>
    <m/>
    <x v="0"/>
  </r>
  <r>
    <n v="11"/>
    <s v="Libro de Chomsky"/>
    <m/>
    <x v="11"/>
    <x v="12"/>
    <n v="0.9999840259552002"/>
    <n v="0"/>
    <m/>
    <x v="76"/>
    <m/>
    <m/>
    <x v="0"/>
  </r>
  <r>
    <n v="11"/>
    <s v="Busco un libro de Laforet"/>
    <m/>
    <x v="11"/>
    <x v="12"/>
    <n v="0.99998807907104492"/>
    <n v="0"/>
    <m/>
    <x v="77"/>
    <m/>
    <m/>
    <x v="0"/>
  </r>
  <r>
    <n v="11"/>
    <s v="Quiero una obra de lorca para mi tfg"/>
    <m/>
    <x v="11"/>
    <x v="12"/>
    <n v="0.99998104572296143"/>
    <n v="0"/>
    <m/>
    <x v="78"/>
    <m/>
    <m/>
    <x v="0"/>
  </r>
  <r>
    <n v="11"/>
    <s v="Estoy buscando libros escritos por Jakobson"/>
    <m/>
    <x v="11"/>
    <x v="12"/>
    <n v="0.99687820672988892"/>
    <n v="0"/>
    <m/>
    <x v="79"/>
    <m/>
    <m/>
    <x v="0"/>
  </r>
  <r>
    <n v="11"/>
    <s v="Teneis el libro este de Saussure que publicaron sus alumnos luego?"/>
    <m/>
    <x v="11"/>
    <x v="12"/>
    <n v="0.9998784065246582"/>
    <n v="0"/>
    <m/>
    <x v="0"/>
    <m/>
    <m/>
    <x v="0"/>
  </r>
  <r>
    <n v="11"/>
    <s v="Busco el libro de gramatica funcional de Halliday"/>
    <m/>
    <x v="11"/>
    <x v="12"/>
    <n v="0.99324005842208862"/>
    <n v="0"/>
    <m/>
    <x v="80"/>
    <m/>
    <m/>
    <x v="0"/>
  </r>
  <r>
    <n v="11"/>
    <s v="Venia buscando un ensayo de Turing"/>
    <m/>
    <x v="11"/>
    <x v="12"/>
    <n v="0.99267429113388062"/>
    <n v="0"/>
    <m/>
    <x v="81"/>
    <m/>
    <m/>
    <x v="0"/>
  </r>
  <r>
    <n v="11"/>
    <s v="Quiero un libro de Dickens"/>
    <m/>
    <x v="11"/>
    <x v="12"/>
    <n v="0.99995124340057373"/>
    <n v="0"/>
    <m/>
    <x v="82"/>
    <m/>
    <m/>
    <x v="0"/>
  </r>
  <r>
    <n v="11"/>
    <s v="Me dejarias ojear una obra de Wilde?"/>
    <m/>
    <x v="11"/>
    <x v="12"/>
    <n v="0.99849128723144531"/>
    <n v="0"/>
    <m/>
    <x v="83"/>
    <m/>
    <m/>
    <x v="0"/>
  </r>
  <r>
    <n v="11"/>
    <s v="Venia preguntando por un ensayo de Virginia Woolf"/>
    <m/>
    <x v="11"/>
    <x v="12"/>
    <n v="0.96989476680755615"/>
    <n v="0"/>
    <m/>
    <x v="84"/>
    <m/>
    <m/>
    <x v="0"/>
  </r>
  <r>
    <n v="12"/>
    <s v="estaba mirando libros de lingüistica"/>
    <s v="intent que sirve para detectar que el usuario quiere buscar un libro/fondo/ensayo/artículo... En el catálogo de la biblioteca (mencionanado palabra clave, como disciplina, tema general, o cualquier cosa relacionada con la búsqueda)"/>
    <x v="11"/>
    <x v="12"/>
    <n v="0.97467291355133057"/>
    <n v="0"/>
    <m/>
    <x v="85"/>
    <m/>
    <m/>
    <x v="0"/>
  </r>
  <r>
    <n v="12"/>
    <s v="Venia a ver que tienes de literatura victoriana"/>
    <m/>
    <x v="11"/>
    <x v="4"/>
    <n v="0.65"/>
    <n v="1"/>
    <m/>
    <x v="86"/>
    <m/>
    <m/>
    <x v="1"/>
  </r>
  <r>
    <n v="12"/>
    <s v="Venia preguntando por un libro de Python"/>
    <m/>
    <x v="11"/>
    <x v="12"/>
    <n v="0.99894505739212036"/>
    <n v="0"/>
    <m/>
    <x v="87"/>
    <m/>
    <m/>
    <x v="0"/>
  </r>
  <r>
    <n v="12"/>
    <s v="Quiero un libro de literatura medieval inglesa"/>
    <m/>
    <x v="11"/>
    <x v="12"/>
    <n v="0.99894440174102783"/>
    <n v="0"/>
    <m/>
    <x v="88"/>
    <m/>
    <m/>
    <x v="0"/>
  </r>
  <r>
    <n v="12"/>
    <s v="Buscaba un articulo reciente sobre las dermatitis"/>
    <m/>
    <x v="11"/>
    <x v="11"/>
    <n v="0.90582191944122314"/>
    <n v="1"/>
    <m/>
    <x v="0"/>
    <m/>
    <m/>
    <x v="1"/>
  </r>
  <r>
    <n v="12"/>
    <s v="Me pregunto si tienes un libro de algebra lineal sencillo"/>
    <m/>
    <x v="11"/>
    <x v="12"/>
    <n v="0.9968268871307373"/>
    <n v="0"/>
    <m/>
    <x v="89"/>
    <m/>
    <m/>
    <x v="0"/>
  </r>
  <r>
    <n v="12"/>
    <s v="Queria llevarme un ensayo sobre el existencialismo"/>
    <m/>
    <x v="11"/>
    <x v="12"/>
    <n v="0.82685518264770508"/>
    <n v="0"/>
    <m/>
    <x v="90"/>
    <m/>
    <m/>
    <x v="0"/>
  </r>
  <r>
    <n v="12"/>
    <s v="articulos que expliquen la historia de la filosofia moderna"/>
    <m/>
    <x v="11"/>
    <x v="11"/>
    <n v="1"/>
    <n v="1"/>
    <m/>
    <x v="91"/>
    <m/>
    <m/>
    <x v="1"/>
  </r>
  <r>
    <n v="12"/>
    <s v="Libros que traten de la revolucion francesa"/>
    <m/>
    <x v="11"/>
    <x v="12"/>
    <n v="0.99974203109741211"/>
    <n v="0"/>
    <m/>
    <x v="92"/>
    <m/>
    <m/>
    <x v="0"/>
  </r>
  <r>
    <n v="12"/>
    <s v="Libros de fonetica"/>
    <m/>
    <x v="11"/>
    <x v="12"/>
    <n v="0.94205588102340698"/>
    <n v="0"/>
    <m/>
    <x v="93"/>
    <m/>
    <m/>
    <x v="0"/>
  </r>
  <r>
    <n v="13"/>
    <s v="Una Habitacion Propia lo teneis?"/>
    <s v="intent que sirve para detectar que el usuario quiere buscar un libro/fondo/ensayo/artículo... En el catálogo de la biblioteca (mencionanado el título o parte de él)"/>
    <x v="11"/>
    <x v="12"/>
    <n v="0.92143446207046509"/>
    <n v="0"/>
    <m/>
    <x v="0"/>
    <m/>
    <m/>
    <x v="0"/>
  </r>
  <r>
    <n v="13"/>
    <s v="Quiero el Curso de Lingüistica General"/>
    <m/>
    <x v="11"/>
    <x v="11"/>
    <n v="0.99999594688415527"/>
    <n v="1"/>
    <m/>
    <x v="94"/>
    <m/>
    <m/>
    <x v="1"/>
  </r>
  <r>
    <n v="13"/>
    <s v="Asi hablo Zaratustra lo teneis aqui en la complu?"/>
    <m/>
    <x v="11"/>
    <x v="12"/>
    <n v="0.98624837398529053"/>
    <n v="0"/>
    <m/>
    <x v="0"/>
    <m/>
    <m/>
    <x v="0"/>
  </r>
  <r>
    <n v="13"/>
    <s v="Queria un libro era Critica de la Razon o algo asi"/>
    <m/>
    <x v="11"/>
    <x v="12"/>
    <n v="0.84648293256759644"/>
    <n v="0"/>
    <m/>
    <x v="95"/>
    <m/>
    <m/>
    <x v="0"/>
  </r>
  <r>
    <n v="13"/>
    <s v="¿Teneis Ulises por aqui?"/>
    <m/>
    <x v="11"/>
    <x v="12"/>
    <n v="0.99167108535766602"/>
    <n v="0"/>
    <m/>
    <x v="0"/>
    <m/>
    <m/>
    <x v="0"/>
  </r>
  <r>
    <n v="13"/>
    <s v="Queria leer el libro de Ana Frank"/>
    <m/>
    <x v="11"/>
    <x v="12"/>
    <n v="0.99919122457504272"/>
    <n v="0"/>
    <m/>
    <x v="96"/>
    <m/>
    <m/>
    <x v="0"/>
  </r>
  <r>
    <n v="13"/>
    <s v="No se si teneis en catalogo El gran Gatsby"/>
    <m/>
    <x v="11"/>
    <x v="12"/>
    <n v="0.99990963935852051"/>
    <n v="0"/>
    <m/>
    <x v="97"/>
    <m/>
    <m/>
    <x v="0"/>
  </r>
  <r>
    <n v="13"/>
    <s v="Llevo tiempo queriendo leerme 1984"/>
    <m/>
    <x v="11"/>
    <x v="11"/>
    <n v="0.99999856948852539"/>
    <n v="1"/>
    <m/>
    <x v="0"/>
    <m/>
    <m/>
    <x v="1"/>
  </r>
  <r>
    <n v="13"/>
    <s v="The Handmaid's Tale lo teneis en esta biblio?"/>
    <m/>
    <x v="11"/>
    <x v="11"/>
    <n v="0.7866356372833252"/>
    <n v="1"/>
    <m/>
    <x v="98"/>
    <m/>
    <m/>
    <x v="1"/>
  </r>
  <r>
    <n v="14"/>
    <s v="busca el libro Medea de Euripides  "/>
    <s v="intent que sirve para detectar que el usuario quiere buscar un libro/fondo/ensayo/artículo... En el catálogo de la biblioteca (mencionanado el título y el autor)"/>
    <x v="11"/>
    <x v="12"/>
    <n v="0.99974411725997925"/>
    <n v="0"/>
    <m/>
    <x v="99"/>
    <m/>
    <m/>
    <x v="0"/>
  </r>
  <r>
    <n v="14"/>
    <s v="Una Habitacion Propia de Woolf lo teneis?"/>
    <m/>
    <x v="11"/>
    <x v="12"/>
    <n v="0.8581688404083252"/>
    <n v="0"/>
    <m/>
    <x v="0"/>
    <m/>
    <m/>
    <x v="0"/>
  </r>
  <r>
    <n v="14"/>
    <s v="Quiero el Curso de Lingüistica General de Saussure"/>
    <m/>
    <x v="11"/>
    <x v="11"/>
    <n v="0.99998587369918823"/>
    <n v="1"/>
    <m/>
    <x v="100"/>
    <m/>
    <m/>
    <x v="1"/>
  </r>
  <r>
    <n v="14"/>
    <s v="Asi hablo Zaratustra de Nietzsche lo teneis aqui en la complu?"/>
    <m/>
    <x v="11"/>
    <x v="12"/>
    <n v="0.98238468170166016"/>
    <n v="0"/>
    <m/>
    <x v="0"/>
    <m/>
    <m/>
    <x v="0"/>
  </r>
  <r>
    <n v="14"/>
    <s v="Queria un libro de Kant era Critica de la Razon o algo asi"/>
    <m/>
    <x v="11"/>
    <x v="12"/>
    <n v="0.77188277244567871"/>
    <n v="0"/>
    <m/>
    <x v="101"/>
    <m/>
    <m/>
    <x v="0"/>
  </r>
  <r>
    <n v="14"/>
    <s v="¿Teneis Ulises de Joyce por aqui?"/>
    <m/>
    <x v="11"/>
    <x v="12"/>
    <n v="0.99659824371337891"/>
    <n v="0"/>
    <m/>
    <x v="0"/>
    <m/>
    <m/>
    <x v="0"/>
  </r>
  <r>
    <n v="14"/>
    <s v="Queria leer el libro de Ana Frank"/>
    <m/>
    <x v="11"/>
    <x v="12"/>
    <n v="0.99919122457504272"/>
    <n v="0"/>
    <m/>
    <x v="96"/>
    <m/>
    <m/>
    <x v="0"/>
  </r>
  <r>
    <n v="14"/>
    <s v="No se si teneis en catalogo El gran Gatsby de Fitzgerald"/>
    <m/>
    <x v="11"/>
    <x v="12"/>
    <n v="0.99983519315719604"/>
    <n v="0"/>
    <m/>
    <x v="102"/>
    <m/>
    <m/>
    <x v="0"/>
  </r>
  <r>
    <n v="14"/>
    <s v="Quiero el libro de Dickens de Oliver twist"/>
    <m/>
    <x v="11"/>
    <x v="12"/>
    <n v="0.99983978271484375"/>
    <n v="0"/>
    <m/>
    <x v="103"/>
    <m/>
    <m/>
    <x v="0"/>
  </r>
  <r>
    <n v="14"/>
    <s v="necesito un ejemplar de cancion de hielo y fuego de George RR martin"/>
    <m/>
    <x v="11"/>
    <x v="12"/>
    <n v="0.69867992401123047"/>
    <n v="0"/>
    <m/>
    <x v="104"/>
    <m/>
    <m/>
    <x v="0"/>
  </r>
  <r>
    <n v="14"/>
    <s v="esta disponible algun volumen del diccionario de la rae?"/>
    <m/>
    <x v="11"/>
    <x v="4"/>
    <n v="0.65"/>
    <n v="1"/>
    <m/>
    <x v="0"/>
    <m/>
    <m/>
    <x v="1"/>
  </r>
  <r>
    <n v="15"/>
    <s v="quiero libros escritos por Orwell  "/>
    <s v="intent que sirve para detectar que el usuario quiere buscar varios libros/fondos/ensayos/artículos... En el catálogo de la biblioteca (mencionanado el autor)"/>
    <x v="11"/>
    <x v="12"/>
    <n v="0.99781358242034912"/>
    <n v="0"/>
    <m/>
    <x v="105"/>
    <m/>
    <m/>
    <x v="0"/>
  </r>
  <r>
    <n v="15"/>
    <s v="busca libros de Euripides  "/>
    <m/>
    <x v="11"/>
    <x v="12"/>
    <n v="0.99995505809783936"/>
    <n v="0"/>
    <m/>
    <x v="106"/>
    <m/>
    <m/>
    <x v="0"/>
  </r>
  <r>
    <n v="15"/>
    <s v="Queria un libro de Kant"/>
    <m/>
    <x v="11"/>
    <x v="12"/>
    <n v="0.99990177154541016"/>
    <n v="0"/>
    <m/>
    <x v="107"/>
    <m/>
    <m/>
    <x v="0"/>
  </r>
  <r>
    <n v="15"/>
    <s v="Queria leer un libro de Ana Frank"/>
    <m/>
    <x v="11"/>
    <x v="12"/>
    <n v="0.99920642375946045"/>
    <n v="0"/>
    <m/>
    <x v="108"/>
    <m/>
    <m/>
    <x v="0"/>
  </r>
  <r>
    <n v="15"/>
    <s v="Obras escritas por el americano Fitzgerald"/>
    <m/>
    <x v="11"/>
    <x v="11"/>
    <n v="0.99965584278106689"/>
    <n v="1"/>
    <m/>
    <x v="109"/>
    <m/>
    <m/>
    <x v="1"/>
  </r>
  <r>
    <n v="15"/>
    <s v=" Lingüistica General de Saussure"/>
    <m/>
    <x v="11"/>
    <x v="11"/>
    <n v="0.99999988079071045"/>
    <n v="1"/>
    <m/>
    <x v="110"/>
    <m/>
    <m/>
    <x v="1"/>
  </r>
  <r>
    <n v="15"/>
    <s v="Venia buscando un ensayo de Turing"/>
    <m/>
    <x v="11"/>
    <x v="12"/>
    <n v="0.99267429113388062"/>
    <n v="0"/>
    <m/>
    <x v="81"/>
    <m/>
    <m/>
    <x v="0"/>
  </r>
  <r>
    <n v="15"/>
    <s v="Quiero un libro de Dickens"/>
    <m/>
    <x v="11"/>
    <x v="12"/>
    <n v="0.99995124340057373"/>
    <n v="0"/>
    <m/>
    <x v="82"/>
    <m/>
    <m/>
    <x v="0"/>
  </r>
  <r>
    <n v="15"/>
    <s v="Me dejarias ojear una obra de Wilde?"/>
    <m/>
    <x v="11"/>
    <x v="12"/>
    <n v="0.99849128723144531"/>
    <n v="0"/>
    <m/>
    <x v="83"/>
    <m/>
    <m/>
    <x v="0"/>
  </r>
  <r>
    <n v="15"/>
    <s v="Venia preguntando por un ensayo de Virginia Woolf"/>
    <m/>
    <x v="11"/>
    <x v="12"/>
    <n v="0.96989476680755615"/>
    <n v="0"/>
    <m/>
    <x v="84"/>
    <m/>
    <m/>
    <x v="0"/>
  </r>
  <r>
    <n v="15"/>
    <s v="Quiero una obra de lorca para mi tfg"/>
    <m/>
    <x v="11"/>
    <x v="12"/>
    <n v="0.99998104572296143"/>
    <n v="0"/>
    <m/>
    <x v="78"/>
    <m/>
    <m/>
    <x v="0"/>
  </r>
  <r>
    <n v="16"/>
    <s v="dame libros de recetas  "/>
    <s v="intent que sirve para detectar que el usuario quiere buscar varios libros/fondos/ensayos/artículos... En el catálogo de la biblioteca (mencionanado palabra clave, como disciplina, tema general, o cualquier cosa relacionada con la búsqueda)"/>
    <x v="11"/>
    <x v="12"/>
    <n v="0.99995380640029907"/>
    <n v="0"/>
    <m/>
    <x v="111"/>
    <m/>
    <m/>
    <x v="0"/>
  </r>
  <r>
    <n v="16"/>
    <s v="estaba mirando libros de lingüistica"/>
    <m/>
    <x v="11"/>
    <x v="12"/>
    <n v="0.97467291355133057"/>
    <n v="0"/>
    <m/>
    <x v="85"/>
    <m/>
    <m/>
    <x v="0"/>
  </r>
  <r>
    <n v="16"/>
    <s v="Venia a ver que tienes de literatura victoriana"/>
    <m/>
    <x v="11"/>
    <x v="4"/>
    <n v="0.65"/>
    <n v="1"/>
    <m/>
    <x v="86"/>
    <m/>
    <m/>
    <x v="1"/>
  </r>
  <r>
    <n v="16"/>
    <s v="Venia preguntando por un libro de Python"/>
    <m/>
    <x v="11"/>
    <x v="12"/>
    <n v="0.99894505739212036"/>
    <n v="0"/>
    <m/>
    <x v="87"/>
    <m/>
    <m/>
    <x v="0"/>
  </r>
  <r>
    <n v="16"/>
    <s v="Quiero un libro de literatura medieval inglesa"/>
    <m/>
    <x v="11"/>
    <x v="12"/>
    <n v="0.99894440174102783"/>
    <n v="0"/>
    <m/>
    <x v="88"/>
    <m/>
    <m/>
    <x v="0"/>
  </r>
  <r>
    <n v="16"/>
    <s v="Buscaba un articulo reciente sobre las dermatitis"/>
    <m/>
    <x v="11"/>
    <x v="11"/>
    <n v="0.90582191944122314"/>
    <n v="1"/>
    <m/>
    <x v="0"/>
    <m/>
    <m/>
    <x v="1"/>
  </r>
  <r>
    <n v="16"/>
    <s v="Me pregunto si tienes un libro de algebra lineal sencillo"/>
    <m/>
    <x v="11"/>
    <x v="12"/>
    <n v="0.9968268871307373"/>
    <n v="0"/>
    <m/>
    <x v="89"/>
    <m/>
    <m/>
    <x v="0"/>
  </r>
  <r>
    <n v="16"/>
    <s v="Queria llevarme un ensayo sobre el existencialismo"/>
    <m/>
    <x v="11"/>
    <x v="12"/>
    <n v="0.82685518264770508"/>
    <n v="0"/>
    <m/>
    <x v="90"/>
    <m/>
    <m/>
    <x v="0"/>
  </r>
  <r>
    <n v="16"/>
    <s v="articulos que expliquen la historia de la filosofia moderna"/>
    <m/>
    <x v="11"/>
    <x v="11"/>
    <n v="1"/>
    <n v="1"/>
    <m/>
    <x v="91"/>
    <m/>
    <m/>
    <x v="1"/>
  </r>
  <r>
    <n v="16"/>
    <s v="Libros que traten de la revolucion francesa"/>
    <m/>
    <x v="11"/>
    <x v="12"/>
    <n v="0.99974203109741211"/>
    <n v="0"/>
    <m/>
    <x v="92"/>
    <m/>
    <m/>
    <x v="0"/>
  </r>
  <r>
    <n v="16"/>
    <s v="Libros de fonetica"/>
    <m/>
    <x v="11"/>
    <x v="12"/>
    <n v="0.94205588102340698"/>
    <n v="0"/>
    <m/>
    <x v="93"/>
    <m/>
    <m/>
    <x v="0"/>
  </r>
  <r>
    <n v="17"/>
    <s v="libros de harry potter"/>
    <s v="intent que sirve para detectar que el usuario quiere buscar varios libros/fondos/ensayos/artículos... En el catálogo de la biblioteca (mencionanado el título o parte de él)"/>
    <x v="11"/>
    <x v="12"/>
    <n v="0.99992614984512329"/>
    <n v="0"/>
    <m/>
    <x v="112"/>
    <m/>
    <m/>
    <x v="0"/>
  </r>
  <r>
    <n v="17"/>
    <s v="Una Habitacion Propia lo teneis?"/>
    <m/>
    <x v="11"/>
    <x v="12"/>
    <n v="0.92143446207046509"/>
    <n v="0"/>
    <m/>
    <x v="0"/>
    <m/>
    <m/>
    <x v="0"/>
  </r>
  <r>
    <n v="17"/>
    <s v="Quiero el Curso de Lingüistica General"/>
    <m/>
    <x v="11"/>
    <x v="11"/>
    <n v="0.99999594688415527"/>
    <n v="1"/>
    <m/>
    <x v="94"/>
    <m/>
    <m/>
    <x v="1"/>
  </r>
  <r>
    <n v="17"/>
    <s v="Asi hablo Zaratustra lo teneis aqui en la complu?"/>
    <m/>
    <x v="11"/>
    <x v="12"/>
    <n v="0.98624837398529053"/>
    <n v="0"/>
    <m/>
    <x v="0"/>
    <m/>
    <m/>
    <x v="0"/>
  </r>
  <r>
    <n v="17"/>
    <s v="Queria un libro era Critica de la Razon o algo asi"/>
    <m/>
    <x v="11"/>
    <x v="12"/>
    <n v="0.84648293256759644"/>
    <n v="0"/>
    <m/>
    <x v="95"/>
    <m/>
    <m/>
    <x v="0"/>
  </r>
  <r>
    <n v="17"/>
    <s v="¿Teneis Ulises por aqui?"/>
    <m/>
    <x v="11"/>
    <x v="12"/>
    <n v="0.99167108535766602"/>
    <n v="0"/>
    <m/>
    <x v="0"/>
    <m/>
    <m/>
    <x v="0"/>
  </r>
  <r>
    <n v="17"/>
    <s v="Queria leer el libro de Ana Frank"/>
    <m/>
    <x v="11"/>
    <x v="12"/>
    <n v="0.99919122457504272"/>
    <n v="0"/>
    <m/>
    <x v="96"/>
    <m/>
    <m/>
    <x v="0"/>
  </r>
  <r>
    <n v="17"/>
    <s v="No se si teneis en catalogo El gran Gatsby"/>
    <m/>
    <x v="11"/>
    <x v="12"/>
    <n v="0.99990963935852051"/>
    <n v="0"/>
    <m/>
    <x v="97"/>
    <m/>
    <m/>
    <x v="0"/>
  </r>
  <r>
    <n v="17"/>
    <s v="Llevo tiempo queriendo leerme 1984"/>
    <m/>
    <x v="11"/>
    <x v="11"/>
    <n v="0.99999856948852539"/>
    <n v="1"/>
    <m/>
    <x v="0"/>
    <m/>
    <m/>
    <x v="1"/>
  </r>
  <r>
    <n v="17"/>
    <s v="The Handmaid's Tale lo teneis en esta biblio?"/>
    <m/>
    <x v="11"/>
    <x v="11"/>
    <n v="0.7866356372833252"/>
    <n v="1"/>
    <m/>
    <x v="98"/>
    <m/>
    <m/>
    <x v="1"/>
  </r>
  <r>
    <n v="17"/>
    <s v="Quiero leerme alguna novela chula como por ejemplo Un Mundo Feliz"/>
    <m/>
    <x v="11"/>
    <x v="4"/>
    <n v="0.65"/>
    <n v="1"/>
    <m/>
    <x v="113"/>
    <m/>
    <m/>
    <x v="1"/>
  </r>
  <r>
    <n v="18"/>
    <s v="libros de harry potter de J K Rowling"/>
    <s v="intent que sirve para detectar que el usuario quiere buscar varios libros/fondos/ensayos/artículos... En el catálogo de la biblioteca (mencionanado el título y el autor)"/>
    <x v="11"/>
    <x v="12"/>
    <n v="0.99985611438751221"/>
    <n v="0"/>
    <m/>
    <x v="114"/>
    <m/>
    <m/>
    <x v="0"/>
  </r>
  <r>
    <n v="18"/>
    <s v="busca el libro Medea de Euripides  "/>
    <m/>
    <x v="11"/>
    <x v="12"/>
    <n v="0.99974411725997925"/>
    <n v="0"/>
    <m/>
    <x v="99"/>
    <m/>
    <m/>
    <x v="0"/>
  </r>
  <r>
    <n v="18"/>
    <s v="Una Habitacion Propia de Woolf lo teneis?"/>
    <m/>
    <x v="11"/>
    <x v="12"/>
    <n v="0.8581688404083252"/>
    <n v="0"/>
    <m/>
    <x v="0"/>
    <m/>
    <m/>
    <x v="0"/>
  </r>
  <r>
    <n v="18"/>
    <s v="Quiero el Curso de Lingüistica General de Saussure"/>
    <m/>
    <x v="11"/>
    <x v="11"/>
    <n v="0.99998587369918823"/>
    <n v="1"/>
    <m/>
    <x v="100"/>
    <m/>
    <m/>
    <x v="1"/>
  </r>
  <r>
    <n v="18"/>
    <s v="Asi hablo Zaratustra de Nietzsche lo teneis aqui en la complu?"/>
    <m/>
    <x v="11"/>
    <x v="12"/>
    <n v="0.98238468170166016"/>
    <n v="0"/>
    <m/>
    <x v="0"/>
    <m/>
    <m/>
    <x v="0"/>
  </r>
  <r>
    <n v="18"/>
    <s v="Queria un libro de Kant era Critica de la Razon o algo asi"/>
    <m/>
    <x v="11"/>
    <x v="12"/>
    <n v="0.77188277244567871"/>
    <n v="0"/>
    <m/>
    <x v="101"/>
    <m/>
    <m/>
    <x v="0"/>
  </r>
  <r>
    <n v="18"/>
    <s v="¿Teneis Ulises de Joyce por aqui?"/>
    <m/>
    <x v="11"/>
    <x v="12"/>
    <n v="0.99659824371337891"/>
    <n v="0"/>
    <m/>
    <x v="0"/>
    <m/>
    <m/>
    <x v="0"/>
  </r>
  <r>
    <n v="18"/>
    <s v="Queria buscar articulos del diario de Ana Frank"/>
    <m/>
    <x v="11"/>
    <x v="11"/>
    <n v="0.99999940395355225"/>
    <n v="1"/>
    <m/>
    <x v="115"/>
    <m/>
    <m/>
    <x v="1"/>
  </r>
  <r>
    <n v="18"/>
    <s v="No se si teneis en catalogo El gran Gatsby de Fitzgerald"/>
    <m/>
    <x v="11"/>
    <x v="12"/>
    <n v="0.99983519315719604"/>
    <n v="0"/>
    <m/>
    <x v="102"/>
    <m/>
    <m/>
    <x v="0"/>
  </r>
  <r>
    <n v="18"/>
    <s v="copias de Un Mundo Feliz de Aldous Huxley"/>
    <m/>
    <x v="11"/>
    <x v="4"/>
    <n v="0.65"/>
    <n v="1"/>
    <m/>
    <x v="0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44863-C7AA-4146-AF71-5C4BD3FC376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K18" firstHeaderRow="1" firstDataRow="2" firstDataCol="1"/>
  <pivotFields count="12">
    <pivotField showAll="0"/>
    <pivotField showAll="0"/>
    <pivotField showAll="0"/>
    <pivotField showAll="0"/>
    <pivotField axis="axisRow" showAll="0">
      <items count="14">
        <item x="0"/>
        <item x="2"/>
        <item x="3"/>
        <item x="5"/>
        <item x="8"/>
        <item x="7"/>
        <item x="9"/>
        <item x="1"/>
        <item x="6"/>
        <item x="10"/>
        <item x="11"/>
        <item x="1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final score" fld="1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82AD4-EF25-4D35-AAFC-2139B01C48A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7" firstHeaderRow="1" firstDataRow="2" firstDataCol="1"/>
  <pivotFields count="12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final score" fld="1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70EDC-1EFD-4B8B-9DF9-84E71098AD3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17" firstHeaderRow="1" firstDataRow="2" firstDataCol="1"/>
  <pivotFields count="12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4">
        <item x="0"/>
        <item x="2"/>
        <item x="3"/>
        <item x="5"/>
        <item x="8"/>
        <item x="7"/>
        <item x="9"/>
        <item x="1"/>
        <item x="6"/>
        <item x="10"/>
        <item x="11"/>
        <item x="12"/>
        <item x="4"/>
        <item t="default"/>
      </items>
    </pivotField>
    <pivotField showAll="0"/>
    <pivotField showAll="0"/>
    <pivotField showAll="0"/>
    <pivotField showAll="0">
      <items count="117">
        <item x="0"/>
        <item x="110"/>
        <item x="26"/>
        <item x="16"/>
        <item x="49"/>
        <item x="27"/>
        <item x="17"/>
        <item x="52"/>
        <item x="30"/>
        <item x="94"/>
        <item x="100"/>
        <item x="18"/>
        <item x="21"/>
        <item x="32"/>
        <item x="91"/>
        <item x="25"/>
        <item x="11"/>
        <item x="24"/>
        <item x="10"/>
        <item x="47"/>
        <item x="46"/>
        <item x="48"/>
        <item x="86"/>
        <item x="12"/>
        <item x="31"/>
        <item x="14"/>
        <item x="23"/>
        <item x="115"/>
        <item x="45"/>
        <item x="53"/>
        <item x="54"/>
        <item x="22"/>
        <item x="20"/>
        <item x="19"/>
        <item x="109"/>
        <item x="76"/>
        <item x="112"/>
        <item x="93"/>
        <item x="92"/>
        <item x="114"/>
        <item x="2"/>
        <item x="15"/>
        <item x="95"/>
        <item x="107"/>
        <item x="101"/>
        <item x="88"/>
        <item x="103"/>
        <item x="82"/>
        <item x="67"/>
        <item x="78"/>
        <item x="104"/>
        <item x="74"/>
        <item x="68"/>
        <item x="108"/>
        <item x="96"/>
        <item x="79"/>
        <item x="85"/>
        <item x="9"/>
        <item x="51"/>
        <item x="62"/>
        <item x="35"/>
        <item x="72"/>
        <item x="43"/>
        <item x="36"/>
        <item x="57"/>
        <item x="81"/>
        <item x="29"/>
        <item x="40"/>
        <item x="39"/>
        <item x="73"/>
        <item x="90"/>
        <item x="69"/>
        <item x="97"/>
        <item x="102"/>
        <item x="61"/>
        <item x="4"/>
        <item x="70"/>
        <item x="58"/>
        <item x="6"/>
        <item x="3"/>
        <item x="83"/>
        <item x="71"/>
        <item x="59"/>
        <item x="89"/>
        <item x="87"/>
        <item x="84"/>
        <item x="65"/>
        <item x="33"/>
        <item x="13"/>
        <item x="34"/>
        <item x="42"/>
        <item x="7"/>
        <item x="56"/>
        <item x="37"/>
        <item x="5"/>
        <item x="28"/>
        <item x="50"/>
        <item x="64"/>
        <item x="8"/>
        <item x="98"/>
        <item x="63"/>
        <item x="60"/>
        <item x="38"/>
        <item x="41"/>
        <item x="113"/>
        <item x="111"/>
        <item x="1"/>
        <item x="106"/>
        <item x="105"/>
        <item x="75"/>
        <item x="80"/>
        <item x="99"/>
        <item x="77"/>
        <item x="66"/>
        <item x="44"/>
        <item x="55"/>
        <item t="default"/>
      </items>
    </pivotField>
    <pivotField showAll="0"/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final score" fld="11" subtotal="count" baseField="3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4" count="1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1"/>
  <sheetViews>
    <sheetView tabSelected="1" zoomScale="85" zoomScaleNormal="85" workbookViewId="0">
      <selection activeCell="I15" sqref="I15"/>
    </sheetView>
  </sheetViews>
  <sheetFormatPr defaultRowHeight="15" x14ac:dyDescent="0.25"/>
  <cols>
    <col min="1" max="1" width="12.5703125" customWidth="1"/>
    <col min="2" max="2" width="23.5703125" customWidth="1"/>
    <col min="3" max="3" width="11" customWidth="1"/>
    <col min="4" max="4" width="18.28515625" customWidth="1"/>
    <col min="5" max="5" width="18.7109375" customWidth="1"/>
    <col min="6" max="6" width="14.42578125" customWidth="1"/>
    <col min="7" max="7" width="12.42578125" customWidth="1"/>
    <col min="8" max="8" width="15.7109375" bestFit="1" customWidth="1"/>
    <col min="9" max="9" width="11" customWidth="1"/>
    <col min="10" max="10" width="13" customWidth="1"/>
    <col min="11" max="11" width="12.28515625" customWidth="1"/>
    <col min="12" max="12" width="14" customWidth="1"/>
  </cols>
  <sheetData>
    <row r="1" spans="1:12" ht="18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 customHeight="1" x14ac:dyDescent="0.25">
      <c r="A2">
        <v>9</v>
      </c>
      <c r="B2" t="s">
        <v>11</v>
      </c>
      <c r="C2" s="3"/>
      <c r="D2" t="s">
        <v>12</v>
      </c>
      <c r="E2" t="s">
        <v>12</v>
      </c>
      <c r="F2">
        <v>1</v>
      </c>
      <c r="G2">
        <f t="shared" ref="G2:G65" si="0">IF((AND(D2=E2, F2&gt;=0.65)),0,1)</f>
        <v>0</v>
      </c>
      <c r="I2" t="s">
        <v>13</v>
      </c>
      <c r="L2">
        <f>IF((AND(D2=E2, F2&gt;=0.65)),0,1)</f>
        <v>0</v>
      </c>
    </row>
    <row r="3" spans="1:12" ht="15.75" customHeight="1" x14ac:dyDescent="0.25">
      <c r="A3">
        <v>9</v>
      </c>
      <c r="B3" t="s">
        <v>14</v>
      </c>
      <c r="C3" s="3"/>
      <c r="D3" t="s">
        <v>12</v>
      </c>
      <c r="E3" t="s">
        <v>12</v>
      </c>
      <c r="F3">
        <v>1</v>
      </c>
      <c r="G3">
        <f t="shared" si="0"/>
        <v>0</v>
      </c>
      <c r="I3" t="s">
        <v>13</v>
      </c>
      <c r="L3">
        <f t="shared" ref="L3:L66" si="1">IF((AND(D3=E3, F3&gt;=0.65)),0,1)</f>
        <v>0</v>
      </c>
    </row>
    <row r="4" spans="1:12" ht="15.75" customHeight="1" x14ac:dyDescent="0.25">
      <c r="A4">
        <v>9</v>
      </c>
      <c r="B4" t="s">
        <v>15</v>
      </c>
      <c r="C4" s="3"/>
      <c r="D4" t="s">
        <v>12</v>
      </c>
      <c r="E4" t="s">
        <v>12</v>
      </c>
      <c r="F4">
        <v>0.99999916553497314</v>
      </c>
      <c r="G4">
        <f t="shared" si="0"/>
        <v>0</v>
      </c>
      <c r="I4" t="s">
        <v>13</v>
      </c>
      <c r="L4">
        <f t="shared" si="1"/>
        <v>0</v>
      </c>
    </row>
    <row r="5" spans="1:12" ht="15.75" customHeight="1" x14ac:dyDescent="0.25">
      <c r="A5">
        <v>9</v>
      </c>
      <c r="B5" t="s">
        <v>16</v>
      </c>
      <c r="C5" s="3"/>
      <c r="D5" t="s">
        <v>12</v>
      </c>
      <c r="E5" t="s">
        <v>12</v>
      </c>
      <c r="F5">
        <v>0.99999916553497314</v>
      </c>
      <c r="G5">
        <f t="shared" si="0"/>
        <v>0</v>
      </c>
      <c r="I5" t="s">
        <v>13</v>
      </c>
      <c r="L5">
        <f t="shared" si="1"/>
        <v>0</v>
      </c>
    </row>
    <row r="6" spans="1:12" ht="15.75" customHeight="1" x14ac:dyDescent="0.25">
      <c r="A6">
        <v>9</v>
      </c>
      <c r="B6" t="s">
        <v>17</v>
      </c>
      <c r="C6" s="3"/>
      <c r="D6" t="s">
        <v>12</v>
      </c>
      <c r="E6" t="s">
        <v>12</v>
      </c>
      <c r="F6">
        <v>1</v>
      </c>
      <c r="G6">
        <f t="shared" si="0"/>
        <v>0</v>
      </c>
      <c r="I6" t="s">
        <v>13</v>
      </c>
      <c r="L6">
        <f t="shared" si="1"/>
        <v>0</v>
      </c>
    </row>
    <row r="7" spans="1:12" ht="15.75" customHeight="1" x14ac:dyDescent="0.25">
      <c r="A7">
        <v>9</v>
      </c>
      <c r="B7" t="s">
        <v>18</v>
      </c>
      <c r="C7" s="3"/>
      <c r="D7" t="s">
        <v>12</v>
      </c>
      <c r="E7" t="s">
        <v>12</v>
      </c>
      <c r="F7">
        <v>1</v>
      </c>
      <c r="G7">
        <f t="shared" si="0"/>
        <v>0</v>
      </c>
      <c r="I7" t="s">
        <v>13</v>
      </c>
      <c r="L7">
        <f t="shared" si="1"/>
        <v>0</v>
      </c>
    </row>
    <row r="8" spans="1:12" ht="15.75" customHeight="1" x14ac:dyDescent="0.25">
      <c r="A8">
        <v>9</v>
      </c>
      <c r="B8" t="s">
        <v>19</v>
      </c>
      <c r="C8" s="3"/>
      <c r="D8" t="s">
        <v>12</v>
      </c>
      <c r="E8" t="s">
        <v>12</v>
      </c>
      <c r="F8">
        <v>1</v>
      </c>
      <c r="G8">
        <f t="shared" si="0"/>
        <v>0</v>
      </c>
      <c r="I8" t="s">
        <v>13</v>
      </c>
      <c r="L8">
        <f t="shared" si="1"/>
        <v>0</v>
      </c>
    </row>
    <row r="9" spans="1:12" ht="15.75" customHeight="1" x14ac:dyDescent="0.25">
      <c r="A9">
        <v>9</v>
      </c>
      <c r="B9" t="s">
        <v>20</v>
      </c>
      <c r="C9" s="3"/>
      <c r="D9" t="s">
        <v>12</v>
      </c>
      <c r="E9" t="s">
        <v>21</v>
      </c>
      <c r="F9">
        <v>0.99999600648880005</v>
      </c>
      <c r="G9">
        <f t="shared" si="0"/>
        <v>1</v>
      </c>
      <c r="I9" t="s">
        <v>22</v>
      </c>
      <c r="L9">
        <f t="shared" si="1"/>
        <v>1</v>
      </c>
    </row>
    <row r="10" spans="1:12" ht="15.75" customHeight="1" x14ac:dyDescent="0.25">
      <c r="A10">
        <v>9</v>
      </c>
      <c r="B10" t="s">
        <v>23</v>
      </c>
      <c r="C10" s="3"/>
      <c r="D10" t="s">
        <v>12</v>
      </c>
      <c r="E10" t="s">
        <v>12</v>
      </c>
      <c r="F10">
        <v>1</v>
      </c>
      <c r="G10">
        <f t="shared" si="0"/>
        <v>0</v>
      </c>
      <c r="I10" t="s">
        <v>13</v>
      </c>
      <c r="L10">
        <f t="shared" si="1"/>
        <v>0</v>
      </c>
    </row>
    <row r="11" spans="1:12" ht="15.75" customHeight="1" x14ac:dyDescent="0.25">
      <c r="A11">
        <v>9</v>
      </c>
      <c r="B11" t="s">
        <v>24</v>
      </c>
      <c r="C11" s="3"/>
      <c r="D11" t="s">
        <v>12</v>
      </c>
      <c r="E11" t="s">
        <v>12</v>
      </c>
      <c r="F11">
        <v>1</v>
      </c>
      <c r="G11">
        <f t="shared" si="0"/>
        <v>0</v>
      </c>
      <c r="I11" t="s">
        <v>13</v>
      </c>
      <c r="L11">
        <f t="shared" si="1"/>
        <v>0</v>
      </c>
    </row>
    <row r="12" spans="1:12" ht="15.75" customHeight="1" x14ac:dyDescent="0.25">
      <c r="A12">
        <v>9</v>
      </c>
      <c r="B12" t="s">
        <v>25</v>
      </c>
      <c r="C12" s="3"/>
      <c r="D12" t="s">
        <v>12</v>
      </c>
      <c r="E12" t="s">
        <v>12</v>
      </c>
      <c r="F12">
        <v>1</v>
      </c>
      <c r="G12">
        <f t="shared" si="0"/>
        <v>0</v>
      </c>
      <c r="I12" t="s">
        <v>13</v>
      </c>
      <c r="L12">
        <f t="shared" si="1"/>
        <v>0</v>
      </c>
    </row>
    <row r="13" spans="1:12" ht="15.75" customHeight="1" x14ac:dyDescent="0.25">
      <c r="A13">
        <v>3</v>
      </c>
      <c r="B13" t="s">
        <v>26</v>
      </c>
      <c r="D13" t="s">
        <v>27</v>
      </c>
      <c r="E13" t="s">
        <v>27</v>
      </c>
      <c r="F13">
        <v>0.99999475479125977</v>
      </c>
      <c r="G13">
        <f t="shared" si="0"/>
        <v>0</v>
      </c>
      <c r="I13" t="s">
        <v>13</v>
      </c>
      <c r="L13">
        <f t="shared" si="1"/>
        <v>0</v>
      </c>
    </row>
    <row r="14" spans="1:12" ht="15.75" customHeight="1" x14ac:dyDescent="0.25">
      <c r="A14">
        <v>3</v>
      </c>
      <c r="B14" t="s">
        <v>28</v>
      </c>
      <c r="D14" t="s">
        <v>27</v>
      </c>
      <c r="E14" t="s">
        <v>27</v>
      </c>
      <c r="F14">
        <v>0.99997496604919434</v>
      </c>
      <c r="G14">
        <f t="shared" si="0"/>
        <v>0</v>
      </c>
      <c r="I14" t="s">
        <v>13</v>
      </c>
      <c r="L14">
        <f t="shared" si="1"/>
        <v>0</v>
      </c>
    </row>
    <row r="15" spans="1:12" ht="15.75" customHeight="1" x14ac:dyDescent="0.25">
      <c r="A15">
        <v>3</v>
      </c>
      <c r="B15" t="s">
        <v>29</v>
      </c>
      <c r="D15" t="s">
        <v>27</v>
      </c>
      <c r="E15" t="s">
        <v>27</v>
      </c>
      <c r="F15">
        <v>0.99994444847106934</v>
      </c>
      <c r="G15">
        <f t="shared" si="0"/>
        <v>0</v>
      </c>
      <c r="I15" t="s">
        <v>13</v>
      </c>
      <c r="L15">
        <f t="shared" si="1"/>
        <v>0</v>
      </c>
    </row>
    <row r="16" spans="1:12" ht="15.75" customHeight="1" x14ac:dyDescent="0.25">
      <c r="A16">
        <v>3</v>
      </c>
      <c r="B16" t="s">
        <v>30</v>
      </c>
      <c r="D16" t="s">
        <v>27</v>
      </c>
      <c r="E16" t="s">
        <v>27</v>
      </c>
      <c r="F16">
        <v>0.99997025728225708</v>
      </c>
      <c r="G16">
        <f t="shared" si="0"/>
        <v>0</v>
      </c>
      <c r="I16" t="s">
        <v>13</v>
      </c>
      <c r="L16">
        <f t="shared" si="1"/>
        <v>0</v>
      </c>
    </row>
    <row r="17" spans="1:12" ht="15.75" customHeight="1" x14ac:dyDescent="0.25">
      <c r="A17">
        <v>3</v>
      </c>
      <c r="B17" t="s">
        <v>31</v>
      </c>
      <c r="D17" t="s">
        <v>27</v>
      </c>
      <c r="E17" t="s">
        <v>27</v>
      </c>
      <c r="F17">
        <v>0.99999576807022095</v>
      </c>
      <c r="G17">
        <f t="shared" si="0"/>
        <v>0</v>
      </c>
      <c r="I17" t="s">
        <v>13</v>
      </c>
      <c r="L17">
        <f t="shared" si="1"/>
        <v>0</v>
      </c>
    </row>
    <row r="18" spans="1:12" ht="15.75" customHeight="1" x14ac:dyDescent="0.25">
      <c r="A18">
        <v>3</v>
      </c>
      <c r="B18" t="s">
        <v>32</v>
      </c>
      <c r="D18" t="s">
        <v>27</v>
      </c>
      <c r="E18" t="s">
        <v>27</v>
      </c>
      <c r="F18">
        <v>0.99995815753936768</v>
      </c>
      <c r="G18">
        <f t="shared" si="0"/>
        <v>0</v>
      </c>
      <c r="I18" t="s">
        <v>13</v>
      </c>
      <c r="L18">
        <f t="shared" si="1"/>
        <v>0</v>
      </c>
    </row>
    <row r="19" spans="1:12" ht="15.75" customHeight="1" x14ac:dyDescent="0.25">
      <c r="A19">
        <v>3</v>
      </c>
      <c r="B19" t="s">
        <v>33</v>
      </c>
      <c r="D19" t="s">
        <v>27</v>
      </c>
      <c r="E19" t="s">
        <v>27</v>
      </c>
      <c r="F19">
        <v>0.99996709823608398</v>
      </c>
      <c r="G19">
        <f t="shared" si="0"/>
        <v>0</v>
      </c>
      <c r="I19" t="s">
        <v>13</v>
      </c>
      <c r="L19">
        <f t="shared" si="1"/>
        <v>0</v>
      </c>
    </row>
    <row r="20" spans="1:12" ht="15.75" customHeight="1" x14ac:dyDescent="0.25">
      <c r="A20">
        <v>3</v>
      </c>
      <c r="B20" t="s">
        <v>34</v>
      </c>
      <c r="D20" t="s">
        <v>27</v>
      </c>
      <c r="E20" t="s">
        <v>27</v>
      </c>
      <c r="F20">
        <v>0.99991708993911743</v>
      </c>
      <c r="G20">
        <f t="shared" si="0"/>
        <v>0</v>
      </c>
      <c r="I20" t="s">
        <v>13</v>
      </c>
      <c r="L20">
        <f t="shared" si="1"/>
        <v>0</v>
      </c>
    </row>
    <row r="21" spans="1:12" ht="15.75" customHeight="1" x14ac:dyDescent="0.25">
      <c r="A21">
        <v>3</v>
      </c>
      <c r="B21" t="s">
        <v>35</v>
      </c>
      <c r="D21" t="s">
        <v>27</v>
      </c>
      <c r="E21" t="s">
        <v>27</v>
      </c>
      <c r="F21">
        <v>0.99998444318771362</v>
      </c>
      <c r="G21">
        <f t="shared" si="0"/>
        <v>0</v>
      </c>
      <c r="I21" t="s">
        <v>13</v>
      </c>
      <c r="L21">
        <f t="shared" si="1"/>
        <v>0</v>
      </c>
    </row>
    <row r="22" spans="1:12" ht="15.75" customHeight="1" x14ac:dyDescent="0.25">
      <c r="A22">
        <v>3</v>
      </c>
      <c r="B22" t="s">
        <v>36</v>
      </c>
      <c r="D22" t="s">
        <v>27</v>
      </c>
      <c r="E22" t="s">
        <v>27</v>
      </c>
      <c r="F22">
        <v>0.99999094009399414</v>
      </c>
      <c r="G22">
        <f t="shared" si="0"/>
        <v>0</v>
      </c>
      <c r="I22" t="s">
        <v>13</v>
      </c>
      <c r="L22">
        <f t="shared" si="1"/>
        <v>0</v>
      </c>
    </row>
    <row r="23" spans="1:12" ht="15.75" customHeight="1" x14ac:dyDescent="0.25">
      <c r="A23">
        <v>3</v>
      </c>
      <c r="B23" t="s">
        <v>37</v>
      </c>
      <c r="D23" t="s">
        <v>27</v>
      </c>
      <c r="E23" t="s">
        <v>27</v>
      </c>
      <c r="F23">
        <v>0.99999356269836426</v>
      </c>
      <c r="G23">
        <f t="shared" si="0"/>
        <v>0</v>
      </c>
      <c r="I23" t="s">
        <v>13</v>
      </c>
      <c r="L23">
        <f t="shared" si="1"/>
        <v>0</v>
      </c>
    </row>
    <row r="24" spans="1:12" ht="15.75" customHeight="1" x14ac:dyDescent="0.25">
      <c r="A24">
        <v>1</v>
      </c>
      <c r="B24" t="s">
        <v>38</v>
      </c>
      <c r="D24" t="s">
        <v>39</v>
      </c>
      <c r="E24" t="s">
        <v>39</v>
      </c>
      <c r="F24">
        <v>0.9999997615814209</v>
      </c>
      <c r="G24">
        <f t="shared" si="0"/>
        <v>0</v>
      </c>
      <c r="I24" t="s">
        <v>13</v>
      </c>
      <c r="L24">
        <f t="shared" si="1"/>
        <v>0</v>
      </c>
    </row>
    <row r="25" spans="1:12" ht="15.75" customHeight="1" x14ac:dyDescent="0.25">
      <c r="A25">
        <v>1</v>
      </c>
      <c r="B25" t="s">
        <v>40</v>
      </c>
      <c r="D25" t="s">
        <v>39</v>
      </c>
      <c r="E25" t="s">
        <v>41</v>
      </c>
      <c r="F25">
        <v>0.65</v>
      </c>
      <c r="G25">
        <f t="shared" si="0"/>
        <v>1</v>
      </c>
      <c r="I25" t="s">
        <v>13</v>
      </c>
      <c r="L25">
        <f t="shared" si="1"/>
        <v>1</v>
      </c>
    </row>
    <row r="26" spans="1:12" ht="15.75" customHeight="1" x14ac:dyDescent="0.25">
      <c r="A26">
        <v>1</v>
      </c>
      <c r="B26" t="s">
        <v>42</v>
      </c>
      <c r="D26" t="s">
        <v>39</v>
      </c>
      <c r="E26" t="s">
        <v>43</v>
      </c>
      <c r="F26">
        <v>0.9701850414276123</v>
      </c>
      <c r="G26">
        <f t="shared" si="0"/>
        <v>1</v>
      </c>
      <c r="I26" t="s">
        <v>13</v>
      </c>
      <c r="L26">
        <f t="shared" si="1"/>
        <v>1</v>
      </c>
    </row>
    <row r="27" spans="1:12" ht="15.75" customHeight="1" x14ac:dyDescent="0.25">
      <c r="A27">
        <v>1</v>
      </c>
      <c r="B27" t="s">
        <v>44</v>
      </c>
      <c r="D27" t="s">
        <v>39</v>
      </c>
      <c r="E27" t="s">
        <v>21</v>
      </c>
      <c r="F27">
        <v>0.99346017837524414</v>
      </c>
      <c r="G27">
        <f t="shared" si="0"/>
        <v>1</v>
      </c>
      <c r="I27" t="s">
        <v>13</v>
      </c>
      <c r="L27">
        <f t="shared" si="1"/>
        <v>1</v>
      </c>
    </row>
    <row r="28" spans="1:12" ht="15.75" customHeight="1" x14ac:dyDescent="0.25">
      <c r="A28">
        <v>1</v>
      </c>
      <c r="B28" t="s">
        <v>45</v>
      </c>
      <c r="D28" t="s">
        <v>39</v>
      </c>
      <c r="E28" t="s">
        <v>12</v>
      </c>
      <c r="F28">
        <v>0.99998211860656738</v>
      </c>
      <c r="G28">
        <f t="shared" si="0"/>
        <v>1</v>
      </c>
      <c r="I28" t="s">
        <v>13</v>
      </c>
      <c r="L28">
        <f t="shared" si="1"/>
        <v>1</v>
      </c>
    </row>
    <row r="29" spans="1:12" ht="15.75" customHeight="1" x14ac:dyDescent="0.25">
      <c r="A29">
        <v>1</v>
      </c>
      <c r="B29" t="s">
        <v>46</v>
      </c>
      <c r="D29" t="s">
        <v>39</v>
      </c>
      <c r="E29" t="s">
        <v>43</v>
      </c>
      <c r="F29">
        <v>0.96806395053863525</v>
      </c>
      <c r="G29">
        <f t="shared" si="0"/>
        <v>1</v>
      </c>
      <c r="I29" t="s">
        <v>13</v>
      </c>
      <c r="L29">
        <f t="shared" si="1"/>
        <v>1</v>
      </c>
    </row>
    <row r="30" spans="1:12" ht="15.75" customHeight="1" x14ac:dyDescent="0.25">
      <c r="A30">
        <v>1</v>
      </c>
      <c r="B30" t="s">
        <v>47</v>
      </c>
      <c r="D30" t="s">
        <v>39</v>
      </c>
      <c r="E30" t="s">
        <v>39</v>
      </c>
      <c r="F30">
        <v>0.86966204643249512</v>
      </c>
      <c r="G30">
        <f t="shared" si="0"/>
        <v>0</v>
      </c>
      <c r="I30" t="s">
        <v>13</v>
      </c>
      <c r="L30">
        <f t="shared" si="1"/>
        <v>0</v>
      </c>
    </row>
    <row r="31" spans="1:12" ht="15.75" customHeight="1" x14ac:dyDescent="0.25">
      <c r="A31">
        <v>1</v>
      </c>
      <c r="B31" t="s">
        <v>48</v>
      </c>
      <c r="D31" t="s">
        <v>39</v>
      </c>
      <c r="E31" t="s">
        <v>49</v>
      </c>
      <c r="F31">
        <v>0.91460502147674561</v>
      </c>
      <c r="G31">
        <f t="shared" si="0"/>
        <v>1</v>
      </c>
      <c r="I31" t="s">
        <v>13</v>
      </c>
      <c r="L31">
        <f t="shared" si="1"/>
        <v>1</v>
      </c>
    </row>
    <row r="32" spans="1:12" ht="15.75" customHeight="1" x14ac:dyDescent="0.25">
      <c r="A32">
        <v>1</v>
      </c>
      <c r="B32" t="s">
        <v>50</v>
      </c>
      <c r="D32" t="s">
        <v>39</v>
      </c>
      <c r="E32" t="s">
        <v>12</v>
      </c>
      <c r="F32">
        <v>0.95398950576782227</v>
      </c>
      <c r="G32">
        <f t="shared" si="0"/>
        <v>1</v>
      </c>
      <c r="I32" t="s">
        <v>13</v>
      </c>
      <c r="L32">
        <f t="shared" si="1"/>
        <v>1</v>
      </c>
    </row>
    <row r="33" spans="1:12" ht="15.75" customHeight="1" x14ac:dyDescent="0.25">
      <c r="A33">
        <v>1</v>
      </c>
      <c r="B33" t="s">
        <v>51</v>
      </c>
      <c r="D33" t="s">
        <v>39</v>
      </c>
      <c r="E33" t="s">
        <v>39</v>
      </c>
      <c r="F33">
        <v>0.96274769306182861</v>
      </c>
      <c r="G33">
        <f t="shared" si="0"/>
        <v>0</v>
      </c>
      <c r="I33" t="s">
        <v>13</v>
      </c>
      <c r="L33">
        <f t="shared" si="1"/>
        <v>0</v>
      </c>
    </row>
    <row r="34" spans="1:12" ht="15.75" customHeight="1" x14ac:dyDescent="0.25">
      <c r="A34">
        <v>1</v>
      </c>
      <c r="B34" t="s">
        <v>52</v>
      </c>
      <c r="D34" t="s">
        <v>39</v>
      </c>
      <c r="E34" t="s">
        <v>41</v>
      </c>
      <c r="F34">
        <v>0.65</v>
      </c>
      <c r="G34">
        <f t="shared" si="0"/>
        <v>1</v>
      </c>
      <c r="I34" t="s">
        <v>13</v>
      </c>
      <c r="L34">
        <f t="shared" si="1"/>
        <v>1</v>
      </c>
    </row>
    <row r="35" spans="1:12" ht="15.75" customHeight="1" x14ac:dyDescent="0.25">
      <c r="A35">
        <v>4</v>
      </c>
      <c r="B35" t="s">
        <v>53</v>
      </c>
      <c r="C35" t="s">
        <v>54</v>
      </c>
      <c r="D35" t="s">
        <v>39</v>
      </c>
      <c r="E35" t="s">
        <v>39</v>
      </c>
      <c r="F35">
        <v>1</v>
      </c>
      <c r="G35">
        <f t="shared" si="0"/>
        <v>0</v>
      </c>
      <c r="I35" t="s">
        <v>13</v>
      </c>
      <c r="L35">
        <f t="shared" si="1"/>
        <v>0</v>
      </c>
    </row>
    <row r="36" spans="1:12" ht="15.75" customHeight="1" x14ac:dyDescent="0.25">
      <c r="A36">
        <v>4</v>
      </c>
      <c r="B36" t="s">
        <v>55</v>
      </c>
      <c r="D36" t="s">
        <v>39</v>
      </c>
      <c r="E36" t="s">
        <v>39</v>
      </c>
      <c r="F36">
        <v>1</v>
      </c>
      <c r="G36">
        <f t="shared" si="0"/>
        <v>0</v>
      </c>
      <c r="I36" t="s">
        <v>13</v>
      </c>
      <c r="L36">
        <f t="shared" si="1"/>
        <v>0</v>
      </c>
    </row>
    <row r="37" spans="1:12" ht="15.75" customHeight="1" x14ac:dyDescent="0.25">
      <c r="A37">
        <v>4</v>
      </c>
      <c r="B37" t="s">
        <v>56</v>
      </c>
      <c r="D37" t="s">
        <v>39</v>
      </c>
      <c r="E37" t="s">
        <v>39</v>
      </c>
      <c r="F37">
        <v>0.9999924898147583</v>
      </c>
      <c r="G37">
        <f t="shared" si="0"/>
        <v>0</v>
      </c>
      <c r="I37" t="s">
        <v>13</v>
      </c>
      <c r="L37">
        <f t="shared" si="1"/>
        <v>0</v>
      </c>
    </row>
    <row r="38" spans="1:12" ht="15.75" customHeight="1" x14ac:dyDescent="0.25">
      <c r="A38">
        <v>4</v>
      </c>
      <c r="B38" t="s">
        <v>57</v>
      </c>
      <c r="C38" s="3"/>
      <c r="D38" t="s">
        <v>39</v>
      </c>
      <c r="E38" t="s">
        <v>39</v>
      </c>
      <c r="F38">
        <v>1</v>
      </c>
      <c r="G38">
        <f t="shared" si="0"/>
        <v>0</v>
      </c>
      <c r="I38" t="s">
        <v>13</v>
      </c>
      <c r="L38">
        <f t="shared" si="1"/>
        <v>0</v>
      </c>
    </row>
    <row r="39" spans="1:12" ht="15.75" customHeight="1" x14ac:dyDescent="0.25">
      <c r="A39">
        <v>4</v>
      </c>
      <c r="B39" t="s">
        <v>58</v>
      </c>
      <c r="C39" s="3"/>
      <c r="D39" t="s">
        <v>39</v>
      </c>
      <c r="E39" t="s">
        <v>39</v>
      </c>
      <c r="F39">
        <v>1</v>
      </c>
      <c r="G39">
        <f t="shared" si="0"/>
        <v>0</v>
      </c>
      <c r="I39" t="s">
        <v>13</v>
      </c>
      <c r="L39">
        <f t="shared" si="1"/>
        <v>0</v>
      </c>
    </row>
    <row r="40" spans="1:12" ht="15.75" customHeight="1" x14ac:dyDescent="0.25">
      <c r="A40">
        <v>4</v>
      </c>
      <c r="B40" t="s">
        <v>38</v>
      </c>
      <c r="C40" s="3"/>
      <c r="D40" t="s">
        <v>39</v>
      </c>
      <c r="E40" t="s">
        <v>39</v>
      </c>
      <c r="F40">
        <v>0.9999997615814209</v>
      </c>
      <c r="G40">
        <f t="shared" si="0"/>
        <v>0</v>
      </c>
      <c r="I40" t="s">
        <v>13</v>
      </c>
      <c r="L40">
        <f t="shared" si="1"/>
        <v>0</v>
      </c>
    </row>
    <row r="41" spans="1:12" ht="15.75" customHeight="1" x14ac:dyDescent="0.25">
      <c r="A41">
        <v>4</v>
      </c>
      <c r="B41" t="s">
        <v>59</v>
      </c>
      <c r="C41" s="3"/>
      <c r="D41" t="s">
        <v>39</v>
      </c>
      <c r="E41" t="s">
        <v>39</v>
      </c>
      <c r="F41">
        <v>1</v>
      </c>
      <c r="G41">
        <f t="shared" si="0"/>
        <v>0</v>
      </c>
      <c r="I41" t="s">
        <v>13</v>
      </c>
      <c r="L41">
        <f t="shared" si="1"/>
        <v>0</v>
      </c>
    </row>
    <row r="42" spans="1:12" ht="15.75" customHeight="1" x14ac:dyDescent="0.25">
      <c r="A42">
        <v>4</v>
      </c>
      <c r="B42" t="s">
        <v>60</v>
      </c>
      <c r="C42" s="3"/>
      <c r="D42" t="s">
        <v>39</v>
      </c>
      <c r="E42" t="s">
        <v>39</v>
      </c>
      <c r="F42">
        <v>1</v>
      </c>
      <c r="G42">
        <f t="shared" si="0"/>
        <v>0</v>
      </c>
      <c r="I42" t="s">
        <v>13</v>
      </c>
      <c r="L42">
        <f t="shared" si="1"/>
        <v>0</v>
      </c>
    </row>
    <row r="43" spans="1:12" ht="15.75" customHeight="1" x14ac:dyDescent="0.25">
      <c r="A43">
        <v>4</v>
      </c>
      <c r="B43" t="s">
        <v>61</v>
      </c>
      <c r="C43" s="3"/>
      <c r="D43" t="s">
        <v>39</v>
      </c>
      <c r="E43" t="s">
        <v>39</v>
      </c>
      <c r="F43">
        <v>1</v>
      </c>
      <c r="G43">
        <f t="shared" si="0"/>
        <v>0</v>
      </c>
      <c r="I43" t="s">
        <v>13</v>
      </c>
      <c r="L43">
        <f t="shared" si="1"/>
        <v>0</v>
      </c>
    </row>
    <row r="44" spans="1:12" ht="15.75" customHeight="1" x14ac:dyDescent="0.25">
      <c r="A44">
        <v>4</v>
      </c>
      <c r="B44" t="s">
        <v>62</v>
      </c>
      <c r="C44" s="3"/>
      <c r="D44" t="s">
        <v>39</v>
      </c>
      <c r="E44" t="s">
        <v>39</v>
      </c>
      <c r="F44">
        <v>1</v>
      </c>
      <c r="G44">
        <f t="shared" si="0"/>
        <v>0</v>
      </c>
      <c r="I44" t="s">
        <v>13</v>
      </c>
      <c r="L44">
        <f t="shared" si="1"/>
        <v>0</v>
      </c>
    </row>
    <row r="45" spans="1:12" ht="15.75" customHeight="1" x14ac:dyDescent="0.25">
      <c r="A45">
        <v>4</v>
      </c>
      <c r="B45" t="s">
        <v>63</v>
      </c>
      <c r="C45" s="3"/>
      <c r="D45" t="s">
        <v>39</v>
      </c>
      <c r="E45" t="s">
        <v>39</v>
      </c>
      <c r="F45">
        <v>0.99999904632568359</v>
      </c>
      <c r="G45">
        <f t="shared" si="0"/>
        <v>0</v>
      </c>
      <c r="I45" t="s">
        <v>13</v>
      </c>
      <c r="L45">
        <f t="shared" si="1"/>
        <v>0</v>
      </c>
    </row>
    <row r="46" spans="1:12" ht="15.75" customHeight="1" x14ac:dyDescent="0.25">
      <c r="A46">
        <v>5</v>
      </c>
      <c r="B46" t="s">
        <v>64</v>
      </c>
      <c r="C46" s="3" t="s">
        <v>65</v>
      </c>
      <c r="D46" t="s">
        <v>43</v>
      </c>
      <c r="E46" t="s">
        <v>43</v>
      </c>
      <c r="F46">
        <v>1</v>
      </c>
      <c r="G46">
        <f t="shared" si="0"/>
        <v>0</v>
      </c>
      <c r="I46" t="s">
        <v>13</v>
      </c>
      <c r="L46">
        <f t="shared" si="1"/>
        <v>0</v>
      </c>
    </row>
    <row r="47" spans="1:12" ht="15.75" customHeight="1" x14ac:dyDescent="0.25">
      <c r="A47">
        <v>5</v>
      </c>
      <c r="B47" t="s">
        <v>66</v>
      </c>
      <c r="C47" s="3"/>
      <c r="D47" t="s">
        <v>43</v>
      </c>
      <c r="E47" t="s">
        <v>43</v>
      </c>
      <c r="F47">
        <v>1</v>
      </c>
      <c r="G47">
        <f t="shared" si="0"/>
        <v>0</v>
      </c>
      <c r="I47" t="s">
        <v>13</v>
      </c>
      <c r="L47">
        <f t="shared" si="1"/>
        <v>0</v>
      </c>
    </row>
    <row r="48" spans="1:12" ht="15.75" customHeight="1" x14ac:dyDescent="0.25">
      <c r="A48">
        <v>5</v>
      </c>
      <c r="B48" t="s">
        <v>67</v>
      </c>
      <c r="C48" s="3"/>
      <c r="D48" t="s">
        <v>43</v>
      </c>
      <c r="E48" t="s">
        <v>43</v>
      </c>
      <c r="F48">
        <v>0.99997973442077637</v>
      </c>
      <c r="G48">
        <f t="shared" si="0"/>
        <v>0</v>
      </c>
      <c r="I48" t="s">
        <v>13</v>
      </c>
      <c r="L48">
        <f t="shared" si="1"/>
        <v>0</v>
      </c>
    </row>
    <row r="49" spans="1:12" ht="15.75" customHeight="1" x14ac:dyDescent="0.25">
      <c r="A49">
        <v>5</v>
      </c>
      <c r="B49" t="s">
        <v>68</v>
      </c>
      <c r="C49" s="3"/>
      <c r="D49" t="s">
        <v>43</v>
      </c>
      <c r="E49" t="s">
        <v>43</v>
      </c>
      <c r="F49">
        <v>0.99999535083770752</v>
      </c>
      <c r="G49">
        <f t="shared" si="0"/>
        <v>0</v>
      </c>
      <c r="I49" t="s">
        <v>13</v>
      </c>
      <c r="L49">
        <f t="shared" si="1"/>
        <v>0</v>
      </c>
    </row>
    <row r="50" spans="1:12" ht="15.75" customHeight="1" x14ac:dyDescent="0.25">
      <c r="A50">
        <v>5</v>
      </c>
      <c r="B50" t="s">
        <v>69</v>
      </c>
      <c r="C50" s="3"/>
      <c r="D50" t="s">
        <v>43</v>
      </c>
      <c r="E50" t="s">
        <v>43</v>
      </c>
      <c r="F50">
        <v>1</v>
      </c>
      <c r="G50">
        <f t="shared" si="0"/>
        <v>0</v>
      </c>
      <c r="I50" t="s">
        <v>13</v>
      </c>
      <c r="L50">
        <f t="shared" si="1"/>
        <v>0</v>
      </c>
    </row>
    <row r="51" spans="1:12" ht="15.75" customHeight="1" x14ac:dyDescent="0.25">
      <c r="A51">
        <v>5</v>
      </c>
      <c r="B51" t="s">
        <v>70</v>
      </c>
      <c r="C51" s="3"/>
      <c r="D51" t="s">
        <v>43</v>
      </c>
      <c r="E51" t="s">
        <v>43</v>
      </c>
      <c r="F51">
        <v>0.99999672174453735</v>
      </c>
      <c r="G51">
        <f t="shared" si="0"/>
        <v>0</v>
      </c>
      <c r="I51" t="s">
        <v>13</v>
      </c>
      <c r="L51">
        <f t="shared" si="1"/>
        <v>0</v>
      </c>
    </row>
    <row r="52" spans="1:12" ht="15.75" customHeight="1" x14ac:dyDescent="0.25">
      <c r="A52">
        <v>5</v>
      </c>
      <c r="B52" t="s">
        <v>71</v>
      </c>
      <c r="C52" s="3"/>
      <c r="D52" t="s">
        <v>43</v>
      </c>
      <c r="E52" t="s">
        <v>43</v>
      </c>
      <c r="F52">
        <v>0.99996912479400635</v>
      </c>
      <c r="G52">
        <f t="shared" si="0"/>
        <v>0</v>
      </c>
      <c r="I52" t="s">
        <v>13</v>
      </c>
      <c r="L52">
        <f t="shared" si="1"/>
        <v>0</v>
      </c>
    </row>
    <row r="53" spans="1:12" ht="15.75" customHeight="1" x14ac:dyDescent="0.25">
      <c r="A53">
        <v>5</v>
      </c>
      <c r="B53" t="s">
        <v>72</v>
      </c>
      <c r="C53" s="3"/>
      <c r="D53" t="s">
        <v>43</v>
      </c>
      <c r="E53" t="s">
        <v>73</v>
      </c>
      <c r="F53">
        <v>0.71153026819229126</v>
      </c>
      <c r="G53">
        <f t="shared" si="0"/>
        <v>1</v>
      </c>
      <c r="I53" t="s">
        <v>13</v>
      </c>
      <c r="L53">
        <f t="shared" si="1"/>
        <v>1</v>
      </c>
    </row>
    <row r="54" spans="1:12" ht="15.75" customHeight="1" x14ac:dyDescent="0.25">
      <c r="A54">
        <v>5</v>
      </c>
      <c r="B54" t="s">
        <v>74</v>
      </c>
      <c r="C54" s="3"/>
      <c r="D54" t="s">
        <v>43</v>
      </c>
      <c r="E54" t="s">
        <v>43</v>
      </c>
      <c r="F54">
        <v>0.99999940395355225</v>
      </c>
      <c r="G54">
        <f t="shared" si="0"/>
        <v>0</v>
      </c>
      <c r="I54" t="s">
        <v>13</v>
      </c>
      <c r="L54">
        <f t="shared" si="1"/>
        <v>0</v>
      </c>
    </row>
    <row r="55" spans="1:12" ht="15.75" customHeight="1" x14ac:dyDescent="0.25">
      <c r="A55">
        <v>5</v>
      </c>
      <c r="B55" t="s">
        <v>75</v>
      </c>
      <c r="C55" s="3"/>
      <c r="D55" t="s">
        <v>43</v>
      </c>
      <c r="E55" t="s">
        <v>12</v>
      </c>
      <c r="F55">
        <v>0.73156523704528809</v>
      </c>
      <c r="G55">
        <f t="shared" si="0"/>
        <v>1</v>
      </c>
      <c r="I55" t="s">
        <v>13</v>
      </c>
      <c r="L55">
        <f t="shared" si="1"/>
        <v>1</v>
      </c>
    </row>
    <row r="56" spans="1:12" ht="15.75" customHeight="1" x14ac:dyDescent="0.25">
      <c r="A56">
        <v>5</v>
      </c>
      <c r="B56" t="s">
        <v>76</v>
      </c>
      <c r="C56" s="3"/>
      <c r="D56" t="s">
        <v>43</v>
      </c>
      <c r="E56" t="s">
        <v>43</v>
      </c>
      <c r="F56">
        <v>0.9999997615814209</v>
      </c>
      <c r="G56">
        <f t="shared" si="0"/>
        <v>0</v>
      </c>
      <c r="I56" t="s">
        <v>13</v>
      </c>
      <c r="L56">
        <f t="shared" si="1"/>
        <v>0</v>
      </c>
    </row>
    <row r="57" spans="1:12" ht="15.75" customHeight="1" x14ac:dyDescent="0.25">
      <c r="A57">
        <v>7</v>
      </c>
      <c r="B57" t="s">
        <v>77</v>
      </c>
      <c r="C57" s="3"/>
      <c r="D57" t="s">
        <v>78</v>
      </c>
      <c r="E57" t="s">
        <v>78</v>
      </c>
      <c r="F57">
        <v>0.99978405237197876</v>
      </c>
      <c r="G57">
        <f t="shared" si="0"/>
        <v>0</v>
      </c>
      <c r="I57" t="s">
        <v>13</v>
      </c>
      <c r="L57">
        <f t="shared" si="1"/>
        <v>0</v>
      </c>
    </row>
    <row r="58" spans="1:12" ht="15.75" customHeight="1" x14ac:dyDescent="0.25">
      <c r="A58">
        <v>7</v>
      </c>
      <c r="B58" t="s">
        <v>79</v>
      </c>
      <c r="C58" s="3"/>
      <c r="D58" t="s">
        <v>78</v>
      </c>
      <c r="E58" t="s">
        <v>78</v>
      </c>
      <c r="F58">
        <v>1</v>
      </c>
      <c r="G58">
        <f t="shared" si="0"/>
        <v>0</v>
      </c>
      <c r="I58" t="s">
        <v>13</v>
      </c>
      <c r="L58">
        <f t="shared" si="1"/>
        <v>0</v>
      </c>
    </row>
    <row r="59" spans="1:12" ht="15.75" customHeight="1" x14ac:dyDescent="0.25">
      <c r="A59">
        <v>7</v>
      </c>
      <c r="B59" t="s">
        <v>80</v>
      </c>
      <c r="C59" s="3"/>
      <c r="D59" t="s">
        <v>78</v>
      </c>
      <c r="E59" t="s">
        <v>78</v>
      </c>
      <c r="F59">
        <v>0.9999995231628418</v>
      </c>
      <c r="G59">
        <f t="shared" si="0"/>
        <v>0</v>
      </c>
      <c r="I59" t="s">
        <v>13</v>
      </c>
      <c r="L59">
        <f t="shared" si="1"/>
        <v>0</v>
      </c>
    </row>
    <row r="60" spans="1:12" ht="15.75" customHeight="1" x14ac:dyDescent="0.25">
      <c r="A60">
        <v>7</v>
      </c>
      <c r="B60" t="s">
        <v>81</v>
      </c>
      <c r="C60" s="3"/>
      <c r="D60" t="s">
        <v>78</v>
      </c>
      <c r="E60" t="s">
        <v>78</v>
      </c>
      <c r="F60">
        <v>0.99999690055847168</v>
      </c>
      <c r="G60">
        <f t="shared" si="0"/>
        <v>0</v>
      </c>
      <c r="I60" t="s">
        <v>13</v>
      </c>
      <c r="L60">
        <f t="shared" si="1"/>
        <v>0</v>
      </c>
    </row>
    <row r="61" spans="1:12" ht="15.75" customHeight="1" x14ac:dyDescent="0.25">
      <c r="A61">
        <v>7</v>
      </c>
      <c r="B61" t="s">
        <v>82</v>
      </c>
      <c r="C61" s="3"/>
      <c r="D61" t="s">
        <v>78</v>
      </c>
      <c r="E61" t="s">
        <v>78</v>
      </c>
      <c r="F61">
        <v>0.99999493360519409</v>
      </c>
      <c r="G61">
        <f t="shared" si="0"/>
        <v>0</v>
      </c>
      <c r="I61" t="s">
        <v>13</v>
      </c>
      <c r="L61">
        <f t="shared" si="1"/>
        <v>0</v>
      </c>
    </row>
    <row r="62" spans="1:12" ht="15.75" customHeight="1" x14ac:dyDescent="0.25">
      <c r="A62">
        <v>7</v>
      </c>
      <c r="B62" t="s">
        <v>83</v>
      </c>
      <c r="C62" s="3"/>
      <c r="D62" t="s">
        <v>78</v>
      </c>
      <c r="E62" t="s">
        <v>78</v>
      </c>
      <c r="F62">
        <v>0.99994230270385742</v>
      </c>
      <c r="G62">
        <f t="shared" si="0"/>
        <v>0</v>
      </c>
      <c r="I62" t="s">
        <v>13</v>
      </c>
      <c r="L62">
        <f t="shared" si="1"/>
        <v>0</v>
      </c>
    </row>
    <row r="63" spans="1:12" ht="15.75" customHeight="1" x14ac:dyDescent="0.25">
      <c r="A63">
        <v>7</v>
      </c>
      <c r="B63" t="s">
        <v>84</v>
      </c>
      <c r="C63" s="3"/>
      <c r="D63" t="s">
        <v>78</v>
      </c>
      <c r="E63" t="s">
        <v>39</v>
      </c>
      <c r="F63">
        <v>0.99943947792053223</v>
      </c>
      <c r="G63">
        <f t="shared" si="0"/>
        <v>1</v>
      </c>
      <c r="I63" t="s">
        <v>13</v>
      </c>
      <c r="L63">
        <f t="shared" si="1"/>
        <v>1</v>
      </c>
    </row>
    <row r="64" spans="1:12" ht="15.75" customHeight="1" x14ac:dyDescent="0.25">
      <c r="A64">
        <v>7</v>
      </c>
      <c r="B64" t="s">
        <v>85</v>
      </c>
      <c r="C64" s="3"/>
      <c r="D64" t="s">
        <v>78</v>
      </c>
      <c r="E64" t="s">
        <v>78</v>
      </c>
      <c r="F64">
        <v>0.99999940395355225</v>
      </c>
      <c r="G64">
        <f t="shared" si="0"/>
        <v>0</v>
      </c>
      <c r="I64" t="s">
        <v>13</v>
      </c>
      <c r="L64">
        <f t="shared" si="1"/>
        <v>0</v>
      </c>
    </row>
    <row r="65" spans="1:12" ht="15.75" customHeight="1" x14ac:dyDescent="0.25">
      <c r="A65">
        <v>7</v>
      </c>
      <c r="B65" t="s">
        <v>86</v>
      </c>
      <c r="C65" s="3"/>
      <c r="D65" t="s">
        <v>78</v>
      </c>
      <c r="E65" t="s">
        <v>78</v>
      </c>
      <c r="F65">
        <v>0.99999916553497314</v>
      </c>
      <c r="G65">
        <f t="shared" si="0"/>
        <v>0</v>
      </c>
      <c r="I65" t="s">
        <v>13</v>
      </c>
      <c r="L65">
        <f t="shared" si="1"/>
        <v>0</v>
      </c>
    </row>
    <row r="66" spans="1:12" ht="15.75" customHeight="1" x14ac:dyDescent="0.25">
      <c r="A66">
        <v>7</v>
      </c>
      <c r="B66" t="s">
        <v>87</v>
      </c>
      <c r="C66" s="3"/>
      <c r="D66" t="s">
        <v>78</v>
      </c>
      <c r="E66" t="s">
        <v>78</v>
      </c>
      <c r="F66">
        <v>0.9999997615814209</v>
      </c>
      <c r="G66">
        <f t="shared" ref="G66:G129" si="2">IF((AND(D66=E66, F66&gt;=0.65)),0,1)</f>
        <v>0</v>
      </c>
      <c r="I66" t="s">
        <v>13</v>
      </c>
      <c r="L66">
        <f t="shared" si="1"/>
        <v>0</v>
      </c>
    </row>
    <row r="67" spans="1:12" ht="15.75" customHeight="1" x14ac:dyDescent="0.25">
      <c r="A67">
        <v>7</v>
      </c>
      <c r="B67" t="s">
        <v>88</v>
      </c>
      <c r="C67" s="3"/>
      <c r="D67" t="s">
        <v>78</v>
      </c>
      <c r="E67" t="s">
        <v>78</v>
      </c>
      <c r="F67">
        <v>0.99997830390930176</v>
      </c>
      <c r="G67">
        <f t="shared" si="2"/>
        <v>0</v>
      </c>
      <c r="I67" t="s">
        <v>13</v>
      </c>
      <c r="L67">
        <f t="shared" ref="L67:L130" si="3">IF((AND(D67=E67, F67&gt;=0.65)),0,1)</f>
        <v>0</v>
      </c>
    </row>
    <row r="68" spans="1:12" ht="15.75" customHeight="1" x14ac:dyDescent="0.25">
      <c r="A68">
        <v>8</v>
      </c>
      <c r="B68" t="s">
        <v>89</v>
      </c>
      <c r="C68" s="3"/>
      <c r="D68" t="s">
        <v>73</v>
      </c>
      <c r="E68" t="s">
        <v>73</v>
      </c>
      <c r="F68">
        <v>0.99999606609344482</v>
      </c>
      <c r="G68">
        <f t="shared" si="2"/>
        <v>0</v>
      </c>
      <c r="I68" t="s">
        <v>13</v>
      </c>
      <c r="L68">
        <f t="shared" si="3"/>
        <v>0</v>
      </c>
    </row>
    <row r="69" spans="1:12" ht="15.75" customHeight="1" x14ac:dyDescent="0.25">
      <c r="A69">
        <v>8</v>
      </c>
      <c r="B69" t="s">
        <v>90</v>
      </c>
      <c r="C69" s="3"/>
      <c r="D69" t="s">
        <v>73</v>
      </c>
      <c r="E69" t="s">
        <v>73</v>
      </c>
      <c r="F69">
        <v>0.99999994039535522</v>
      </c>
      <c r="G69">
        <f t="shared" si="2"/>
        <v>0</v>
      </c>
      <c r="I69" t="s">
        <v>13</v>
      </c>
      <c r="L69">
        <f t="shared" si="3"/>
        <v>0</v>
      </c>
    </row>
    <row r="70" spans="1:12" ht="15.75" customHeight="1" x14ac:dyDescent="0.25">
      <c r="A70">
        <v>8</v>
      </c>
      <c r="B70" t="s">
        <v>91</v>
      </c>
      <c r="C70" s="3"/>
      <c r="D70" t="s">
        <v>73</v>
      </c>
      <c r="E70" t="s">
        <v>73</v>
      </c>
      <c r="F70">
        <v>0.99964284896850586</v>
      </c>
      <c r="G70">
        <f t="shared" si="2"/>
        <v>0</v>
      </c>
      <c r="I70" t="s">
        <v>13</v>
      </c>
      <c r="L70">
        <f t="shared" si="3"/>
        <v>0</v>
      </c>
    </row>
    <row r="71" spans="1:12" ht="15.75" customHeight="1" x14ac:dyDescent="0.25">
      <c r="A71">
        <v>8</v>
      </c>
      <c r="B71" t="s">
        <v>92</v>
      </c>
      <c r="C71" s="3"/>
      <c r="D71" t="s">
        <v>73</v>
      </c>
      <c r="E71" t="s">
        <v>73</v>
      </c>
      <c r="F71">
        <v>0.99999207258224487</v>
      </c>
      <c r="G71">
        <f t="shared" si="2"/>
        <v>0</v>
      </c>
      <c r="I71" t="s">
        <v>13</v>
      </c>
      <c r="L71">
        <f t="shared" si="3"/>
        <v>0</v>
      </c>
    </row>
    <row r="72" spans="1:12" ht="15.75" customHeight="1" x14ac:dyDescent="0.25">
      <c r="A72">
        <v>8</v>
      </c>
      <c r="B72" t="s">
        <v>93</v>
      </c>
      <c r="C72" s="3"/>
      <c r="D72" t="s">
        <v>73</v>
      </c>
      <c r="E72" t="s">
        <v>73</v>
      </c>
      <c r="F72">
        <v>0.99999964237213135</v>
      </c>
      <c r="G72">
        <f t="shared" si="2"/>
        <v>0</v>
      </c>
      <c r="I72" t="s">
        <v>13</v>
      </c>
      <c r="L72">
        <f t="shared" si="3"/>
        <v>0</v>
      </c>
    </row>
    <row r="73" spans="1:12" ht="15.75" customHeight="1" x14ac:dyDescent="0.25">
      <c r="A73">
        <v>8</v>
      </c>
      <c r="B73" t="s">
        <v>94</v>
      </c>
      <c r="C73" s="3"/>
      <c r="D73" t="s">
        <v>73</v>
      </c>
      <c r="E73" t="s">
        <v>73</v>
      </c>
      <c r="F73">
        <v>0.9999997615814209</v>
      </c>
      <c r="G73">
        <f t="shared" si="2"/>
        <v>0</v>
      </c>
      <c r="I73" t="s">
        <v>13</v>
      </c>
      <c r="L73">
        <f t="shared" si="3"/>
        <v>0</v>
      </c>
    </row>
    <row r="74" spans="1:12" ht="15.75" customHeight="1" x14ac:dyDescent="0.25">
      <c r="A74">
        <v>8</v>
      </c>
      <c r="B74" t="s">
        <v>95</v>
      </c>
      <c r="C74" s="3"/>
      <c r="D74" t="s">
        <v>73</v>
      </c>
      <c r="E74" t="s">
        <v>73</v>
      </c>
      <c r="F74">
        <v>0.99999582767486572</v>
      </c>
      <c r="G74">
        <f t="shared" si="2"/>
        <v>0</v>
      </c>
      <c r="I74" t="s">
        <v>13</v>
      </c>
      <c r="L74">
        <f t="shared" si="3"/>
        <v>0</v>
      </c>
    </row>
    <row r="75" spans="1:12" ht="15.75" customHeight="1" x14ac:dyDescent="0.25">
      <c r="A75">
        <v>8</v>
      </c>
      <c r="B75" t="s">
        <v>96</v>
      </c>
      <c r="C75" s="3"/>
      <c r="D75" t="s">
        <v>73</v>
      </c>
      <c r="E75" t="s">
        <v>73</v>
      </c>
      <c r="F75">
        <v>0.99998140335083008</v>
      </c>
      <c r="G75">
        <f t="shared" si="2"/>
        <v>0</v>
      </c>
      <c r="I75" t="s">
        <v>13</v>
      </c>
      <c r="L75">
        <f t="shared" si="3"/>
        <v>0</v>
      </c>
    </row>
    <row r="76" spans="1:12" ht="15.75" customHeight="1" x14ac:dyDescent="0.25">
      <c r="A76">
        <v>8</v>
      </c>
      <c r="B76" t="s">
        <v>97</v>
      </c>
      <c r="C76" s="3"/>
      <c r="D76" t="s">
        <v>73</v>
      </c>
      <c r="E76" t="s">
        <v>73</v>
      </c>
      <c r="F76">
        <v>0.99994170665740967</v>
      </c>
      <c r="G76">
        <f t="shared" si="2"/>
        <v>0</v>
      </c>
      <c r="I76" t="s">
        <v>13</v>
      </c>
      <c r="L76">
        <f t="shared" si="3"/>
        <v>0</v>
      </c>
    </row>
    <row r="77" spans="1:12" ht="15.75" customHeight="1" x14ac:dyDescent="0.25">
      <c r="A77">
        <v>8</v>
      </c>
      <c r="B77" t="s">
        <v>98</v>
      </c>
      <c r="C77" s="3"/>
      <c r="D77" t="s">
        <v>73</v>
      </c>
      <c r="E77" t="s">
        <v>41</v>
      </c>
      <c r="F77">
        <v>0.65</v>
      </c>
      <c r="G77">
        <f t="shared" si="2"/>
        <v>1</v>
      </c>
      <c r="I77" t="s">
        <v>13</v>
      </c>
      <c r="L77">
        <f t="shared" si="3"/>
        <v>1</v>
      </c>
    </row>
    <row r="78" spans="1:12" ht="15.75" customHeight="1" x14ac:dyDescent="0.25">
      <c r="A78">
        <v>8</v>
      </c>
      <c r="B78" t="s">
        <v>99</v>
      </c>
      <c r="C78" s="3"/>
      <c r="D78" t="s">
        <v>73</v>
      </c>
      <c r="E78" t="s">
        <v>43</v>
      </c>
      <c r="F78">
        <v>0.78882354497909546</v>
      </c>
      <c r="G78">
        <f t="shared" si="2"/>
        <v>1</v>
      </c>
      <c r="I78" t="s">
        <v>13</v>
      </c>
      <c r="L78">
        <f t="shared" si="3"/>
        <v>1</v>
      </c>
    </row>
    <row r="79" spans="1:12" ht="15.75" customHeight="1" x14ac:dyDescent="0.25">
      <c r="A79">
        <v>10</v>
      </c>
      <c r="B79" t="s">
        <v>100</v>
      </c>
      <c r="C79" s="3"/>
      <c r="D79" t="s">
        <v>101</v>
      </c>
      <c r="E79" t="s">
        <v>101</v>
      </c>
      <c r="F79">
        <v>1</v>
      </c>
      <c r="G79">
        <f t="shared" si="2"/>
        <v>0</v>
      </c>
      <c r="I79" t="s">
        <v>13</v>
      </c>
      <c r="L79">
        <f t="shared" si="3"/>
        <v>0</v>
      </c>
    </row>
    <row r="80" spans="1:12" ht="15.75" customHeight="1" x14ac:dyDescent="0.25">
      <c r="A80">
        <v>10</v>
      </c>
      <c r="B80" t="s">
        <v>102</v>
      </c>
      <c r="C80" s="3"/>
      <c r="D80" t="s">
        <v>101</v>
      </c>
      <c r="E80" t="s">
        <v>101</v>
      </c>
      <c r="F80">
        <v>1</v>
      </c>
      <c r="G80">
        <f t="shared" si="2"/>
        <v>0</v>
      </c>
      <c r="I80" t="s">
        <v>13</v>
      </c>
      <c r="L80">
        <f t="shared" si="3"/>
        <v>0</v>
      </c>
    </row>
    <row r="81" spans="1:12" ht="15.75" customHeight="1" x14ac:dyDescent="0.25">
      <c r="A81">
        <v>10</v>
      </c>
      <c r="B81" t="s">
        <v>103</v>
      </c>
      <c r="C81" s="3"/>
      <c r="D81" t="s">
        <v>101</v>
      </c>
      <c r="E81" t="s">
        <v>101</v>
      </c>
      <c r="F81">
        <v>0.99999570846557617</v>
      </c>
      <c r="G81">
        <f t="shared" si="2"/>
        <v>0</v>
      </c>
      <c r="I81" t="s">
        <v>13</v>
      </c>
      <c r="L81">
        <f t="shared" si="3"/>
        <v>0</v>
      </c>
    </row>
    <row r="82" spans="1:12" ht="15.75" customHeight="1" x14ac:dyDescent="0.25">
      <c r="A82">
        <v>10</v>
      </c>
      <c r="B82" t="s">
        <v>104</v>
      </c>
      <c r="C82" s="3"/>
      <c r="D82" t="s">
        <v>101</v>
      </c>
      <c r="E82" t="s">
        <v>101</v>
      </c>
      <c r="F82">
        <v>0.99998831748962402</v>
      </c>
      <c r="G82">
        <f t="shared" si="2"/>
        <v>0</v>
      </c>
      <c r="I82" t="s">
        <v>13</v>
      </c>
      <c r="L82">
        <f t="shared" si="3"/>
        <v>0</v>
      </c>
    </row>
    <row r="83" spans="1:12" ht="15.75" customHeight="1" x14ac:dyDescent="0.25">
      <c r="A83">
        <v>10</v>
      </c>
      <c r="B83" t="s">
        <v>105</v>
      </c>
      <c r="C83" s="3"/>
      <c r="D83" t="s">
        <v>101</v>
      </c>
      <c r="E83" t="s">
        <v>101</v>
      </c>
      <c r="F83">
        <v>0.99999988079071045</v>
      </c>
      <c r="G83">
        <f t="shared" si="2"/>
        <v>0</v>
      </c>
      <c r="I83" t="s">
        <v>13</v>
      </c>
      <c r="L83">
        <f t="shared" si="3"/>
        <v>0</v>
      </c>
    </row>
    <row r="84" spans="1:12" ht="15.75" customHeight="1" x14ac:dyDescent="0.25">
      <c r="A84">
        <v>10</v>
      </c>
      <c r="B84" t="s">
        <v>106</v>
      </c>
      <c r="C84" s="3"/>
      <c r="D84" t="s">
        <v>101</v>
      </c>
      <c r="E84" t="s">
        <v>101</v>
      </c>
      <c r="F84">
        <v>0.9999997615814209</v>
      </c>
      <c r="G84">
        <f t="shared" si="2"/>
        <v>0</v>
      </c>
      <c r="I84" t="s">
        <v>13</v>
      </c>
      <c r="L84">
        <f t="shared" si="3"/>
        <v>0</v>
      </c>
    </row>
    <row r="85" spans="1:12" ht="15.75" customHeight="1" x14ac:dyDescent="0.25">
      <c r="A85">
        <v>10</v>
      </c>
      <c r="B85" t="s">
        <v>107</v>
      </c>
      <c r="C85" s="3"/>
      <c r="D85" t="s">
        <v>101</v>
      </c>
      <c r="E85" t="s">
        <v>101</v>
      </c>
      <c r="F85">
        <v>1</v>
      </c>
      <c r="G85">
        <f t="shared" si="2"/>
        <v>0</v>
      </c>
      <c r="I85" t="s">
        <v>13</v>
      </c>
      <c r="L85">
        <f t="shared" si="3"/>
        <v>0</v>
      </c>
    </row>
    <row r="86" spans="1:12" ht="15.75" customHeight="1" x14ac:dyDescent="0.25">
      <c r="A86">
        <v>10</v>
      </c>
      <c r="B86" t="s">
        <v>108</v>
      </c>
      <c r="C86" s="3"/>
      <c r="D86" t="s">
        <v>101</v>
      </c>
      <c r="E86" t="s">
        <v>101</v>
      </c>
      <c r="F86">
        <v>1</v>
      </c>
      <c r="G86">
        <f t="shared" si="2"/>
        <v>0</v>
      </c>
      <c r="I86" t="s">
        <v>13</v>
      </c>
      <c r="L86">
        <f t="shared" si="3"/>
        <v>0</v>
      </c>
    </row>
    <row r="87" spans="1:12" ht="15.75" customHeight="1" x14ac:dyDescent="0.25">
      <c r="A87">
        <v>10</v>
      </c>
      <c r="B87" t="s">
        <v>109</v>
      </c>
      <c r="C87" s="3"/>
      <c r="D87" t="s">
        <v>101</v>
      </c>
      <c r="E87" t="s">
        <v>101</v>
      </c>
      <c r="F87">
        <v>1</v>
      </c>
      <c r="G87">
        <f t="shared" si="2"/>
        <v>0</v>
      </c>
      <c r="I87" t="s">
        <v>13</v>
      </c>
      <c r="L87">
        <f t="shared" si="3"/>
        <v>0</v>
      </c>
    </row>
    <row r="88" spans="1:12" ht="15.75" customHeight="1" x14ac:dyDescent="0.25">
      <c r="A88">
        <v>10</v>
      </c>
      <c r="B88" t="s">
        <v>110</v>
      </c>
      <c r="C88" s="3"/>
      <c r="D88" t="s">
        <v>101</v>
      </c>
      <c r="E88" t="s">
        <v>101</v>
      </c>
      <c r="F88">
        <v>1</v>
      </c>
      <c r="G88">
        <f t="shared" si="2"/>
        <v>0</v>
      </c>
      <c r="I88" t="s">
        <v>13</v>
      </c>
      <c r="L88">
        <f t="shared" si="3"/>
        <v>0</v>
      </c>
    </row>
    <row r="89" spans="1:12" ht="15.75" customHeight="1" x14ac:dyDescent="0.25">
      <c r="A89">
        <v>10</v>
      </c>
      <c r="B89" t="s">
        <v>111</v>
      </c>
      <c r="C89" s="3"/>
      <c r="D89" t="s">
        <v>101</v>
      </c>
      <c r="E89" t="s">
        <v>101</v>
      </c>
      <c r="F89">
        <v>0.99998247623443604</v>
      </c>
      <c r="G89">
        <f t="shared" si="2"/>
        <v>0</v>
      </c>
      <c r="I89" t="s">
        <v>13</v>
      </c>
      <c r="L89">
        <f t="shared" si="3"/>
        <v>0</v>
      </c>
    </row>
    <row r="90" spans="1:12" ht="15.75" customHeight="1" x14ac:dyDescent="0.25">
      <c r="A90">
        <v>2</v>
      </c>
      <c r="B90" t="s">
        <v>112</v>
      </c>
      <c r="C90" s="3" t="s">
        <v>113</v>
      </c>
      <c r="D90" t="s">
        <v>21</v>
      </c>
      <c r="E90" t="s">
        <v>21</v>
      </c>
      <c r="F90">
        <v>0.99752599000930786</v>
      </c>
      <c r="G90">
        <f t="shared" si="2"/>
        <v>0</v>
      </c>
      <c r="I90" t="s">
        <v>13</v>
      </c>
      <c r="L90">
        <f t="shared" si="3"/>
        <v>0</v>
      </c>
    </row>
    <row r="91" spans="1:12" ht="15.75" customHeight="1" x14ac:dyDescent="0.25">
      <c r="A91">
        <v>2</v>
      </c>
      <c r="B91" t="s">
        <v>114</v>
      </c>
      <c r="C91" s="3"/>
      <c r="D91" t="s">
        <v>21</v>
      </c>
      <c r="E91" t="s">
        <v>12</v>
      </c>
      <c r="F91">
        <v>0.85785698890686035</v>
      </c>
      <c r="G91">
        <f t="shared" si="2"/>
        <v>1</v>
      </c>
      <c r="I91" t="s">
        <v>13</v>
      </c>
      <c r="L91">
        <f t="shared" si="3"/>
        <v>1</v>
      </c>
    </row>
    <row r="92" spans="1:12" ht="15.75" customHeight="1" x14ac:dyDescent="0.25">
      <c r="A92">
        <v>2</v>
      </c>
      <c r="B92" t="s">
        <v>115</v>
      </c>
      <c r="C92" s="3"/>
      <c r="D92" t="s">
        <v>21</v>
      </c>
      <c r="E92" t="s">
        <v>21</v>
      </c>
      <c r="F92">
        <v>0.99999988079071045</v>
      </c>
      <c r="G92">
        <f t="shared" si="2"/>
        <v>0</v>
      </c>
      <c r="I92" t="s">
        <v>13</v>
      </c>
      <c r="L92">
        <f t="shared" si="3"/>
        <v>0</v>
      </c>
    </row>
    <row r="93" spans="1:12" ht="15.75" customHeight="1" x14ac:dyDescent="0.25">
      <c r="A93">
        <v>2</v>
      </c>
      <c r="B93" t="s">
        <v>116</v>
      </c>
      <c r="C93" s="3"/>
      <c r="D93" t="s">
        <v>21</v>
      </c>
      <c r="E93" t="s">
        <v>21</v>
      </c>
      <c r="F93">
        <v>0.99999898672103882</v>
      </c>
      <c r="G93">
        <f t="shared" si="2"/>
        <v>0</v>
      </c>
      <c r="I93" t="s">
        <v>13</v>
      </c>
      <c r="L93">
        <f t="shared" si="3"/>
        <v>0</v>
      </c>
    </row>
    <row r="94" spans="1:12" ht="15.75" customHeight="1" x14ac:dyDescent="0.25">
      <c r="A94">
        <v>2</v>
      </c>
      <c r="B94" t="s">
        <v>117</v>
      </c>
      <c r="C94" s="3"/>
      <c r="D94" t="s">
        <v>21</v>
      </c>
      <c r="E94" t="s">
        <v>21</v>
      </c>
      <c r="F94">
        <v>0.99999803304672241</v>
      </c>
      <c r="G94">
        <f t="shared" si="2"/>
        <v>0</v>
      </c>
      <c r="I94" t="s">
        <v>13</v>
      </c>
      <c r="L94">
        <f t="shared" si="3"/>
        <v>0</v>
      </c>
    </row>
    <row r="95" spans="1:12" ht="15.75" customHeight="1" x14ac:dyDescent="0.25">
      <c r="A95">
        <v>2</v>
      </c>
      <c r="B95" t="s">
        <v>118</v>
      </c>
      <c r="C95" s="3"/>
      <c r="D95" t="s">
        <v>21</v>
      </c>
      <c r="E95" t="s">
        <v>21</v>
      </c>
      <c r="F95">
        <v>0.99999988079071045</v>
      </c>
      <c r="G95">
        <f t="shared" si="2"/>
        <v>0</v>
      </c>
      <c r="I95" t="s">
        <v>13</v>
      </c>
      <c r="L95">
        <f t="shared" si="3"/>
        <v>0</v>
      </c>
    </row>
    <row r="96" spans="1:12" ht="15.75" customHeight="1" x14ac:dyDescent="0.25">
      <c r="A96">
        <v>2</v>
      </c>
      <c r="B96" t="s">
        <v>119</v>
      </c>
      <c r="C96" s="3"/>
      <c r="D96" t="s">
        <v>21</v>
      </c>
      <c r="E96" t="s">
        <v>39</v>
      </c>
      <c r="F96">
        <v>0.70349568128585815</v>
      </c>
      <c r="G96">
        <f t="shared" si="2"/>
        <v>1</v>
      </c>
      <c r="I96" t="s">
        <v>13</v>
      </c>
      <c r="L96">
        <f t="shared" si="3"/>
        <v>1</v>
      </c>
    </row>
    <row r="97" spans="1:12" ht="16.5" customHeight="1" x14ac:dyDescent="0.25">
      <c r="A97">
        <v>2</v>
      </c>
      <c r="B97" t="s">
        <v>120</v>
      </c>
      <c r="C97" s="3"/>
      <c r="D97" t="s">
        <v>21</v>
      </c>
      <c r="E97" t="s">
        <v>41</v>
      </c>
      <c r="F97">
        <v>0.65</v>
      </c>
      <c r="G97">
        <f t="shared" si="2"/>
        <v>1</v>
      </c>
      <c r="I97" t="s">
        <v>13</v>
      </c>
      <c r="L97">
        <f t="shared" si="3"/>
        <v>1</v>
      </c>
    </row>
    <row r="98" spans="1:12" ht="16.5" customHeight="1" x14ac:dyDescent="0.25">
      <c r="A98">
        <v>2</v>
      </c>
      <c r="B98" t="s">
        <v>121</v>
      </c>
      <c r="C98" s="3"/>
      <c r="D98" t="s">
        <v>21</v>
      </c>
      <c r="E98" t="s">
        <v>21</v>
      </c>
      <c r="F98">
        <v>0.99999988079071045</v>
      </c>
      <c r="G98">
        <f t="shared" si="2"/>
        <v>0</v>
      </c>
      <c r="I98" t="s">
        <v>13</v>
      </c>
      <c r="L98">
        <f t="shared" si="3"/>
        <v>0</v>
      </c>
    </row>
    <row r="99" spans="1:12" ht="16.5" customHeight="1" x14ac:dyDescent="0.25">
      <c r="A99">
        <v>2</v>
      </c>
      <c r="B99" t="s">
        <v>122</v>
      </c>
      <c r="C99" s="3"/>
      <c r="D99" t="s">
        <v>21</v>
      </c>
      <c r="E99" t="s">
        <v>41</v>
      </c>
      <c r="F99">
        <v>0.65</v>
      </c>
      <c r="G99">
        <f t="shared" si="2"/>
        <v>1</v>
      </c>
      <c r="I99" t="s">
        <v>13</v>
      </c>
      <c r="L99">
        <f t="shared" si="3"/>
        <v>1</v>
      </c>
    </row>
    <row r="100" spans="1:12" ht="16.5" customHeight="1" x14ac:dyDescent="0.25">
      <c r="A100">
        <v>2</v>
      </c>
      <c r="B100" t="s">
        <v>123</v>
      </c>
      <c r="D100" t="s">
        <v>21</v>
      </c>
      <c r="E100" t="s">
        <v>21</v>
      </c>
      <c r="F100">
        <v>0.99999988079071045</v>
      </c>
      <c r="G100">
        <f t="shared" si="2"/>
        <v>0</v>
      </c>
      <c r="I100" t="s">
        <v>13</v>
      </c>
      <c r="L100">
        <f t="shared" si="3"/>
        <v>0</v>
      </c>
    </row>
    <row r="101" spans="1:12" ht="16.5" customHeight="1" x14ac:dyDescent="0.25">
      <c r="A101">
        <v>23</v>
      </c>
      <c r="B101" t="s">
        <v>124</v>
      </c>
      <c r="C101" s="3"/>
      <c r="D101" t="s">
        <v>49</v>
      </c>
      <c r="E101" t="s">
        <v>49</v>
      </c>
      <c r="F101">
        <v>0.99999690055847168</v>
      </c>
      <c r="G101">
        <f t="shared" si="2"/>
        <v>0</v>
      </c>
      <c r="I101" t="s">
        <v>13</v>
      </c>
      <c r="L101">
        <f t="shared" si="3"/>
        <v>0</v>
      </c>
    </row>
    <row r="102" spans="1:12" ht="16.5" customHeight="1" x14ac:dyDescent="0.25">
      <c r="A102">
        <v>23</v>
      </c>
      <c r="B102" t="s">
        <v>125</v>
      </c>
      <c r="C102" s="3"/>
      <c r="D102" t="s">
        <v>49</v>
      </c>
      <c r="E102" t="s">
        <v>49</v>
      </c>
      <c r="F102">
        <v>1</v>
      </c>
      <c r="G102">
        <f t="shared" si="2"/>
        <v>0</v>
      </c>
      <c r="I102" t="s">
        <v>13</v>
      </c>
      <c r="L102">
        <f t="shared" si="3"/>
        <v>0</v>
      </c>
    </row>
    <row r="103" spans="1:12" ht="16.5" customHeight="1" x14ac:dyDescent="0.25">
      <c r="A103">
        <v>23</v>
      </c>
      <c r="B103" t="s">
        <v>126</v>
      </c>
      <c r="C103" s="3"/>
      <c r="D103" t="s">
        <v>49</v>
      </c>
      <c r="E103" t="s">
        <v>49</v>
      </c>
      <c r="F103">
        <v>1</v>
      </c>
      <c r="G103">
        <f t="shared" si="2"/>
        <v>0</v>
      </c>
      <c r="I103" t="s">
        <v>13</v>
      </c>
      <c r="L103">
        <f t="shared" si="3"/>
        <v>0</v>
      </c>
    </row>
    <row r="104" spans="1:12" ht="16.5" customHeight="1" x14ac:dyDescent="0.25">
      <c r="A104">
        <v>23</v>
      </c>
      <c r="B104" t="s">
        <v>127</v>
      </c>
      <c r="C104" s="3"/>
      <c r="D104" t="s">
        <v>49</v>
      </c>
      <c r="E104" t="s">
        <v>49</v>
      </c>
      <c r="F104">
        <v>0.99999922513961792</v>
      </c>
      <c r="G104">
        <f t="shared" si="2"/>
        <v>0</v>
      </c>
      <c r="I104" t="s">
        <v>13</v>
      </c>
      <c r="L104">
        <f t="shared" si="3"/>
        <v>0</v>
      </c>
    </row>
    <row r="105" spans="1:12" ht="16.5" customHeight="1" x14ac:dyDescent="0.25">
      <c r="A105">
        <v>23</v>
      </c>
      <c r="B105" t="s">
        <v>128</v>
      </c>
      <c r="C105" s="3"/>
      <c r="D105" t="s">
        <v>49</v>
      </c>
      <c r="E105" t="s">
        <v>49</v>
      </c>
      <c r="F105">
        <v>0.99996602535247803</v>
      </c>
      <c r="G105">
        <f t="shared" si="2"/>
        <v>0</v>
      </c>
      <c r="I105" t="s">
        <v>13</v>
      </c>
      <c r="L105">
        <f t="shared" si="3"/>
        <v>0</v>
      </c>
    </row>
    <row r="106" spans="1:12" ht="16.5" customHeight="1" x14ac:dyDescent="0.25">
      <c r="A106">
        <v>23</v>
      </c>
      <c r="B106" t="s">
        <v>129</v>
      </c>
      <c r="C106" s="3"/>
      <c r="D106" t="s">
        <v>49</v>
      </c>
      <c r="E106" t="s">
        <v>49</v>
      </c>
      <c r="F106">
        <v>1</v>
      </c>
      <c r="G106">
        <f t="shared" si="2"/>
        <v>0</v>
      </c>
      <c r="I106" t="s">
        <v>13</v>
      </c>
      <c r="L106">
        <f t="shared" si="3"/>
        <v>0</v>
      </c>
    </row>
    <row r="107" spans="1:12" ht="16.5" customHeight="1" x14ac:dyDescent="0.25">
      <c r="A107">
        <v>23</v>
      </c>
      <c r="B107" t="s">
        <v>130</v>
      </c>
      <c r="C107" s="3"/>
      <c r="D107" t="s">
        <v>49</v>
      </c>
      <c r="E107" t="s">
        <v>49</v>
      </c>
      <c r="F107">
        <v>0.99999994039535522</v>
      </c>
      <c r="G107">
        <f t="shared" si="2"/>
        <v>0</v>
      </c>
      <c r="I107" t="s">
        <v>13</v>
      </c>
      <c r="L107">
        <f t="shared" si="3"/>
        <v>0</v>
      </c>
    </row>
    <row r="108" spans="1:12" ht="16.5" customHeight="1" x14ac:dyDescent="0.25">
      <c r="A108">
        <v>23</v>
      </c>
      <c r="B108" t="s">
        <v>131</v>
      </c>
      <c r="C108" s="3"/>
      <c r="D108" t="s">
        <v>49</v>
      </c>
      <c r="E108" t="s">
        <v>49</v>
      </c>
      <c r="F108">
        <v>0.99999809265136719</v>
      </c>
      <c r="G108">
        <f t="shared" si="2"/>
        <v>0</v>
      </c>
      <c r="I108" t="s">
        <v>13</v>
      </c>
      <c r="L108">
        <f t="shared" si="3"/>
        <v>0</v>
      </c>
    </row>
    <row r="109" spans="1:12" ht="16.5" customHeight="1" x14ac:dyDescent="0.25">
      <c r="A109">
        <v>23</v>
      </c>
      <c r="B109" t="s">
        <v>132</v>
      </c>
      <c r="C109" s="3"/>
      <c r="D109" t="s">
        <v>49</v>
      </c>
      <c r="E109" t="s">
        <v>49</v>
      </c>
      <c r="F109">
        <v>0.99999898672103882</v>
      </c>
      <c r="G109">
        <f t="shared" si="2"/>
        <v>0</v>
      </c>
      <c r="I109" t="s">
        <v>13</v>
      </c>
      <c r="L109">
        <f t="shared" si="3"/>
        <v>0</v>
      </c>
    </row>
    <row r="110" spans="1:12" ht="16.5" customHeight="1" x14ac:dyDescent="0.25">
      <c r="A110">
        <v>23</v>
      </c>
      <c r="B110" t="s">
        <v>133</v>
      </c>
      <c r="C110" s="3"/>
      <c r="D110" t="s">
        <v>49</v>
      </c>
      <c r="E110" t="s">
        <v>49</v>
      </c>
      <c r="F110">
        <v>0.9999997615814209</v>
      </c>
      <c r="G110">
        <f t="shared" si="2"/>
        <v>0</v>
      </c>
      <c r="I110" t="s">
        <v>13</v>
      </c>
      <c r="L110">
        <f t="shared" si="3"/>
        <v>0</v>
      </c>
    </row>
    <row r="111" spans="1:12" ht="16.5" customHeight="1" x14ac:dyDescent="0.25">
      <c r="A111">
        <v>23</v>
      </c>
      <c r="B111" t="s">
        <v>134</v>
      </c>
      <c r="C111" s="3"/>
      <c r="D111" t="s">
        <v>49</v>
      </c>
      <c r="E111" t="s">
        <v>49</v>
      </c>
      <c r="F111">
        <v>0.99998694658279419</v>
      </c>
      <c r="G111">
        <f t="shared" si="2"/>
        <v>0</v>
      </c>
      <c r="I111" t="s">
        <v>13</v>
      </c>
      <c r="L111">
        <f t="shared" si="3"/>
        <v>0</v>
      </c>
    </row>
    <row r="112" spans="1:12" ht="16.5" customHeight="1" x14ac:dyDescent="0.25">
      <c r="A112">
        <v>6</v>
      </c>
      <c r="B112" t="s">
        <v>135</v>
      </c>
      <c r="C112" s="3" t="s">
        <v>136</v>
      </c>
      <c r="D112" t="s">
        <v>137</v>
      </c>
      <c r="E112" t="s">
        <v>137</v>
      </c>
      <c r="F112">
        <v>0.95200115442276001</v>
      </c>
      <c r="G112">
        <f t="shared" si="2"/>
        <v>0</v>
      </c>
      <c r="I112" t="s">
        <v>13</v>
      </c>
      <c r="L112">
        <f t="shared" si="3"/>
        <v>0</v>
      </c>
    </row>
    <row r="113" spans="1:12" ht="16.5" customHeight="1" x14ac:dyDescent="0.25">
      <c r="A113">
        <v>6</v>
      </c>
      <c r="B113" t="s">
        <v>138</v>
      </c>
      <c r="C113" s="3"/>
      <c r="D113" t="s">
        <v>137</v>
      </c>
      <c r="E113" t="s">
        <v>137</v>
      </c>
      <c r="F113">
        <v>0.9999968409538269</v>
      </c>
      <c r="G113">
        <f t="shared" si="2"/>
        <v>0</v>
      </c>
      <c r="I113" t="s">
        <v>13</v>
      </c>
      <c r="L113">
        <f t="shared" si="3"/>
        <v>0</v>
      </c>
    </row>
    <row r="114" spans="1:12" ht="16.5" customHeight="1" x14ac:dyDescent="0.25">
      <c r="A114">
        <v>6</v>
      </c>
      <c r="B114" t="s">
        <v>139</v>
      </c>
      <c r="C114" s="3"/>
      <c r="D114" t="s">
        <v>137</v>
      </c>
      <c r="E114" t="s">
        <v>137</v>
      </c>
      <c r="F114">
        <v>0.9999840259552002</v>
      </c>
      <c r="G114">
        <f t="shared" si="2"/>
        <v>0</v>
      </c>
      <c r="I114" t="s">
        <v>13</v>
      </c>
      <c r="L114">
        <f t="shared" si="3"/>
        <v>0</v>
      </c>
    </row>
    <row r="115" spans="1:12" ht="16.5" customHeight="1" x14ac:dyDescent="0.25">
      <c r="A115">
        <v>6</v>
      </c>
      <c r="B115" t="s">
        <v>140</v>
      </c>
      <c r="C115" s="3"/>
      <c r="D115" t="s">
        <v>137</v>
      </c>
      <c r="E115" t="s">
        <v>137</v>
      </c>
      <c r="F115">
        <v>0.9999992847442627</v>
      </c>
      <c r="G115">
        <f t="shared" si="2"/>
        <v>0</v>
      </c>
      <c r="I115" t="s">
        <v>13</v>
      </c>
      <c r="L115">
        <f t="shared" si="3"/>
        <v>0</v>
      </c>
    </row>
    <row r="116" spans="1:12" ht="16.5" customHeight="1" x14ac:dyDescent="0.25">
      <c r="A116">
        <v>6</v>
      </c>
      <c r="B116" t="s">
        <v>141</v>
      </c>
      <c r="C116" s="3"/>
      <c r="D116" t="s">
        <v>137</v>
      </c>
      <c r="E116" t="s">
        <v>137</v>
      </c>
      <c r="F116">
        <v>0.99999856948852539</v>
      </c>
      <c r="G116">
        <f t="shared" si="2"/>
        <v>0</v>
      </c>
      <c r="I116" t="s">
        <v>13</v>
      </c>
      <c r="L116">
        <f t="shared" si="3"/>
        <v>0</v>
      </c>
    </row>
    <row r="117" spans="1:12" ht="16.5" customHeight="1" x14ac:dyDescent="0.25">
      <c r="A117">
        <v>6</v>
      </c>
      <c r="B117" t="s">
        <v>142</v>
      </c>
      <c r="C117" s="3"/>
      <c r="D117" t="s">
        <v>137</v>
      </c>
      <c r="E117" t="s">
        <v>137</v>
      </c>
      <c r="F117">
        <v>0.9999922513961792</v>
      </c>
      <c r="G117">
        <f t="shared" si="2"/>
        <v>0</v>
      </c>
      <c r="I117" t="s">
        <v>13</v>
      </c>
      <c r="L117">
        <f t="shared" si="3"/>
        <v>0</v>
      </c>
    </row>
    <row r="118" spans="1:12" ht="16.5" customHeight="1" x14ac:dyDescent="0.25">
      <c r="A118">
        <v>6</v>
      </c>
      <c r="B118" t="s">
        <v>143</v>
      </c>
      <c r="C118" s="3"/>
      <c r="D118" t="s">
        <v>137</v>
      </c>
      <c r="E118" t="s">
        <v>137</v>
      </c>
      <c r="F118">
        <v>0.99999964237213135</v>
      </c>
      <c r="G118">
        <f t="shared" si="2"/>
        <v>0</v>
      </c>
      <c r="I118" t="s">
        <v>13</v>
      </c>
      <c r="L118">
        <f t="shared" si="3"/>
        <v>0</v>
      </c>
    </row>
    <row r="119" spans="1:12" ht="16.5" customHeight="1" x14ac:dyDescent="0.25">
      <c r="A119">
        <v>6</v>
      </c>
      <c r="B119" t="s">
        <v>144</v>
      </c>
      <c r="C119" s="3"/>
      <c r="D119" t="s">
        <v>137</v>
      </c>
      <c r="E119" t="s">
        <v>137</v>
      </c>
      <c r="F119">
        <v>0.99968945980072021</v>
      </c>
      <c r="G119">
        <f t="shared" si="2"/>
        <v>0</v>
      </c>
      <c r="I119" t="s">
        <v>13</v>
      </c>
      <c r="L119">
        <f t="shared" si="3"/>
        <v>0</v>
      </c>
    </row>
    <row r="120" spans="1:12" ht="16.5" customHeight="1" x14ac:dyDescent="0.25">
      <c r="A120">
        <v>6</v>
      </c>
      <c r="B120" t="s">
        <v>145</v>
      </c>
      <c r="C120" s="3"/>
      <c r="D120" t="s">
        <v>137</v>
      </c>
      <c r="E120" t="s">
        <v>137</v>
      </c>
      <c r="F120">
        <v>0.99999940395355225</v>
      </c>
      <c r="G120">
        <f t="shared" si="2"/>
        <v>0</v>
      </c>
      <c r="I120" t="s">
        <v>13</v>
      </c>
      <c r="L120">
        <f t="shared" si="3"/>
        <v>0</v>
      </c>
    </row>
    <row r="121" spans="1:12" ht="16.5" customHeight="1" x14ac:dyDescent="0.25">
      <c r="A121">
        <v>6</v>
      </c>
      <c r="B121" t="s">
        <v>146</v>
      </c>
      <c r="C121" s="3"/>
      <c r="D121" t="s">
        <v>137</v>
      </c>
      <c r="E121" t="s">
        <v>137</v>
      </c>
      <c r="F121">
        <v>0.99761199951171875</v>
      </c>
      <c r="G121">
        <f t="shared" si="2"/>
        <v>0</v>
      </c>
      <c r="I121" t="s">
        <v>13</v>
      </c>
      <c r="L121">
        <f t="shared" si="3"/>
        <v>0</v>
      </c>
    </row>
    <row r="122" spans="1:12" ht="16.5" customHeight="1" x14ac:dyDescent="0.25">
      <c r="A122">
        <v>6</v>
      </c>
      <c r="B122" t="s">
        <v>147</v>
      </c>
      <c r="C122" s="3"/>
      <c r="D122" t="s">
        <v>137</v>
      </c>
      <c r="E122" t="s">
        <v>137</v>
      </c>
      <c r="F122">
        <v>0.99999833106994629</v>
      </c>
      <c r="G122">
        <f t="shared" si="2"/>
        <v>0</v>
      </c>
      <c r="I122" t="s">
        <v>13</v>
      </c>
      <c r="L122">
        <f t="shared" si="3"/>
        <v>0</v>
      </c>
    </row>
    <row r="123" spans="1:12" ht="16.5" customHeight="1" x14ac:dyDescent="0.25">
      <c r="A123">
        <v>7</v>
      </c>
      <c r="B123" t="s">
        <v>148</v>
      </c>
      <c r="C123" s="3" t="s">
        <v>149</v>
      </c>
      <c r="D123" t="s">
        <v>150</v>
      </c>
      <c r="E123" t="s">
        <v>150</v>
      </c>
      <c r="F123">
        <v>1</v>
      </c>
      <c r="G123">
        <f t="shared" si="2"/>
        <v>0</v>
      </c>
      <c r="I123" t="s">
        <v>151</v>
      </c>
      <c r="L123">
        <f t="shared" si="3"/>
        <v>0</v>
      </c>
    </row>
    <row r="124" spans="1:12" ht="16.5" customHeight="1" x14ac:dyDescent="0.25">
      <c r="A124">
        <v>7</v>
      </c>
      <c r="B124" t="s">
        <v>152</v>
      </c>
      <c r="C124" s="3"/>
      <c r="D124" t="s">
        <v>150</v>
      </c>
      <c r="E124" t="s">
        <v>150</v>
      </c>
      <c r="F124">
        <v>1</v>
      </c>
      <c r="G124">
        <f t="shared" si="2"/>
        <v>0</v>
      </c>
      <c r="I124" t="s">
        <v>153</v>
      </c>
      <c r="L124">
        <f t="shared" si="3"/>
        <v>0</v>
      </c>
    </row>
    <row r="125" spans="1:12" ht="16.5" customHeight="1" x14ac:dyDescent="0.25">
      <c r="A125">
        <v>7</v>
      </c>
      <c r="B125" t="s">
        <v>154</v>
      </c>
      <c r="C125" s="3"/>
      <c r="D125" t="s">
        <v>150</v>
      </c>
      <c r="E125" t="s">
        <v>150</v>
      </c>
      <c r="F125">
        <v>1</v>
      </c>
      <c r="G125">
        <f t="shared" si="2"/>
        <v>0</v>
      </c>
      <c r="I125" t="s">
        <v>13</v>
      </c>
      <c r="L125">
        <f t="shared" si="3"/>
        <v>0</v>
      </c>
    </row>
    <row r="126" spans="1:12" ht="16.5" customHeight="1" x14ac:dyDescent="0.25">
      <c r="A126">
        <v>7</v>
      </c>
      <c r="B126" t="s">
        <v>155</v>
      </c>
      <c r="C126" s="3"/>
      <c r="D126" t="s">
        <v>150</v>
      </c>
      <c r="E126" t="s">
        <v>150</v>
      </c>
      <c r="F126">
        <v>1</v>
      </c>
      <c r="G126">
        <f t="shared" si="2"/>
        <v>0</v>
      </c>
      <c r="I126" t="s">
        <v>13</v>
      </c>
      <c r="L126">
        <f t="shared" si="3"/>
        <v>0</v>
      </c>
    </row>
    <row r="127" spans="1:12" ht="16.5" customHeight="1" x14ac:dyDescent="0.25">
      <c r="A127">
        <v>7</v>
      </c>
      <c r="B127" t="s">
        <v>156</v>
      </c>
      <c r="C127" s="3"/>
      <c r="D127" t="s">
        <v>150</v>
      </c>
      <c r="E127" t="s">
        <v>150</v>
      </c>
      <c r="F127">
        <v>1</v>
      </c>
      <c r="G127">
        <f t="shared" si="2"/>
        <v>0</v>
      </c>
      <c r="I127" t="s">
        <v>157</v>
      </c>
      <c r="L127">
        <f t="shared" si="3"/>
        <v>0</v>
      </c>
    </row>
    <row r="128" spans="1:12" ht="16.5" customHeight="1" x14ac:dyDescent="0.25">
      <c r="A128">
        <v>7</v>
      </c>
      <c r="B128" t="s">
        <v>158</v>
      </c>
      <c r="C128" s="3"/>
      <c r="D128" t="s">
        <v>150</v>
      </c>
      <c r="E128" t="s">
        <v>150</v>
      </c>
      <c r="F128">
        <v>1</v>
      </c>
      <c r="G128">
        <f t="shared" si="2"/>
        <v>0</v>
      </c>
      <c r="I128" t="s">
        <v>13</v>
      </c>
      <c r="L128">
        <f t="shared" si="3"/>
        <v>0</v>
      </c>
    </row>
    <row r="129" spans="1:12" ht="16.5" customHeight="1" x14ac:dyDescent="0.25">
      <c r="A129">
        <v>7</v>
      </c>
      <c r="B129" t="s">
        <v>159</v>
      </c>
      <c r="C129" s="3"/>
      <c r="D129" t="s">
        <v>150</v>
      </c>
      <c r="E129" t="s">
        <v>150</v>
      </c>
      <c r="F129">
        <v>0.99999129772186279</v>
      </c>
      <c r="G129">
        <f t="shared" si="2"/>
        <v>0</v>
      </c>
      <c r="I129" t="s">
        <v>13</v>
      </c>
      <c r="L129">
        <f t="shared" si="3"/>
        <v>0</v>
      </c>
    </row>
    <row r="130" spans="1:12" ht="16.5" customHeight="1" x14ac:dyDescent="0.25">
      <c r="A130">
        <v>7</v>
      </c>
      <c r="B130" t="s">
        <v>160</v>
      </c>
      <c r="C130" s="3"/>
      <c r="D130" t="s">
        <v>150</v>
      </c>
      <c r="E130" t="s">
        <v>150</v>
      </c>
      <c r="F130">
        <v>1</v>
      </c>
      <c r="G130">
        <f t="shared" ref="G130:G193" si="4">IF((AND(D130=E130, F130&gt;=0.65)),0,1)</f>
        <v>0</v>
      </c>
      <c r="I130" t="s">
        <v>13</v>
      </c>
      <c r="L130">
        <f t="shared" si="3"/>
        <v>0</v>
      </c>
    </row>
    <row r="131" spans="1:12" ht="16.5" customHeight="1" x14ac:dyDescent="0.25">
      <c r="A131">
        <v>7</v>
      </c>
      <c r="B131" t="s">
        <v>161</v>
      </c>
      <c r="C131" s="3"/>
      <c r="D131" t="s">
        <v>150</v>
      </c>
      <c r="E131" t="s">
        <v>150</v>
      </c>
      <c r="F131">
        <v>0.99999910593032837</v>
      </c>
      <c r="G131">
        <f t="shared" si="4"/>
        <v>0</v>
      </c>
      <c r="I131" t="s">
        <v>13</v>
      </c>
      <c r="L131">
        <f t="shared" ref="L131:L194" si="5">IF((AND(D131=E131, F131&gt;=0.65)),0,1)</f>
        <v>0</v>
      </c>
    </row>
    <row r="132" spans="1:12" ht="16.5" customHeight="1" x14ac:dyDescent="0.25">
      <c r="A132">
        <v>7</v>
      </c>
      <c r="B132" t="s">
        <v>162</v>
      </c>
      <c r="C132" s="3"/>
      <c r="D132" t="s">
        <v>150</v>
      </c>
      <c r="E132" t="s">
        <v>43</v>
      </c>
      <c r="F132">
        <v>0.99981904029846191</v>
      </c>
      <c r="G132">
        <f t="shared" si="4"/>
        <v>1</v>
      </c>
      <c r="I132" t="s">
        <v>13</v>
      </c>
      <c r="L132">
        <f t="shared" si="5"/>
        <v>1</v>
      </c>
    </row>
    <row r="133" spans="1:12" ht="16.5" customHeight="1" x14ac:dyDescent="0.25">
      <c r="A133">
        <v>7</v>
      </c>
      <c r="B133" t="s">
        <v>163</v>
      </c>
      <c r="C133" s="3"/>
      <c r="D133" t="s">
        <v>150</v>
      </c>
      <c r="E133" t="s">
        <v>27</v>
      </c>
      <c r="F133">
        <v>0.75450801849365234</v>
      </c>
      <c r="G133">
        <f t="shared" si="4"/>
        <v>1</v>
      </c>
      <c r="I133" t="s">
        <v>13</v>
      </c>
      <c r="L133">
        <f t="shared" si="5"/>
        <v>1</v>
      </c>
    </row>
    <row r="134" spans="1:12" ht="16.5" customHeight="1" x14ac:dyDescent="0.25">
      <c r="A134">
        <v>7</v>
      </c>
      <c r="B134" t="s">
        <v>164</v>
      </c>
      <c r="C134" t="s">
        <v>164</v>
      </c>
      <c r="D134" t="s">
        <v>150</v>
      </c>
      <c r="E134" t="s">
        <v>150</v>
      </c>
      <c r="F134">
        <v>1</v>
      </c>
      <c r="G134">
        <f t="shared" si="4"/>
        <v>0</v>
      </c>
      <c r="I134" t="s">
        <v>165</v>
      </c>
      <c r="L134">
        <f t="shared" si="5"/>
        <v>0</v>
      </c>
    </row>
    <row r="135" spans="1:12" ht="16.5" customHeight="1" x14ac:dyDescent="0.25">
      <c r="A135">
        <v>7</v>
      </c>
      <c r="B135" t="s">
        <v>166</v>
      </c>
      <c r="C135" s="3"/>
      <c r="D135" t="s">
        <v>150</v>
      </c>
      <c r="E135" t="s">
        <v>150</v>
      </c>
      <c r="F135">
        <v>1</v>
      </c>
      <c r="G135">
        <f t="shared" si="4"/>
        <v>0</v>
      </c>
      <c r="I135" t="s">
        <v>167</v>
      </c>
      <c r="L135">
        <f t="shared" si="5"/>
        <v>0</v>
      </c>
    </row>
    <row r="136" spans="1:12" ht="16.5" customHeight="1" x14ac:dyDescent="0.25">
      <c r="A136">
        <v>7</v>
      </c>
      <c r="B136" t="s">
        <v>168</v>
      </c>
      <c r="C136" s="3"/>
      <c r="D136" t="s">
        <v>150</v>
      </c>
      <c r="E136" t="s">
        <v>150</v>
      </c>
      <c r="F136">
        <v>0.9999997615814209</v>
      </c>
      <c r="G136">
        <f t="shared" si="4"/>
        <v>0</v>
      </c>
      <c r="I136" t="s">
        <v>169</v>
      </c>
      <c r="L136">
        <f t="shared" si="5"/>
        <v>0</v>
      </c>
    </row>
    <row r="137" spans="1:12" ht="16.5" customHeight="1" x14ac:dyDescent="0.25">
      <c r="A137">
        <v>7</v>
      </c>
      <c r="B137" t="s">
        <v>170</v>
      </c>
      <c r="C137" s="3"/>
      <c r="D137" t="s">
        <v>150</v>
      </c>
      <c r="E137" t="s">
        <v>150</v>
      </c>
      <c r="F137">
        <v>1</v>
      </c>
      <c r="G137">
        <f t="shared" si="4"/>
        <v>0</v>
      </c>
      <c r="I137" t="s">
        <v>171</v>
      </c>
      <c r="L137">
        <f t="shared" si="5"/>
        <v>0</v>
      </c>
    </row>
    <row r="138" spans="1:12" ht="16.5" customHeight="1" x14ac:dyDescent="0.25">
      <c r="A138">
        <v>7</v>
      </c>
      <c r="B138" t="s">
        <v>172</v>
      </c>
      <c r="C138" s="3"/>
      <c r="D138" t="s">
        <v>150</v>
      </c>
      <c r="E138" t="s">
        <v>150</v>
      </c>
      <c r="F138">
        <v>1</v>
      </c>
      <c r="G138">
        <f t="shared" si="4"/>
        <v>0</v>
      </c>
      <c r="I138" t="s">
        <v>173</v>
      </c>
      <c r="L138">
        <f t="shared" si="5"/>
        <v>0</v>
      </c>
    </row>
    <row r="139" spans="1:12" ht="16.5" customHeight="1" x14ac:dyDescent="0.25">
      <c r="A139">
        <v>8</v>
      </c>
      <c r="B139" t="s">
        <v>174</v>
      </c>
      <c r="C139" s="3" t="s">
        <v>175</v>
      </c>
      <c r="D139" t="s">
        <v>150</v>
      </c>
      <c r="E139" t="s">
        <v>150</v>
      </c>
      <c r="F139">
        <v>1</v>
      </c>
      <c r="G139">
        <f t="shared" si="4"/>
        <v>0</v>
      </c>
      <c r="I139" t="s">
        <v>176</v>
      </c>
      <c r="L139">
        <f t="shared" si="5"/>
        <v>0</v>
      </c>
    </row>
    <row r="140" spans="1:12" ht="16.5" customHeight="1" x14ac:dyDescent="0.25">
      <c r="A140">
        <v>8</v>
      </c>
      <c r="B140" t="s">
        <v>177</v>
      </c>
      <c r="C140" s="3"/>
      <c r="D140" t="s">
        <v>150</v>
      </c>
      <c r="E140" t="s">
        <v>150</v>
      </c>
      <c r="F140">
        <v>1</v>
      </c>
      <c r="G140">
        <f t="shared" si="4"/>
        <v>0</v>
      </c>
      <c r="I140" t="s">
        <v>178</v>
      </c>
      <c r="L140">
        <f t="shared" si="5"/>
        <v>0</v>
      </c>
    </row>
    <row r="141" spans="1:12" ht="16.5" customHeight="1" x14ac:dyDescent="0.25">
      <c r="A141">
        <v>8</v>
      </c>
      <c r="B141" t="s">
        <v>179</v>
      </c>
      <c r="C141" s="3"/>
      <c r="D141" t="s">
        <v>150</v>
      </c>
      <c r="E141" t="s">
        <v>150</v>
      </c>
      <c r="F141">
        <v>1</v>
      </c>
      <c r="G141">
        <f t="shared" si="4"/>
        <v>0</v>
      </c>
      <c r="I141" t="s">
        <v>180</v>
      </c>
      <c r="L141">
        <f t="shared" si="5"/>
        <v>0</v>
      </c>
    </row>
    <row r="142" spans="1:12" ht="16.5" customHeight="1" x14ac:dyDescent="0.25">
      <c r="A142">
        <v>8</v>
      </c>
      <c r="B142" t="s">
        <v>181</v>
      </c>
      <c r="C142" s="3"/>
      <c r="D142" t="s">
        <v>150</v>
      </c>
      <c r="E142" t="s">
        <v>150</v>
      </c>
      <c r="F142">
        <v>1</v>
      </c>
      <c r="G142">
        <f t="shared" si="4"/>
        <v>0</v>
      </c>
      <c r="I142" t="s">
        <v>182</v>
      </c>
      <c r="L142">
        <f t="shared" si="5"/>
        <v>0</v>
      </c>
    </row>
    <row r="143" spans="1:12" ht="16.5" customHeight="1" x14ac:dyDescent="0.25">
      <c r="A143">
        <v>8</v>
      </c>
      <c r="B143" t="s">
        <v>183</v>
      </c>
      <c r="C143" s="3"/>
      <c r="D143" t="s">
        <v>150</v>
      </c>
      <c r="E143" t="s">
        <v>150</v>
      </c>
      <c r="F143">
        <v>1</v>
      </c>
      <c r="G143">
        <f t="shared" si="4"/>
        <v>0</v>
      </c>
      <c r="I143" t="s">
        <v>184</v>
      </c>
      <c r="L143">
        <f t="shared" si="5"/>
        <v>0</v>
      </c>
    </row>
    <row r="144" spans="1:12" ht="16.5" customHeight="1" x14ac:dyDescent="0.25">
      <c r="A144">
        <v>9</v>
      </c>
      <c r="B144" t="s">
        <v>185</v>
      </c>
      <c r="C144" s="3"/>
      <c r="D144" t="s">
        <v>150</v>
      </c>
      <c r="E144" t="s">
        <v>150</v>
      </c>
      <c r="F144">
        <v>0.99999988079071045</v>
      </c>
      <c r="G144">
        <f t="shared" si="4"/>
        <v>0</v>
      </c>
      <c r="I144" t="s">
        <v>13</v>
      </c>
      <c r="L144">
        <f t="shared" si="5"/>
        <v>0</v>
      </c>
    </row>
    <row r="145" spans="1:12" ht="16.5" customHeight="1" x14ac:dyDescent="0.25">
      <c r="A145">
        <v>9</v>
      </c>
      <c r="B145" t="s">
        <v>186</v>
      </c>
      <c r="C145" s="3"/>
      <c r="D145" t="s">
        <v>150</v>
      </c>
      <c r="E145" t="s">
        <v>150</v>
      </c>
      <c r="F145">
        <v>1</v>
      </c>
      <c r="G145">
        <f t="shared" si="4"/>
        <v>0</v>
      </c>
      <c r="I145" t="s">
        <v>187</v>
      </c>
      <c r="L145">
        <f t="shared" si="5"/>
        <v>0</v>
      </c>
    </row>
    <row r="146" spans="1:12" ht="16.5" customHeight="1" x14ac:dyDescent="0.25">
      <c r="A146">
        <v>9</v>
      </c>
      <c r="B146" t="s">
        <v>188</v>
      </c>
      <c r="C146" s="3"/>
      <c r="D146" t="s">
        <v>150</v>
      </c>
      <c r="E146" t="s">
        <v>150</v>
      </c>
      <c r="F146">
        <v>0.99999964237213135</v>
      </c>
      <c r="G146">
        <f t="shared" si="4"/>
        <v>0</v>
      </c>
      <c r="I146" t="s">
        <v>13</v>
      </c>
      <c r="L146">
        <f t="shared" si="5"/>
        <v>0</v>
      </c>
    </row>
    <row r="147" spans="1:12" ht="16.5" customHeight="1" x14ac:dyDescent="0.25">
      <c r="A147">
        <v>9</v>
      </c>
      <c r="B147" t="s">
        <v>189</v>
      </c>
      <c r="C147" s="3"/>
      <c r="D147" t="s">
        <v>150</v>
      </c>
      <c r="E147" t="s">
        <v>150</v>
      </c>
      <c r="F147">
        <v>1</v>
      </c>
      <c r="G147">
        <f t="shared" si="4"/>
        <v>0</v>
      </c>
      <c r="I147" t="s">
        <v>190</v>
      </c>
      <c r="L147">
        <f t="shared" si="5"/>
        <v>0</v>
      </c>
    </row>
    <row r="148" spans="1:12" ht="16.5" customHeight="1" x14ac:dyDescent="0.25">
      <c r="A148">
        <v>9</v>
      </c>
      <c r="B148" t="s">
        <v>191</v>
      </c>
      <c r="C148" s="3" t="s">
        <v>192</v>
      </c>
      <c r="D148" t="s">
        <v>150</v>
      </c>
      <c r="E148" t="s">
        <v>150</v>
      </c>
      <c r="F148">
        <v>1</v>
      </c>
      <c r="G148">
        <f t="shared" si="4"/>
        <v>0</v>
      </c>
      <c r="I148" t="s">
        <v>193</v>
      </c>
      <c r="L148">
        <f t="shared" si="5"/>
        <v>0</v>
      </c>
    </row>
    <row r="149" spans="1:12" ht="16.5" customHeight="1" x14ac:dyDescent="0.25">
      <c r="A149">
        <v>9</v>
      </c>
      <c r="B149" t="s">
        <v>194</v>
      </c>
      <c r="C149" s="3"/>
      <c r="D149" t="s">
        <v>150</v>
      </c>
      <c r="E149" t="s">
        <v>150</v>
      </c>
      <c r="F149">
        <v>1</v>
      </c>
      <c r="G149">
        <f t="shared" si="4"/>
        <v>0</v>
      </c>
      <c r="I149" t="s">
        <v>195</v>
      </c>
      <c r="L149">
        <f t="shared" si="5"/>
        <v>0</v>
      </c>
    </row>
    <row r="150" spans="1:12" ht="16.5" customHeight="1" x14ac:dyDescent="0.25">
      <c r="A150">
        <v>9</v>
      </c>
      <c r="B150" t="s">
        <v>196</v>
      </c>
      <c r="C150" s="3"/>
      <c r="D150" t="s">
        <v>150</v>
      </c>
      <c r="E150" t="s">
        <v>150</v>
      </c>
      <c r="F150">
        <v>1</v>
      </c>
      <c r="G150">
        <f t="shared" si="4"/>
        <v>0</v>
      </c>
      <c r="I150" t="s">
        <v>197</v>
      </c>
      <c r="L150">
        <f t="shared" si="5"/>
        <v>0</v>
      </c>
    </row>
    <row r="151" spans="1:12" ht="16.5" customHeight="1" x14ac:dyDescent="0.25">
      <c r="A151">
        <v>9</v>
      </c>
      <c r="B151" t="s">
        <v>198</v>
      </c>
      <c r="C151" s="3"/>
      <c r="D151" t="s">
        <v>150</v>
      </c>
      <c r="E151" t="s">
        <v>150</v>
      </c>
      <c r="F151">
        <v>1</v>
      </c>
      <c r="G151">
        <f t="shared" si="4"/>
        <v>0</v>
      </c>
      <c r="I151" t="s">
        <v>199</v>
      </c>
      <c r="L151">
        <f t="shared" si="5"/>
        <v>0</v>
      </c>
    </row>
    <row r="152" spans="1:12" ht="16.5" customHeight="1" x14ac:dyDescent="0.25">
      <c r="A152">
        <v>9</v>
      </c>
      <c r="B152" t="s">
        <v>200</v>
      </c>
      <c r="C152" s="3"/>
      <c r="D152" t="s">
        <v>150</v>
      </c>
      <c r="E152" t="s">
        <v>150</v>
      </c>
      <c r="F152">
        <v>1</v>
      </c>
      <c r="G152">
        <f t="shared" si="4"/>
        <v>0</v>
      </c>
      <c r="I152" t="s">
        <v>201</v>
      </c>
      <c r="L152">
        <f t="shared" si="5"/>
        <v>0</v>
      </c>
    </row>
    <row r="153" spans="1:12" ht="16.5" customHeight="1" x14ac:dyDescent="0.25">
      <c r="A153">
        <v>9</v>
      </c>
      <c r="B153" t="s">
        <v>202</v>
      </c>
      <c r="C153" s="3"/>
      <c r="D153" t="s">
        <v>150</v>
      </c>
      <c r="E153" t="s">
        <v>150</v>
      </c>
      <c r="F153">
        <v>1</v>
      </c>
      <c r="G153">
        <f t="shared" si="4"/>
        <v>0</v>
      </c>
      <c r="I153" t="s">
        <v>203</v>
      </c>
      <c r="L153">
        <f t="shared" si="5"/>
        <v>0</v>
      </c>
    </row>
    <row r="154" spans="1:12" ht="16.5" customHeight="1" x14ac:dyDescent="0.25">
      <c r="A154">
        <v>19</v>
      </c>
      <c r="B154" t="s">
        <v>204</v>
      </c>
      <c r="C154" s="3"/>
      <c r="D154" t="s">
        <v>150</v>
      </c>
      <c r="E154" t="s">
        <v>150</v>
      </c>
      <c r="F154">
        <v>1</v>
      </c>
      <c r="G154">
        <f t="shared" si="4"/>
        <v>0</v>
      </c>
      <c r="I154" t="s">
        <v>205</v>
      </c>
      <c r="L154">
        <f t="shared" si="5"/>
        <v>0</v>
      </c>
    </row>
    <row r="155" spans="1:12" ht="16.5" customHeight="1" x14ac:dyDescent="0.25">
      <c r="A155">
        <v>19</v>
      </c>
      <c r="B155" t="s">
        <v>206</v>
      </c>
      <c r="C155" s="3"/>
      <c r="D155" t="s">
        <v>150</v>
      </c>
      <c r="E155" t="s">
        <v>150</v>
      </c>
      <c r="F155">
        <v>1</v>
      </c>
      <c r="G155">
        <f t="shared" si="4"/>
        <v>0</v>
      </c>
      <c r="I155" t="s">
        <v>207</v>
      </c>
      <c r="L155">
        <f t="shared" si="5"/>
        <v>0</v>
      </c>
    </row>
    <row r="156" spans="1:12" ht="16.5" customHeight="1" x14ac:dyDescent="0.25">
      <c r="A156">
        <v>19</v>
      </c>
      <c r="B156" t="s">
        <v>208</v>
      </c>
      <c r="C156" s="3"/>
      <c r="D156" t="s">
        <v>150</v>
      </c>
      <c r="E156" t="s">
        <v>150</v>
      </c>
      <c r="F156">
        <v>1</v>
      </c>
      <c r="G156">
        <f t="shared" si="4"/>
        <v>0</v>
      </c>
      <c r="I156" t="s">
        <v>209</v>
      </c>
      <c r="L156">
        <f t="shared" si="5"/>
        <v>0</v>
      </c>
    </row>
    <row r="157" spans="1:12" ht="16.5" customHeight="1" x14ac:dyDescent="0.25">
      <c r="A157">
        <v>19</v>
      </c>
      <c r="B157" t="s">
        <v>210</v>
      </c>
      <c r="C157" s="3"/>
      <c r="D157" t="s">
        <v>150</v>
      </c>
      <c r="E157" t="s">
        <v>150</v>
      </c>
      <c r="F157">
        <v>1</v>
      </c>
      <c r="G157">
        <f t="shared" si="4"/>
        <v>0</v>
      </c>
      <c r="I157" t="s">
        <v>211</v>
      </c>
      <c r="L157">
        <f t="shared" si="5"/>
        <v>0</v>
      </c>
    </row>
    <row r="158" spans="1:12" ht="16.5" customHeight="1" x14ac:dyDescent="0.25">
      <c r="A158">
        <v>19</v>
      </c>
      <c r="B158" t="s">
        <v>212</v>
      </c>
      <c r="C158" s="3"/>
      <c r="D158" t="s">
        <v>150</v>
      </c>
      <c r="E158" t="s">
        <v>150</v>
      </c>
      <c r="F158">
        <v>1</v>
      </c>
      <c r="G158">
        <f t="shared" si="4"/>
        <v>0</v>
      </c>
      <c r="I158" t="s">
        <v>213</v>
      </c>
      <c r="L158">
        <f t="shared" si="5"/>
        <v>0</v>
      </c>
    </row>
    <row r="159" spans="1:12" ht="16.5" customHeight="1" x14ac:dyDescent="0.25">
      <c r="A159">
        <v>19</v>
      </c>
      <c r="B159" t="s">
        <v>214</v>
      </c>
      <c r="C159" s="3"/>
      <c r="D159" t="s">
        <v>150</v>
      </c>
      <c r="E159" t="s">
        <v>150</v>
      </c>
      <c r="F159">
        <v>1</v>
      </c>
      <c r="G159">
        <f t="shared" si="4"/>
        <v>0</v>
      </c>
      <c r="I159" t="s">
        <v>215</v>
      </c>
      <c r="L159">
        <f t="shared" si="5"/>
        <v>0</v>
      </c>
    </row>
    <row r="160" spans="1:12" ht="16.5" customHeight="1" x14ac:dyDescent="0.25">
      <c r="A160">
        <v>19</v>
      </c>
      <c r="B160" t="s">
        <v>216</v>
      </c>
      <c r="C160" s="3"/>
      <c r="D160" t="s">
        <v>150</v>
      </c>
      <c r="E160" t="s">
        <v>150</v>
      </c>
      <c r="F160">
        <v>0.99999988079071045</v>
      </c>
      <c r="G160">
        <f t="shared" si="4"/>
        <v>0</v>
      </c>
      <c r="I160" t="s">
        <v>217</v>
      </c>
      <c r="L160">
        <f t="shared" si="5"/>
        <v>0</v>
      </c>
    </row>
    <row r="161" spans="1:12" ht="16.5" customHeight="1" x14ac:dyDescent="0.25">
      <c r="A161">
        <v>19</v>
      </c>
      <c r="B161" t="s">
        <v>218</v>
      </c>
      <c r="C161" s="3"/>
      <c r="D161" t="s">
        <v>150</v>
      </c>
      <c r="E161" t="s">
        <v>150</v>
      </c>
      <c r="F161">
        <v>1</v>
      </c>
      <c r="G161">
        <f t="shared" si="4"/>
        <v>0</v>
      </c>
      <c r="I161" t="s">
        <v>219</v>
      </c>
      <c r="L161">
        <f t="shared" si="5"/>
        <v>0</v>
      </c>
    </row>
    <row r="162" spans="1:12" ht="16.5" customHeight="1" x14ac:dyDescent="0.25">
      <c r="A162">
        <v>19</v>
      </c>
      <c r="B162" t="s">
        <v>220</v>
      </c>
      <c r="C162" s="3"/>
      <c r="D162" t="s">
        <v>150</v>
      </c>
      <c r="E162" t="s">
        <v>150</v>
      </c>
      <c r="F162">
        <v>1</v>
      </c>
      <c r="G162">
        <f t="shared" si="4"/>
        <v>0</v>
      </c>
      <c r="I162" t="s">
        <v>221</v>
      </c>
      <c r="L162">
        <f t="shared" si="5"/>
        <v>0</v>
      </c>
    </row>
    <row r="163" spans="1:12" ht="16.5" customHeight="1" x14ac:dyDescent="0.25">
      <c r="A163">
        <v>19</v>
      </c>
      <c r="B163" t="s">
        <v>222</v>
      </c>
      <c r="C163" s="3"/>
      <c r="D163" t="s">
        <v>150</v>
      </c>
      <c r="E163" t="s">
        <v>150</v>
      </c>
      <c r="F163">
        <v>0.99999994039535522</v>
      </c>
      <c r="G163">
        <f t="shared" si="4"/>
        <v>0</v>
      </c>
      <c r="I163" t="s">
        <v>223</v>
      </c>
      <c r="L163">
        <f t="shared" si="5"/>
        <v>0</v>
      </c>
    </row>
    <row r="164" spans="1:12" ht="16.5" customHeight="1" x14ac:dyDescent="0.25">
      <c r="A164">
        <v>20</v>
      </c>
      <c r="B164" t="s">
        <v>224</v>
      </c>
      <c r="C164" s="3" t="s">
        <v>225</v>
      </c>
      <c r="D164" t="s">
        <v>150</v>
      </c>
      <c r="E164" t="s">
        <v>150</v>
      </c>
      <c r="F164">
        <v>1</v>
      </c>
      <c r="G164">
        <f t="shared" si="4"/>
        <v>0</v>
      </c>
      <c r="I164" t="s">
        <v>226</v>
      </c>
      <c r="L164">
        <f t="shared" si="5"/>
        <v>0</v>
      </c>
    </row>
    <row r="165" spans="1:12" ht="16.5" customHeight="1" x14ac:dyDescent="0.25">
      <c r="A165">
        <v>20</v>
      </c>
      <c r="B165" t="s">
        <v>227</v>
      </c>
      <c r="C165" s="3"/>
      <c r="D165" t="s">
        <v>150</v>
      </c>
      <c r="E165" t="s">
        <v>150</v>
      </c>
      <c r="F165">
        <v>1</v>
      </c>
      <c r="G165">
        <f t="shared" si="4"/>
        <v>0</v>
      </c>
      <c r="I165" t="s">
        <v>228</v>
      </c>
      <c r="L165">
        <f t="shared" si="5"/>
        <v>0</v>
      </c>
    </row>
    <row r="166" spans="1:12" ht="16.5" customHeight="1" x14ac:dyDescent="0.25">
      <c r="A166">
        <v>20</v>
      </c>
      <c r="B166" t="s">
        <v>229</v>
      </c>
      <c r="C166" s="3"/>
      <c r="D166" t="s">
        <v>150</v>
      </c>
      <c r="E166" t="s">
        <v>150</v>
      </c>
      <c r="F166">
        <v>0.99999994039535522</v>
      </c>
      <c r="G166">
        <f t="shared" si="4"/>
        <v>0</v>
      </c>
      <c r="I166" t="s">
        <v>230</v>
      </c>
      <c r="L166">
        <f t="shared" si="5"/>
        <v>0</v>
      </c>
    </row>
    <row r="167" spans="1:12" ht="16.5" customHeight="1" x14ac:dyDescent="0.25">
      <c r="A167">
        <v>20</v>
      </c>
      <c r="B167" t="s">
        <v>231</v>
      </c>
      <c r="C167" s="3"/>
      <c r="D167" t="s">
        <v>150</v>
      </c>
      <c r="E167" t="s">
        <v>150</v>
      </c>
      <c r="F167">
        <v>0.99999964237213135</v>
      </c>
      <c r="G167">
        <f t="shared" si="4"/>
        <v>0</v>
      </c>
      <c r="I167" t="s">
        <v>232</v>
      </c>
      <c r="L167">
        <f t="shared" si="5"/>
        <v>0</v>
      </c>
    </row>
    <row r="168" spans="1:12" ht="16.5" customHeight="1" x14ac:dyDescent="0.25">
      <c r="A168">
        <v>20</v>
      </c>
      <c r="B168" t="s">
        <v>233</v>
      </c>
      <c r="C168" s="3"/>
      <c r="D168" t="s">
        <v>150</v>
      </c>
      <c r="E168" t="s">
        <v>150</v>
      </c>
      <c r="F168">
        <v>0.99999630451202393</v>
      </c>
      <c r="G168">
        <f t="shared" si="4"/>
        <v>0</v>
      </c>
      <c r="I168" t="s">
        <v>234</v>
      </c>
      <c r="L168">
        <f t="shared" si="5"/>
        <v>0</v>
      </c>
    </row>
    <row r="169" spans="1:12" ht="16.5" customHeight="1" x14ac:dyDescent="0.25">
      <c r="A169">
        <v>20</v>
      </c>
      <c r="B169" t="s">
        <v>235</v>
      </c>
      <c r="C169" s="3"/>
      <c r="D169" t="s">
        <v>150</v>
      </c>
      <c r="E169" t="s">
        <v>150</v>
      </c>
      <c r="F169">
        <v>1</v>
      </c>
      <c r="G169">
        <f t="shared" si="4"/>
        <v>0</v>
      </c>
      <c r="I169" t="s">
        <v>236</v>
      </c>
      <c r="L169">
        <f t="shared" si="5"/>
        <v>0</v>
      </c>
    </row>
    <row r="170" spans="1:12" ht="16.5" customHeight="1" x14ac:dyDescent="0.25">
      <c r="A170">
        <v>20</v>
      </c>
      <c r="B170" t="s">
        <v>237</v>
      </c>
      <c r="C170" s="3"/>
      <c r="D170" t="s">
        <v>150</v>
      </c>
      <c r="E170" t="s">
        <v>150</v>
      </c>
      <c r="F170">
        <v>1</v>
      </c>
      <c r="G170">
        <f t="shared" si="4"/>
        <v>0</v>
      </c>
      <c r="I170" t="s">
        <v>238</v>
      </c>
      <c r="L170">
        <f t="shared" si="5"/>
        <v>0</v>
      </c>
    </row>
    <row r="171" spans="1:12" ht="16.5" customHeight="1" x14ac:dyDescent="0.25">
      <c r="A171">
        <v>20</v>
      </c>
      <c r="B171" t="s">
        <v>239</v>
      </c>
      <c r="C171" s="3"/>
      <c r="D171" t="s">
        <v>150</v>
      </c>
      <c r="E171" t="s">
        <v>150</v>
      </c>
      <c r="F171">
        <v>1</v>
      </c>
      <c r="G171">
        <f t="shared" si="4"/>
        <v>0</v>
      </c>
      <c r="I171" t="s">
        <v>240</v>
      </c>
      <c r="L171">
        <f t="shared" si="5"/>
        <v>0</v>
      </c>
    </row>
    <row r="172" spans="1:12" ht="16.5" customHeight="1" x14ac:dyDescent="0.25">
      <c r="A172">
        <v>20</v>
      </c>
      <c r="B172" t="s">
        <v>241</v>
      </c>
      <c r="C172" s="3"/>
      <c r="D172" t="s">
        <v>150</v>
      </c>
      <c r="E172" t="s">
        <v>150</v>
      </c>
      <c r="F172">
        <v>1</v>
      </c>
      <c r="G172">
        <f t="shared" si="4"/>
        <v>0</v>
      </c>
      <c r="I172" t="s">
        <v>242</v>
      </c>
      <c r="L172">
        <f t="shared" si="5"/>
        <v>0</v>
      </c>
    </row>
    <row r="173" spans="1:12" ht="16.5" customHeight="1" x14ac:dyDescent="0.25">
      <c r="A173">
        <v>20</v>
      </c>
      <c r="B173" t="s">
        <v>243</v>
      </c>
      <c r="C173" s="3"/>
      <c r="D173" t="s">
        <v>150</v>
      </c>
      <c r="E173" t="s">
        <v>150</v>
      </c>
      <c r="F173">
        <v>1</v>
      </c>
      <c r="G173">
        <f t="shared" si="4"/>
        <v>0</v>
      </c>
      <c r="I173" t="s">
        <v>244</v>
      </c>
      <c r="L173">
        <f t="shared" si="5"/>
        <v>0</v>
      </c>
    </row>
    <row r="174" spans="1:12" ht="16.5" customHeight="1" x14ac:dyDescent="0.25">
      <c r="A174">
        <v>20</v>
      </c>
      <c r="B174" t="s">
        <v>245</v>
      </c>
      <c r="C174" s="3"/>
      <c r="D174" t="s">
        <v>150</v>
      </c>
      <c r="E174" t="s">
        <v>150</v>
      </c>
      <c r="F174">
        <v>0.9999997615814209</v>
      </c>
      <c r="G174">
        <f t="shared" si="4"/>
        <v>0</v>
      </c>
      <c r="I174" t="s">
        <v>246</v>
      </c>
      <c r="L174">
        <f t="shared" si="5"/>
        <v>0</v>
      </c>
    </row>
    <row r="175" spans="1:12" ht="16.5" customHeight="1" x14ac:dyDescent="0.25">
      <c r="A175">
        <v>21</v>
      </c>
      <c r="B175" t="s">
        <v>247</v>
      </c>
      <c r="C175" s="3" t="s">
        <v>248</v>
      </c>
      <c r="D175" t="s">
        <v>150</v>
      </c>
      <c r="E175" t="s">
        <v>150</v>
      </c>
      <c r="F175">
        <v>1</v>
      </c>
      <c r="G175">
        <f t="shared" si="4"/>
        <v>0</v>
      </c>
      <c r="I175" t="s">
        <v>249</v>
      </c>
      <c r="L175">
        <f t="shared" si="5"/>
        <v>0</v>
      </c>
    </row>
    <row r="176" spans="1:12" ht="16.5" customHeight="1" x14ac:dyDescent="0.25">
      <c r="A176">
        <v>21</v>
      </c>
      <c r="B176" t="s">
        <v>250</v>
      </c>
      <c r="C176" s="3"/>
      <c r="D176" t="s">
        <v>150</v>
      </c>
      <c r="E176" t="s">
        <v>150</v>
      </c>
      <c r="F176">
        <v>0.9999992847442627</v>
      </c>
      <c r="G176">
        <f t="shared" si="4"/>
        <v>0</v>
      </c>
      <c r="I176" t="s">
        <v>251</v>
      </c>
      <c r="L176">
        <f t="shared" si="5"/>
        <v>0</v>
      </c>
    </row>
    <row r="177" spans="1:12" ht="16.5" customHeight="1" x14ac:dyDescent="0.25">
      <c r="A177">
        <v>21</v>
      </c>
      <c r="B177" t="s">
        <v>252</v>
      </c>
      <c r="C177" s="3"/>
      <c r="D177" t="s">
        <v>150</v>
      </c>
      <c r="E177" t="s">
        <v>150</v>
      </c>
      <c r="F177">
        <v>1</v>
      </c>
      <c r="G177">
        <f t="shared" si="4"/>
        <v>0</v>
      </c>
      <c r="I177" t="s">
        <v>253</v>
      </c>
      <c r="L177">
        <f t="shared" si="5"/>
        <v>0</v>
      </c>
    </row>
    <row r="178" spans="1:12" ht="16.5" customHeight="1" x14ac:dyDescent="0.25">
      <c r="A178">
        <v>21</v>
      </c>
      <c r="B178" t="s">
        <v>254</v>
      </c>
      <c r="C178" s="3"/>
      <c r="D178" t="s">
        <v>150</v>
      </c>
      <c r="E178" t="s">
        <v>150</v>
      </c>
      <c r="F178">
        <v>1</v>
      </c>
      <c r="G178">
        <f t="shared" si="4"/>
        <v>0</v>
      </c>
      <c r="I178" t="s">
        <v>255</v>
      </c>
      <c r="L178">
        <f t="shared" si="5"/>
        <v>0</v>
      </c>
    </row>
    <row r="179" spans="1:12" ht="16.5" customHeight="1" x14ac:dyDescent="0.25">
      <c r="A179">
        <v>21</v>
      </c>
      <c r="B179" t="s">
        <v>256</v>
      </c>
      <c r="C179" s="3"/>
      <c r="D179" t="s">
        <v>150</v>
      </c>
      <c r="E179" t="s">
        <v>150</v>
      </c>
      <c r="F179">
        <v>0.99999988079071045</v>
      </c>
      <c r="G179">
        <f t="shared" si="4"/>
        <v>0</v>
      </c>
      <c r="I179" t="s">
        <v>257</v>
      </c>
      <c r="L179">
        <f t="shared" si="5"/>
        <v>0</v>
      </c>
    </row>
    <row r="180" spans="1:12" ht="16.5" customHeight="1" x14ac:dyDescent="0.25">
      <c r="A180">
        <v>21</v>
      </c>
      <c r="B180" t="s">
        <v>258</v>
      </c>
      <c r="C180" s="3"/>
      <c r="D180" t="s">
        <v>150</v>
      </c>
      <c r="E180" t="s">
        <v>150</v>
      </c>
      <c r="F180">
        <v>0.99990284442901611</v>
      </c>
      <c r="G180">
        <f t="shared" si="4"/>
        <v>0</v>
      </c>
      <c r="I180" t="s">
        <v>259</v>
      </c>
      <c r="L180">
        <f t="shared" si="5"/>
        <v>0</v>
      </c>
    </row>
    <row r="181" spans="1:12" ht="16.5" customHeight="1" x14ac:dyDescent="0.25">
      <c r="A181">
        <v>21</v>
      </c>
      <c r="B181" t="s">
        <v>260</v>
      </c>
      <c r="C181" s="3"/>
      <c r="D181" t="s">
        <v>150</v>
      </c>
      <c r="E181" t="s">
        <v>150</v>
      </c>
      <c r="F181">
        <v>0.99827659130096436</v>
      </c>
      <c r="G181">
        <f t="shared" si="4"/>
        <v>0</v>
      </c>
      <c r="I181" t="s">
        <v>261</v>
      </c>
      <c r="L181">
        <f t="shared" si="5"/>
        <v>0</v>
      </c>
    </row>
    <row r="182" spans="1:12" ht="16.5" customHeight="1" x14ac:dyDescent="0.25">
      <c r="A182">
        <v>21</v>
      </c>
      <c r="B182" t="s">
        <v>262</v>
      </c>
      <c r="C182" s="3"/>
      <c r="D182" t="s">
        <v>150</v>
      </c>
      <c r="E182" t="s">
        <v>150</v>
      </c>
      <c r="F182">
        <v>0.99999964237213135</v>
      </c>
      <c r="G182">
        <f t="shared" si="4"/>
        <v>0</v>
      </c>
      <c r="I182" t="s">
        <v>263</v>
      </c>
      <c r="L182">
        <f t="shared" si="5"/>
        <v>0</v>
      </c>
    </row>
    <row r="183" spans="1:12" ht="16.5" customHeight="1" x14ac:dyDescent="0.25">
      <c r="A183">
        <v>21</v>
      </c>
      <c r="B183" t="s">
        <v>264</v>
      </c>
      <c r="C183" s="3"/>
      <c r="D183" t="s">
        <v>150</v>
      </c>
      <c r="E183" t="s">
        <v>150</v>
      </c>
      <c r="F183">
        <v>0.99982619285583496</v>
      </c>
      <c r="G183">
        <f t="shared" si="4"/>
        <v>0</v>
      </c>
      <c r="I183" t="s">
        <v>265</v>
      </c>
      <c r="L183">
        <f t="shared" si="5"/>
        <v>0</v>
      </c>
    </row>
    <row r="184" spans="1:12" ht="16.5" customHeight="1" x14ac:dyDescent="0.25">
      <c r="A184">
        <v>21</v>
      </c>
      <c r="B184" t="s">
        <v>266</v>
      </c>
      <c r="C184" s="3"/>
      <c r="D184" t="s">
        <v>150</v>
      </c>
      <c r="E184" t="s">
        <v>150</v>
      </c>
      <c r="F184">
        <v>0.73818719387054443</v>
      </c>
      <c r="G184">
        <f t="shared" si="4"/>
        <v>0</v>
      </c>
      <c r="I184" t="s">
        <v>267</v>
      </c>
      <c r="L184">
        <f t="shared" si="5"/>
        <v>0</v>
      </c>
    </row>
    <row r="185" spans="1:12" ht="16.5" customHeight="1" x14ac:dyDescent="0.25">
      <c r="A185">
        <v>21</v>
      </c>
      <c r="B185" t="s">
        <v>268</v>
      </c>
      <c r="C185" s="3"/>
      <c r="D185" t="s">
        <v>150</v>
      </c>
      <c r="E185" t="s">
        <v>150</v>
      </c>
      <c r="F185">
        <v>0.99999165534973145</v>
      </c>
      <c r="G185">
        <f t="shared" si="4"/>
        <v>0</v>
      </c>
      <c r="I185" t="s">
        <v>269</v>
      </c>
      <c r="L185">
        <f t="shared" si="5"/>
        <v>0</v>
      </c>
    </row>
    <row r="186" spans="1:12" ht="16.5" customHeight="1" x14ac:dyDescent="0.25">
      <c r="A186">
        <v>22</v>
      </c>
      <c r="B186" t="s">
        <v>270</v>
      </c>
      <c r="C186" s="3" t="s">
        <v>271</v>
      </c>
      <c r="D186" t="s">
        <v>150</v>
      </c>
      <c r="E186" t="s">
        <v>150</v>
      </c>
      <c r="F186">
        <v>1</v>
      </c>
      <c r="G186">
        <f t="shared" si="4"/>
        <v>0</v>
      </c>
      <c r="I186" t="s">
        <v>272</v>
      </c>
      <c r="L186">
        <f t="shared" si="5"/>
        <v>0</v>
      </c>
    </row>
    <row r="187" spans="1:12" ht="16.5" customHeight="1" x14ac:dyDescent="0.25">
      <c r="A187">
        <v>22</v>
      </c>
      <c r="B187" t="s">
        <v>273</v>
      </c>
      <c r="C187" s="3"/>
      <c r="D187" t="s">
        <v>150</v>
      </c>
      <c r="E187" t="s">
        <v>150</v>
      </c>
      <c r="F187">
        <v>0.99995338916778564</v>
      </c>
      <c r="G187">
        <f t="shared" si="4"/>
        <v>0</v>
      </c>
      <c r="I187" t="s">
        <v>274</v>
      </c>
      <c r="L187">
        <f t="shared" si="5"/>
        <v>0</v>
      </c>
    </row>
    <row r="188" spans="1:12" ht="16.5" customHeight="1" x14ac:dyDescent="0.25">
      <c r="A188">
        <v>22</v>
      </c>
      <c r="B188" t="s">
        <v>275</v>
      </c>
      <c r="C188" s="3"/>
      <c r="D188" t="s">
        <v>150</v>
      </c>
      <c r="E188" t="s">
        <v>150</v>
      </c>
      <c r="F188">
        <v>0.99999988079071045</v>
      </c>
      <c r="G188">
        <f t="shared" si="4"/>
        <v>0</v>
      </c>
      <c r="I188" t="s">
        <v>276</v>
      </c>
      <c r="L188">
        <f t="shared" si="5"/>
        <v>0</v>
      </c>
    </row>
    <row r="189" spans="1:12" ht="16.5" customHeight="1" x14ac:dyDescent="0.25">
      <c r="A189">
        <v>22</v>
      </c>
      <c r="B189" t="s">
        <v>277</v>
      </c>
      <c r="C189" s="3"/>
      <c r="D189" t="s">
        <v>150</v>
      </c>
      <c r="E189" t="s">
        <v>150</v>
      </c>
      <c r="F189">
        <v>0.99997514486312866</v>
      </c>
      <c r="G189">
        <f t="shared" si="4"/>
        <v>0</v>
      </c>
      <c r="I189" t="s">
        <v>278</v>
      </c>
      <c r="L189">
        <f t="shared" si="5"/>
        <v>0</v>
      </c>
    </row>
    <row r="190" spans="1:12" ht="16.5" customHeight="1" x14ac:dyDescent="0.25">
      <c r="A190">
        <v>22</v>
      </c>
      <c r="B190" t="s">
        <v>279</v>
      </c>
      <c r="C190" s="3"/>
      <c r="D190" t="s">
        <v>150</v>
      </c>
      <c r="E190" t="s">
        <v>150</v>
      </c>
      <c r="F190">
        <v>0.99997520446777344</v>
      </c>
      <c r="G190">
        <f t="shared" si="4"/>
        <v>0</v>
      </c>
      <c r="I190" t="s">
        <v>280</v>
      </c>
      <c r="L190">
        <f t="shared" si="5"/>
        <v>0</v>
      </c>
    </row>
    <row r="191" spans="1:12" ht="16.5" customHeight="1" x14ac:dyDescent="0.25">
      <c r="A191">
        <v>22</v>
      </c>
      <c r="B191" t="s">
        <v>281</v>
      </c>
      <c r="C191" s="3"/>
      <c r="D191" t="s">
        <v>150</v>
      </c>
      <c r="E191" t="s">
        <v>150</v>
      </c>
      <c r="F191">
        <v>0.99960756301879883</v>
      </c>
      <c r="G191">
        <f t="shared" si="4"/>
        <v>0</v>
      </c>
      <c r="I191" t="s">
        <v>282</v>
      </c>
      <c r="L191">
        <f t="shared" si="5"/>
        <v>0</v>
      </c>
    </row>
    <row r="192" spans="1:12" ht="16.5" customHeight="1" x14ac:dyDescent="0.25">
      <c r="A192">
        <v>22</v>
      </c>
      <c r="B192" t="s">
        <v>283</v>
      </c>
      <c r="C192" s="3"/>
      <c r="D192" t="s">
        <v>150</v>
      </c>
      <c r="E192" t="s">
        <v>150</v>
      </c>
      <c r="F192">
        <v>0.99981766939163208</v>
      </c>
      <c r="G192">
        <f t="shared" si="4"/>
        <v>0</v>
      </c>
      <c r="I192" t="s">
        <v>284</v>
      </c>
      <c r="L192">
        <f t="shared" si="5"/>
        <v>0</v>
      </c>
    </row>
    <row r="193" spans="1:12" ht="16.5" customHeight="1" x14ac:dyDescent="0.25">
      <c r="A193">
        <v>22</v>
      </c>
      <c r="B193" t="s">
        <v>285</v>
      </c>
      <c r="C193" s="3"/>
      <c r="D193" t="s">
        <v>150</v>
      </c>
      <c r="E193" t="s">
        <v>150</v>
      </c>
      <c r="F193">
        <v>1</v>
      </c>
      <c r="G193">
        <f t="shared" si="4"/>
        <v>0</v>
      </c>
      <c r="I193" t="s">
        <v>286</v>
      </c>
      <c r="L193">
        <f t="shared" si="5"/>
        <v>0</v>
      </c>
    </row>
    <row r="194" spans="1:12" ht="16.5" customHeight="1" x14ac:dyDescent="0.25">
      <c r="A194">
        <v>22</v>
      </c>
      <c r="B194" t="s">
        <v>287</v>
      </c>
      <c r="C194" s="3"/>
      <c r="D194" t="s">
        <v>150</v>
      </c>
      <c r="E194" t="s">
        <v>49</v>
      </c>
      <c r="F194">
        <v>0.99934536218643188</v>
      </c>
      <c r="G194">
        <f t="shared" ref="G194:G257" si="6">IF((AND(D194=E194, F194&gt;=0.65)),0,1)</f>
        <v>1</v>
      </c>
      <c r="I194" t="s">
        <v>288</v>
      </c>
      <c r="L194">
        <f t="shared" si="5"/>
        <v>1</v>
      </c>
    </row>
    <row r="195" spans="1:12" ht="16.5" customHeight="1" x14ac:dyDescent="0.25">
      <c r="A195">
        <v>22</v>
      </c>
      <c r="B195" t="s">
        <v>289</v>
      </c>
      <c r="C195" s="3"/>
      <c r="D195" t="s">
        <v>150</v>
      </c>
      <c r="E195" t="s">
        <v>49</v>
      </c>
      <c r="F195">
        <v>0.99988365173339844</v>
      </c>
      <c r="G195">
        <f t="shared" si="6"/>
        <v>1</v>
      </c>
      <c r="I195" t="s">
        <v>290</v>
      </c>
      <c r="L195">
        <f t="shared" ref="L195:L258" si="7">IF((AND(D195=E195, F195&gt;=0.65)),0,1)</f>
        <v>1</v>
      </c>
    </row>
    <row r="196" spans="1:12" ht="16.5" customHeight="1" x14ac:dyDescent="0.25">
      <c r="A196">
        <v>22</v>
      </c>
      <c r="B196" t="s">
        <v>291</v>
      </c>
      <c r="C196" s="3"/>
      <c r="D196" t="s">
        <v>150</v>
      </c>
      <c r="E196" t="s">
        <v>150</v>
      </c>
      <c r="F196">
        <v>0.99997133016586304</v>
      </c>
      <c r="G196">
        <f t="shared" si="6"/>
        <v>0</v>
      </c>
      <c r="I196" t="s">
        <v>292</v>
      </c>
      <c r="L196">
        <f t="shared" si="7"/>
        <v>0</v>
      </c>
    </row>
    <row r="197" spans="1:12" ht="16.5" customHeight="1" x14ac:dyDescent="0.25">
      <c r="A197">
        <v>10</v>
      </c>
      <c r="B197" t="s">
        <v>293</v>
      </c>
      <c r="C197" s="3" t="s">
        <v>294</v>
      </c>
      <c r="D197" t="s">
        <v>295</v>
      </c>
      <c r="E197" t="s">
        <v>295</v>
      </c>
      <c r="F197">
        <v>0.99999171495437622</v>
      </c>
      <c r="G197">
        <f t="shared" si="6"/>
        <v>0</v>
      </c>
      <c r="I197" t="s">
        <v>296</v>
      </c>
      <c r="L197">
        <f t="shared" si="7"/>
        <v>0</v>
      </c>
    </row>
    <row r="198" spans="1:12" ht="16.5" customHeight="1" x14ac:dyDescent="0.25">
      <c r="A198">
        <v>10</v>
      </c>
      <c r="B198" t="s">
        <v>297</v>
      </c>
      <c r="C198" s="3"/>
      <c r="D198" t="s">
        <v>295</v>
      </c>
      <c r="E198" t="s">
        <v>295</v>
      </c>
      <c r="F198">
        <v>0.9919273853302002</v>
      </c>
      <c r="G198">
        <f t="shared" si="6"/>
        <v>0</v>
      </c>
      <c r="I198" t="s">
        <v>298</v>
      </c>
      <c r="L198">
        <f t="shared" si="7"/>
        <v>0</v>
      </c>
    </row>
    <row r="199" spans="1:12" ht="16.5" customHeight="1" x14ac:dyDescent="0.25">
      <c r="A199">
        <v>10</v>
      </c>
      <c r="B199" t="s">
        <v>299</v>
      </c>
      <c r="C199" s="3"/>
      <c r="D199" t="s">
        <v>295</v>
      </c>
      <c r="E199" t="s">
        <v>295</v>
      </c>
      <c r="F199">
        <v>0.99444681406021118</v>
      </c>
      <c r="G199">
        <f t="shared" si="6"/>
        <v>0</v>
      </c>
      <c r="I199" t="s">
        <v>300</v>
      </c>
      <c r="L199">
        <f t="shared" si="7"/>
        <v>0</v>
      </c>
    </row>
    <row r="200" spans="1:12" ht="16.5" customHeight="1" x14ac:dyDescent="0.25">
      <c r="A200">
        <v>10</v>
      </c>
      <c r="B200" t="s">
        <v>301</v>
      </c>
      <c r="C200" s="3"/>
      <c r="D200" t="s">
        <v>295</v>
      </c>
      <c r="E200" t="s">
        <v>295</v>
      </c>
      <c r="F200">
        <v>0.99965238571166992</v>
      </c>
      <c r="G200">
        <f t="shared" si="6"/>
        <v>0</v>
      </c>
      <c r="I200" t="s">
        <v>302</v>
      </c>
      <c r="L200">
        <f t="shared" si="7"/>
        <v>0</v>
      </c>
    </row>
    <row r="201" spans="1:12" ht="16.5" customHeight="1" x14ac:dyDescent="0.25">
      <c r="A201">
        <v>10</v>
      </c>
      <c r="B201" t="s">
        <v>303</v>
      </c>
      <c r="C201" s="3"/>
      <c r="D201" t="s">
        <v>295</v>
      </c>
      <c r="E201" t="s">
        <v>295</v>
      </c>
      <c r="F201">
        <v>0.99987310171127319</v>
      </c>
      <c r="G201">
        <f t="shared" si="6"/>
        <v>0</v>
      </c>
      <c r="I201" t="s">
        <v>304</v>
      </c>
      <c r="L201">
        <f t="shared" si="7"/>
        <v>0</v>
      </c>
    </row>
    <row r="202" spans="1:12" ht="16.5" customHeight="1" x14ac:dyDescent="0.25">
      <c r="A202">
        <v>10</v>
      </c>
      <c r="B202" t="s">
        <v>305</v>
      </c>
      <c r="C202" s="3"/>
      <c r="D202" t="s">
        <v>295</v>
      </c>
      <c r="E202" t="s">
        <v>21</v>
      </c>
      <c r="F202">
        <v>0.99397706985473633</v>
      </c>
      <c r="G202">
        <f t="shared" si="6"/>
        <v>1</v>
      </c>
      <c r="I202" t="s">
        <v>13</v>
      </c>
      <c r="L202">
        <f t="shared" si="7"/>
        <v>1</v>
      </c>
    </row>
    <row r="203" spans="1:12" ht="16.5" customHeight="1" x14ac:dyDescent="0.25">
      <c r="A203">
        <v>10</v>
      </c>
      <c r="B203" t="s">
        <v>306</v>
      </c>
      <c r="C203" s="3"/>
      <c r="D203" t="s">
        <v>295</v>
      </c>
      <c r="E203" t="s">
        <v>295</v>
      </c>
      <c r="F203">
        <v>0.99935150146484375</v>
      </c>
      <c r="G203">
        <f t="shared" si="6"/>
        <v>0</v>
      </c>
      <c r="I203" t="s">
        <v>307</v>
      </c>
      <c r="L203">
        <f t="shared" si="7"/>
        <v>0</v>
      </c>
    </row>
    <row r="204" spans="1:12" ht="16.5" customHeight="1" x14ac:dyDescent="0.25">
      <c r="A204">
        <v>10</v>
      </c>
      <c r="B204" t="s">
        <v>308</v>
      </c>
      <c r="C204" s="3"/>
      <c r="D204" t="s">
        <v>295</v>
      </c>
      <c r="E204" t="s">
        <v>295</v>
      </c>
      <c r="F204">
        <v>0.99988222122192383</v>
      </c>
      <c r="G204">
        <f t="shared" si="6"/>
        <v>0</v>
      </c>
      <c r="I204" t="s">
        <v>309</v>
      </c>
      <c r="L204">
        <f t="shared" si="7"/>
        <v>0</v>
      </c>
    </row>
    <row r="205" spans="1:12" ht="16.5" customHeight="1" x14ac:dyDescent="0.25">
      <c r="A205">
        <v>10</v>
      </c>
      <c r="B205" t="s">
        <v>310</v>
      </c>
      <c r="C205" s="3"/>
      <c r="D205" t="s">
        <v>295</v>
      </c>
      <c r="E205" t="s">
        <v>295</v>
      </c>
      <c r="F205">
        <v>0.99129915237426758</v>
      </c>
      <c r="G205">
        <f t="shared" si="6"/>
        <v>0</v>
      </c>
      <c r="I205" t="s">
        <v>311</v>
      </c>
      <c r="L205">
        <f t="shared" si="7"/>
        <v>0</v>
      </c>
    </row>
    <row r="206" spans="1:12" ht="16.5" customHeight="1" x14ac:dyDescent="0.25">
      <c r="A206">
        <v>10</v>
      </c>
      <c r="B206" t="s">
        <v>312</v>
      </c>
      <c r="C206" s="3"/>
      <c r="D206" t="s">
        <v>295</v>
      </c>
      <c r="E206" t="s">
        <v>150</v>
      </c>
      <c r="F206">
        <v>0.91225773096084595</v>
      </c>
      <c r="G206">
        <f t="shared" si="6"/>
        <v>1</v>
      </c>
      <c r="I206" t="s">
        <v>313</v>
      </c>
      <c r="L206">
        <f t="shared" si="7"/>
        <v>1</v>
      </c>
    </row>
    <row r="207" spans="1:12" ht="16.5" customHeight="1" x14ac:dyDescent="0.25">
      <c r="A207">
        <v>10</v>
      </c>
      <c r="B207" t="s">
        <v>314</v>
      </c>
      <c r="C207" s="3"/>
      <c r="D207" t="s">
        <v>295</v>
      </c>
      <c r="E207" t="s">
        <v>101</v>
      </c>
      <c r="F207">
        <v>0.92129337787628174</v>
      </c>
      <c r="G207">
        <f t="shared" si="6"/>
        <v>1</v>
      </c>
      <c r="I207" t="s">
        <v>13</v>
      </c>
      <c r="L207">
        <f t="shared" si="7"/>
        <v>1</v>
      </c>
    </row>
    <row r="208" spans="1:12" ht="16.5" customHeight="1" x14ac:dyDescent="0.25">
      <c r="A208">
        <v>11</v>
      </c>
      <c r="B208" t="s">
        <v>315</v>
      </c>
      <c r="C208" s="3" t="s">
        <v>316</v>
      </c>
      <c r="D208" t="s">
        <v>295</v>
      </c>
      <c r="E208" t="s">
        <v>295</v>
      </c>
      <c r="F208">
        <v>0.99960494041442871</v>
      </c>
      <c r="G208">
        <f t="shared" si="6"/>
        <v>0</v>
      </c>
      <c r="I208" t="s">
        <v>317</v>
      </c>
      <c r="L208">
        <f t="shared" si="7"/>
        <v>0</v>
      </c>
    </row>
    <row r="209" spans="1:12" ht="16.5" customHeight="1" x14ac:dyDescent="0.25">
      <c r="A209">
        <v>11</v>
      </c>
      <c r="B209" t="s">
        <v>318</v>
      </c>
      <c r="C209" s="3"/>
      <c r="D209" t="s">
        <v>295</v>
      </c>
      <c r="E209" t="s">
        <v>295</v>
      </c>
      <c r="F209">
        <v>0.9999840259552002</v>
      </c>
      <c r="G209">
        <f t="shared" si="6"/>
        <v>0</v>
      </c>
      <c r="I209" t="s">
        <v>319</v>
      </c>
      <c r="L209">
        <f t="shared" si="7"/>
        <v>0</v>
      </c>
    </row>
    <row r="210" spans="1:12" ht="16.5" customHeight="1" x14ac:dyDescent="0.25">
      <c r="A210">
        <v>11</v>
      </c>
      <c r="B210" t="s">
        <v>320</v>
      </c>
      <c r="C210" s="3"/>
      <c r="D210" t="s">
        <v>295</v>
      </c>
      <c r="E210" t="s">
        <v>295</v>
      </c>
      <c r="F210">
        <v>0.99998807907104492</v>
      </c>
      <c r="G210">
        <f t="shared" si="6"/>
        <v>0</v>
      </c>
      <c r="I210" t="s">
        <v>321</v>
      </c>
      <c r="L210">
        <f t="shared" si="7"/>
        <v>0</v>
      </c>
    </row>
    <row r="211" spans="1:12" ht="16.5" customHeight="1" x14ac:dyDescent="0.25">
      <c r="A211">
        <v>11</v>
      </c>
      <c r="B211" t="s">
        <v>322</v>
      </c>
      <c r="C211" s="3"/>
      <c r="D211" t="s">
        <v>295</v>
      </c>
      <c r="E211" t="s">
        <v>295</v>
      </c>
      <c r="F211">
        <v>0.99998104572296143</v>
      </c>
      <c r="G211">
        <f t="shared" si="6"/>
        <v>0</v>
      </c>
      <c r="I211" t="s">
        <v>323</v>
      </c>
      <c r="L211">
        <f t="shared" si="7"/>
        <v>0</v>
      </c>
    </row>
    <row r="212" spans="1:12" ht="16.5" customHeight="1" x14ac:dyDescent="0.25">
      <c r="A212">
        <v>11</v>
      </c>
      <c r="B212" t="s">
        <v>324</v>
      </c>
      <c r="C212" s="3"/>
      <c r="D212" t="s">
        <v>295</v>
      </c>
      <c r="E212" t="s">
        <v>295</v>
      </c>
      <c r="F212">
        <v>0.99687820672988892</v>
      </c>
      <c r="G212">
        <f t="shared" si="6"/>
        <v>0</v>
      </c>
      <c r="I212" t="s">
        <v>325</v>
      </c>
      <c r="L212">
        <f t="shared" si="7"/>
        <v>0</v>
      </c>
    </row>
    <row r="213" spans="1:12" ht="16.5" customHeight="1" x14ac:dyDescent="0.25">
      <c r="A213">
        <v>11</v>
      </c>
      <c r="B213" t="s">
        <v>326</v>
      </c>
      <c r="C213" s="3"/>
      <c r="D213" t="s">
        <v>295</v>
      </c>
      <c r="E213" t="s">
        <v>295</v>
      </c>
      <c r="F213">
        <v>0.9998784065246582</v>
      </c>
      <c r="G213">
        <f t="shared" si="6"/>
        <v>0</v>
      </c>
      <c r="I213" t="s">
        <v>13</v>
      </c>
      <c r="L213">
        <f t="shared" si="7"/>
        <v>0</v>
      </c>
    </row>
    <row r="214" spans="1:12" ht="16.5" customHeight="1" x14ac:dyDescent="0.25">
      <c r="A214">
        <v>11</v>
      </c>
      <c r="B214" t="s">
        <v>327</v>
      </c>
      <c r="C214" s="3"/>
      <c r="D214" t="s">
        <v>295</v>
      </c>
      <c r="E214" t="s">
        <v>295</v>
      </c>
      <c r="F214">
        <v>0.99324005842208862</v>
      </c>
      <c r="G214">
        <f t="shared" si="6"/>
        <v>0</v>
      </c>
      <c r="I214" t="s">
        <v>328</v>
      </c>
      <c r="L214">
        <f t="shared" si="7"/>
        <v>0</v>
      </c>
    </row>
    <row r="215" spans="1:12" ht="16.5" customHeight="1" x14ac:dyDescent="0.25">
      <c r="A215">
        <v>11</v>
      </c>
      <c r="B215" t="s">
        <v>329</v>
      </c>
      <c r="C215" s="3"/>
      <c r="D215" t="s">
        <v>295</v>
      </c>
      <c r="E215" t="s">
        <v>295</v>
      </c>
      <c r="F215">
        <v>0.99267429113388062</v>
      </c>
      <c r="G215">
        <f t="shared" si="6"/>
        <v>0</v>
      </c>
      <c r="I215" t="s">
        <v>330</v>
      </c>
      <c r="L215">
        <f t="shared" si="7"/>
        <v>0</v>
      </c>
    </row>
    <row r="216" spans="1:12" ht="16.5" customHeight="1" x14ac:dyDescent="0.25">
      <c r="A216">
        <v>11</v>
      </c>
      <c r="B216" t="s">
        <v>331</v>
      </c>
      <c r="C216" s="3"/>
      <c r="D216" t="s">
        <v>295</v>
      </c>
      <c r="E216" t="s">
        <v>295</v>
      </c>
      <c r="F216">
        <v>0.99995124340057373</v>
      </c>
      <c r="G216">
        <f t="shared" si="6"/>
        <v>0</v>
      </c>
      <c r="I216" t="s">
        <v>332</v>
      </c>
      <c r="L216">
        <f t="shared" si="7"/>
        <v>0</v>
      </c>
    </row>
    <row r="217" spans="1:12" ht="16.5" customHeight="1" x14ac:dyDescent="0.25">
      <c r="A217">
        <v>11</v>
      </c>
      <c r="B217" t="s">
        <v>333</v>
      </c>
      <c r="C217" s="3"/>
      <c r="D217" t="s">
        <v>295</v>
      </c>
      <c r="E217" t="s">
        <v>295</v>
      </c>
      <c r="F217">
        <v>0.99849128723144531</v>
      </c>
      <c r="G217">
        <f t="shared" si="6"/>
        <v>0</v>
      </c>
      <c r="I217" t="s">
        <v>334</v>
      </c>
      <c r="L217">
        <f t="shared" si="7"/>
        <v>0</v>
      </c>
    </row>
    <row r="218" spans="1:12" ht="16.5" customHeight="1" x14ac:dyDescent="0.25">
      <c r="A218">
        <v>11</v>
      </c>
      <c r="B218" t="s">
        <v>335</v>
      </c>
      <c r="C218" s="3"/>
      <c r="D218" t="s">
        <v>295</v>
      </c>
      <c r="E218" t="s">
        <v>295</v>
      </c>
      <c r="F218">
        <v>0.96989476680755615</v>
      </c>
      <c r="G218">
        <f t="shared" si="6"/>
        <v>0</v>
      </c>
      <c r="I218" t="s">
        <v>336</v>
      </c>
      <c r="L218">
        <f t="shared" si="7"/>
        <v>0</v>
      </c>
    </row>
    <row r="219" spans="1:12" ht="16.5" customHeight="1" x14ac:dyDescent="0.25">
      <c r="A219">
        <v>12</v>
      </c>
      <c r="B219" t="s">
        <v>337</v>
      </c>
      <c r="C219" s="3" t="s">
        <v>338</v>
      </c>
      <c r="D219" t="s">
        <v>295</v>
      </c>
      <c r="E219" t="s">
        <v>295</v>
      </c>
      <c r="F219">
        <v>0.97467291355133057</v>
      </c>
      <c r="G219">
        <f t="shared" si="6"/>
        <v>0</v>
      </c>
      <c r="I219" t="s">
        <v>339</v>
      </c>
      <c r="L219">
        <f t="shared" si="7"/>
        <v>0</v>
      </c>
    </row>
    <row r="220" spans="1:12" ht="16.5" customHeight="1" x14ac:dyDescent="0.25">
      <c r="A220">
        <v>12</v>
      </c>
      <c r="B220" t="s">
        <v>340</v>
      </c>
      <c r="C220" s="3"/>
      <c r="D220" t="s">
        <v>295</v>
      </c>
      <c r="E220" t="s">
        <v>41</v>
      </c>
      <c r="F220">
        <v>0.65</v>
      </c>
      <c r="G220">
        <f t="shared" si="6"/>
        <v>1</v>
      </c>
      <c r="I220" t="s">
        <v>341</v>
      </c>
      <c r="L220">
        <f t="shared" si="7"/>
        <v>1</v>
      </c>
    </row>
    <row r="221" spans="1:12" ht="16.5" customHeight="1" x14ac:dyDescent="0.25">
      <c r="A221">
        <v>12</v>
      </c>
      <c r="B221" t="s">
        <v>342</v>
      </c>
      <c r="C221" s="3"/>
      <c r="D221" t="s">
        <v>295</v>
      </c>
      <c r="E221" t="s">
        <v>295</v>
      </c>
      <c r="F221">
        <v>0.99894505739212036</v>
      </c>
      <c r="G221">
        <f t="shared" si="6"/>
        <v>0</v>
      </c>
      <c r="I221" t="s">
        <v>343</v>
      </c>
      <c r="L221">
        <f t="shared" si="7"/>
        <v>0</v>
      </c>
    </row>
    <row r="222" spans="1:12" ht="16.5" customHeight="1" x14ac:dyDescent="0.25">
      <c r="A222">
        <v>12</v>
      </c>
      <c r="B222" t="s">
        <v>344</v>
      </c>
      <c r="C222" s="3"/>
      <c r="D222" t="s">
        <v>295</v>
      </c>
      <c r="E222" t="s">
        <v>295</v>
      </c>
      <c r="F222">
        <v>0.99894440174102783</v>
      </c>
      <c r="G222">
        <f t="shared" si="6"/>
        <v>0</v>
      </c>
      <c r="I222" t="s">
        <v>345</v>
      </c>
      <c r="L222">
        <f t="shared" si="7"/>
        <v>0</v>
      </c>
    </row>
    <row r="223" spans="1:12" ht="16.5" customHeight="1" x14ac:dyDescent="0.25">
      <c r="A223">
        <v>12</v>
      </c>
      <c r="B223" t="s">
        <v>346</v>
      </c>
      <c r="C223" s="3"/>
      <c r="D223" t="s">
        <v>295</v>
      </c>
      <c r="E223" t="s">
        <v>150</v>
      </c>
      <c r="F223">
        <v>0.90582191944122314</v>
      </c>
      <c r="G223">
        <f t="shared" si="6"/>
        <v>1</v>
      </c>
      <c r="I223" t="s">
        <v>13</v>
      </c>
      <c r="L223">
        <f t="shared" si="7"/>
        <v>1</v>
      </c>
    </row>
    <row r="224" spans="1:12" ht="16.5" customHeight="1" x14ac:dyDescent="0.25">
      <c r="A224">
        <v>12</v>
      </c>
      <c r="B224" t="s">
        <v>347</v>
      </c>
      <c r="C224" s="3"/>
      <c r="D224" t="s">
        <v>295</v>
      </c>
      <c r="E224" t="s">
        <v>295</v>
      </c>
      <c r="F224">
        <v>0.9968268871307373</v>
      </c>
      <c r="G224">
        <f t="shared" si="6"/>
        <v>0</v>
      </c>
      <c r="I224" t="s">
        <v>348</v>
      </c>
      <c r="L224">
        <f t="shared" si="7"/>
        <v>0</v>
      </c>
    </row>
    <row r="225" spans="1:12" ht="16.5" customHeight="1" x14ac:dyDescent="0.25">
      <c r="A225">
        <v>12</v>
      </c>
      <c r="B225" t="s">
        <v>349</v>
      </c>
      <c r="C225" s="3"/>
      <c r="D225" t="s">
        <v>295</v>
      </c>
      <c r="E225" t="s">
        <v>295</v>
      </c>
      <c r="F225">
        <v>0.82685518264770508</v>
      </c>
      <c r="G225">
        <f t="shared" si="6"/>
        <v>0</v>
      </c>
      <c r="I225" t="s">
        <v>350</v>
      </c>
      <c r="L225">
        <f t="shared" si="7"/>
        <v>0</v>
      </c>
    </row>
    <row r="226" spans="1:12" ht="16.5" customHeight="1" x14ac:dyDescent="0.25">
      <c r="A226">
        <v>12</v>
      </c>
      <c r="B226" t="s">
        <v>351</v>
      </c>
      <c r="C226" s="3"/>
      <c r="D226" t="s">
        <v>295</v>
      </c>
      <c r="E226" t="s">
        <v>150</v>
      </c>
      <c r="F226">
        <v>1</v>
      </c>
      <c r="G226">
        <f t="shared" si="6"/>
        <v>1</v>
      </c>
      <c r="I226" t="s">
        <v>352</v>
      </c>
      <c r="L226">
        <f t="shared" si="7"/>
        <v>1</v>
      </c>
    </row>
    <row r="227" spans="1:12" ht="16.5" customHeight="1" x14ac:dyDescent="0.25">
      <c r="A227">
        <v>12</v>
      </c>
      <c r="B227" t="s">
        <v>353</v>
      </c>
      <c r="C227" s="3"/>
      <c r="D227" t="s">
        <v>295</v>
      </c>
      <c r="E227" t="s">
        <v>295</v>
      </c>
      <c r="F227">
        <v>0.99974203109741211</v>
      </c>
      <c r="G227">
        <f t="shared" si="6"/>
        <v>0</v>
      </c>
      <c r="I227" t="s">
        <v>354</v>
      </c>
      <c r="L227">
        <f t="shared" si="7"/>
        <v>0</v>
      </c>
    </row>
    <row r="228" spans="1:12" ht="16.5" customHeight="1" x14ac:dyDescent="0.25">
      <c r="A228">
        <v>12</v>
      </c>
      <c r="B228" t="s">
        <v>355</v>
      </c>
      <c r="C228" s="3"/>
      <c r="D228" t="s">
        <v>295</v>
      </c>
      <c r="E228" t="s">
        <v>295</v>
      </c>
      <c r="F228">
        <v>0.94205588102340698</v>
      </c>
      <c r="G228">
        <f t="shared" si="6"/>
        <v>0</v>
      </c>
      <c r="I228" t="s">
        <v>356</v>
      </c>
      <c r="L228">
        <f t="shared" si="7"/>
        <v>0</v>
      </c>
    </row>
    <row r="229" spans="1:12" ht="16.5" customHeight="1" x14ac:dyDescent="0.25">
      <c r="A229">
        <v>13</v>
      </c>
      <c r="B229" t="s">
        <v>357</v>
      </c>
      <c r="C229" s="3" t="s">
        <v>358</v>
      </c>
      <c r="D229" t="s">
        <v>295</v>
      </c>
      <c r="E229" t="s">
        <v>295</v>
      </c>
      <c r="F229">
        <v>0.92143446207046509</v>
      </c>
      <c r="G229">
        <f t="shared" si="6"/>
        <v>0</v>
      </c>
      <c r="I229" t="s">
        <v>13</v>
      </c>
      <c r="L229">
        <f t="shared" si="7"/>
        <v>0</v>
      </c>
    </row>
    <row r="230" spans="1:12" ht="16.5" customHeight="1" x14ac:dyDescent="0.25">
      <c r="A230">
        <v>13</v>
      </c>
      <c r="B230" t="s">
        <v>359</v>
      </c>
      <c r="C230" s="3"/>
      <c r="D230" t="s">
        <v>295</v>
      </c>
      <c r="E230" t="s">
        <v>150</v>
      </c>
      <c r="F230">
        <v>0.99999594688415527</v>
      </c>
      <c r="G230">
        <f t="shared" si="6"/>
        <v>1</v>
      </c>
      <c r="I230" t="s">
        <v>360</v>
      </c>
      <c r="L230">
        <f t="shared" si="7"/>
        <v>1</v>
      </c>
    </row>
    <row r="231" spans="1:12" ht="16.5" customHeight="1" x14ac:dyDescent="0.25">
      <c r="A231">
        <v>13</v>
      </c>
      <c r="B231" t="s">
        <v>361</v>
      </c>
      <c r="C231" s="3"/>
      <c r="D231" t="s">
        <v>295</v>
      </c>
      <c r="E231" t="s">
        <v>295</v>
      </c>
      <c r="F231">
        <v>0.98624837398529053</v>
      </c>
      <c r="G231">
        <f t="shared" si="6"/>
        <v>0</v>
      </c>
      <c r="I231" t="s">
        <v>13</v>
      </c>
      <c r="L231">
        <f t="shared" si="7"/>
        <v>0</v>
      </c>
    </row>
    <row r="232" spans="1:12" ht="16.5" customHeight="1" x14ac:dyDescent="0.25">
      <c r="A232">
        <v>13</v>
      </c>
      <c r="B232" t="s">
        <v>362</v>
      </c>
      <c r="C232" s="3"/>
      <c r="D232" t="s">
        <v>295</v>
      </c>
      <c r="E232" t="s">
        <v>295</v>
      </c>
      <c r="F232">
        <v>0.84648293256759644</v>
      </c>
      <c r="G232">
        <f t="shared" si="6"/>
        <v>0</v>
      </c>
      <c r="I232" t="s">
        <v>363</v>
      </c>
      <c r="L232">
        <f t="shared" si="7"/>
        <v>0</v>
      </c>
    </row>
    <row r="233" spans="1:12" ht="16.5" customHeight="1" x14ac:dyDescent="0.25">
      <c r="A233">
        <v>13</v>
      </c>
      <c r="B233" t="s">
        <v>364</v>
      </c>
      <c r="C233" s="3"/>
      <c r="D233" t="s">
        <v>295</v>
      </c>
      <c r="E233" t="s">
        <v>295</v>
      </c>
      <c r="F233">
        <v>0.99167108535766602</v>
      </c>
      <c r="G233">
        <f t="shared" si="6"/>
        <v>0</v>
      </c>
      <c r="I233" t="s">
        <v>13</v>
      </c>
      <c r="L233">
        <f t="shared" si="7"/>
        <v>0</v>
      </c>
    </row>
    <row r="234" spans="1:12" ht="16.5" customHeight="1" x14ac:dyDescent="0.25">
      <c r="A234">
        <v>13</v>
      </c>
      <c r="B234" t="s">
        <v>365</v>
      </c>
      <c r="C234" s="3"/>
      <c r="D234" t="s">
        <v>295</v>
      </c>
      <c r="E234" t="s">
        <v>295</v>
      </c>
      <c r="F234">
        <v>0.99919122457504272</v>
      </c>
      <c r="G234">
        <f t="shared" si="6"/>
        <v>0</v>
      </c>
      <c r="I234" t="s">
        <v>366</v>
      </c>
      <c r="L234">
        <f t="shared" si="7"/>
        <v>0</v>
      </c>
    </row>
    <row r="235" spans="1:12" ht="16.5" customHeight="1" x14ac:dyDescent="0.25">
      <c r="A235">
        <v>13</v>
      </c>
      <c r="B235" t="s">
        <v>367</v>
      </c>
      <c r="C235" s="3"/>
      <c r="D235" t="s">
        <v>295</v>
      </c>
      <c r="E235" t="s">
        <v>295</v>
      </c>
      <c r="F235">
        <v>0.99990963935852051</v>
      </c>
      <c r="G235">
        <f t="shared" si="6"/>
        <v>0</v>
      </c>
      <c r="I235" t="s">
        <v>368</v>
      </c>
      <c r="L235">
        <f t="shared" si="7"/>
        <v>0</v>
      </c>
    </row>
    <row r="236" spans="1:12" ht="16.5" customHeight="1" x14ac:dyDescent="0.25">
      <c r="A236">
        <v>13</v>
      </c>
      <c r="B236" t="s">
        <v>369</v>
      </c>
      <c r="C236" s="3"/>
      <c r="D236" t="s">
        <v>295</v>
      </c>
      <c r="E236" t="s">
        <v>150</v>
      </c>
      <c r="F236">
        <v>0.99999856948852539</v>
      </c>
      <c r="G236">
        <f t="shared" si="6"/>
        <v>1</v>
      </c>
      <c r="I236" t="s">
        <v>13</v>
      </c>
      <c r="L236">
        <f t="shared" si="7"/>
        <v>1</v>
      </c>
    </row>
    <row r="237" spans="1:12" ht="16.5" customHeight="1" x14ac:dyDescent="0.25">
      <c r="A237">
        <v>13</v>
      </c>
      <c r="B237" t="s">
        <v>370</v>
      </c>
      <c r="C237" s="3"/>
      <c r="D237" t="s">
        <v>295</v>
      </c>
      <c r="E237" t="s">
        <v>150</v>
      </c>
      <c r="F237">
        <v>0.7866356372833252</v>
      </c>
      <c r="G237">
        <f t="shared" si="6"/>
        <v>1</v>
      </c>
      <c r="I237" t="s">
        <v>371</v>
      </c>
      <c r="L237">
        <f t="shared" si="7"/>
        <v>1</v>
      </c>
    </row>
    <row r="238" spans="1:12" ht="16.5" customHeight="1" x14ac:dyDescent="0.25">
      <c r="A238" s="4">
        <v>14</v>
      </c>
      <c r="B238" s="4" t="s">
        <v>372</v>
      </c>
      <c r="C238" s="5" t="s">
        <v>373</v>
      </c>
      <c r="D238" t="s">
        <v>295</v>
      </c>
      <c r="E238" t="s">
        <v>295</v>
      </c>
      <c r="F238">
        <v>0.99974411725997925</v>
      </c>
      <c r="G238">
        <f t="shared" si="6"/>
        <v>0</v>
      </c>
      <c r="I238" t="s">
        <v>374</v>
      </c>
      <c r="L238">
        <f t="shared" si="7"/>
        <v>0</v>
      </c>
    </row>
    <row r="239" spans="1:12" ht="16.5" customHeight="1" x14ac:dyDescent="0.25">
      <c r="A239">
        <v>14</v>
      </c>
      <c r="B239" t="s">
        <v>375</v>
      </c>
      <c r="C239" s="3"/>
      <c r="D239" t="s">
        <v>295</v>
      </c>
      <c r="E239" t="s">
        <v>295</v>
      </c>
      <c r="F239">
        <v>0.8581688404083252</v>
      </c>
      <c r="G239">
        <f t="shared" si="6"/>
        <v>0</v>
      </c>
      <c r="I239" t="s">
        <v>13</v>
      </c>
      <c r="L239">
        <f t="shared" si="7"/>
        <v>0</v>
      </c>
    </row>
    <row r="240" spans="1:12" ht="16.5" customHeight="1" x14ac:dyDescent="0.25">
      <c r="A240">
        <v>14</v>
      </c>
      <c r="B240" t="s">
        <v>376</v>
      </c>
      <c r="C240" s="3"/>
      <c r="D240" t="s">
        <v>295</v>
      </c>
      <c r="E240" t="s">
        <v>150</v>
      </c>
      <c r="F240">
        <v>0.99998587369918823</v>
      </c>
      <c r="G240">
        <f t="shared" si="6"/>
        <v>1</v>
      </c>
      <c r="I240" t="s">
        <v>377</v>
      </c>
      <c r="L240">
        <f t="shared" si="7"/>
        <v>1</v>
      </c>
    </row>
    <row r="241" spans="1:12" ht="16.5" customHeight="1" x14ac:dyDescent="0.25">
      <c r="A241">
        <v>14</v>
      </c>
      <c r="B241" t="s">
        <v>378</v>
      </c>
      <c r="C241" s="3"/>
      <c r="D241" t="s">
        <v>295</v>
      </c>
      <c r="E241" t="s">
        <v>295</v>
      </c>
      <c r="F241">
        <v>0.98238468170166016</v>
      </c>
      <c r="G241">
        <f t="shared" si="6"/>
        <v>0</v>
      </c>
      <c r="I241" t="s">
        <v>13</v>
      </c>
      <c r="L241">
        <f t="shared" si="7"/>
        <v>0</v>
      </c>
    </row>
    <row r="242" spans="1:12" ht="16.5" customHeight="1" x14ac:dyDescent="0.25">
      <c r="A242">
        <v>14</v>
      </c>
      <c r="B242" t="s">
        <v>379</v>
      </c>
      <c r="C242" s="3"/>
      <c r="D242" t="s">
        <v>295</v>
      </c>
      <c r="E242" t="s">
        <v>295</v>
      </c>
      <c r="F242">
        <v>0.77188277244567871</v>
      </c>
      <c r="G242">
        <f t="shared" si="6"/>
        <v>0</v>
      </c>
      <c r="I242" t="s">
        <v>380</v>
      </c>
      <c r="L242">
        <f t="shared" si="7"/>
        <v>0</v>
      </c>
    </row>
    <row r="243" spans="1:12" ht="16.5" customHeight="1" x14ac:dyDescent="0.25">
      <c r="A243">
        <v>14</v>
      </c>
      <c r="B243" t="s">
        <v>381</v>
      </c>
      <c r="C243" s="3"/>
      <c r="D243" t="s">
        <v>295</v>
      </c>
      <c r="E243" t="s">
        <v>295</v>
      </c>
      <c r="F243">
        <v>0.99659824371337891</v>
      </c>
      <c r="G243">
        <f t="shared" si="6"/>
        <v>0</v>
      </c>
      <c r="I243" t="s">
        <v>13</v>
      </c>
      <c r="L243">
        <f t="shared" si="7"/>
        <v>0</v>
      </c>
    </row>
    <row r="244" spans="1:12" ht="16.5" customHeight="1" x14ac:dyDescent="0.25">
      <c r="A244">
        <v>14</v>
      </c>
      <c r="B244" t="s">
        <v>365</v>
      </c>
      <c r="C244" s="3"/>
      <c r="D244" t="s">
        <v>295</v>
      </c>
      <c r="E244" t="s">
        <v>295</v>
      </c>
      <c r="F244">
        <v>0.99919122457504272</v>
      </c>
      <c r="G244">
        <f t="shared" si="6"/>
        <v>0</v>
      </c>
      <c r="I244" t="s">
        <v>366</v>
      </c>
      <c r="L244">
        <f t="shared" si="7"/>
        <v>0</v>
      </c>
    </row>
    <row r="245" spans="1:12" ht="16.5" customHeight="1" x14ac:dyDescent="0.25">
      <c r="A245">
        <v>14</v>
      </c>
      <c r="B245" t="s">
        <v>382</v>
      </c>
      <c r="C245" s="3"/>
      <c r="D245" t="s">
        <v>295</v>
      </c>
      <c r="E245" t="s">
        <v>295</v>
      </c>
      <c r="F245">
        <v>0.99983519315719604</v>
      </c>
      <c r="G245">
        <f t="shared" si="6"/>
        <v>0</v>
      </c>
      <c r="I245" t="s">
        <v>383</v>
      </c>
      <c r="L245">
        <f t="shared" si="7"/>
        <v>0</v>
      </c>
    </row>
    <row r="246" spans="1:12" ht="16.5" customHeight="1" x14ac:dyDescent="0.25">
      <c r="A246">
        <v>14</v>
      </c>
      <c r="B246" t="s">
        <v>384</v>
      </c>
      <c r="C246" s="3"/>
      <c r="D246" t="s">
        <v>295</v>
      </c>
      <c r="E246" t="s">
        <v>295</v>
      </c>
      <c r="F246">
        <v>0.99983978271484375</v>
      </c>
      <c r="G246">
        <f t="shared" si="6"/>
        <v>0</v>
      </c>
      <c r="I246" t="s">
        <v>385</v>
      </c>
      <c r="L246">
        <f t="shared" si="7"/>
        <v>0</v>
      </c>
    </row>
    <row r="247" spans="1:12" ht="16.5" customHeight="1" x14ac:dyDescent="0.25">
      <c r="A247">
        <v>14</v>
      </c>
      <c r="B247" t="s">
        <v>386</v>
      </c>
      <c r="C247" s="3"/>
      <c r="D247" t="s">
        <v>295</v>
      </c>
      <c r="E247" t="s">
        <v>295</v>
      </c>
      <c r="F247">
        <v>0.69867992401123047</v>
      </c>
      <c r="G247">
        <f t="shared" si="6"/>
        <v>0</v>
      </c>
      <c r="I247" t="s">
        <v>387</v>
      </c>
      <c r="L247">
        <f t="shared" si="7"/>
        <v>0</v>
      </c>
    </row>
    <row r="248" spans="1:12" ht="16.5" customHeight="1" x14ac:dyDescent="0.25">
      <c r="A248">
        <v>14</v>
      </c>
      <c r="B248" t="s">
        <v>388</v>
      </c>
      <c r="C248" s="3"/>
      <c r="D248" t="s">
        <v>295</v>
      </c>
      <c r="E248" t="s">
        <v>41</v>
      </c>
      <c r="F248">
        <v>0.65</v>
      </c>
      <c r="G248">
        <f t="shared" si="6"/>
        <v>1</v>
      </c>
      <c r="I248" t="s">
        <v>13</v>
      </c>
      <c r="L248">
        <f t="shared" si="7"/>
        <v>1</v>
      </c>
    </row>
    <row r="249" spans="1:12" ht="16.5" customHeight="1" x14ac:dyDescent="0.25">
      <c r="A249">
        <v>15</v>
      </c>
      <c r="B249" t="s">
        <v>389</v>
      </c>
      <c r="C249" s="3" t="s">
        <v>390</v>
      </c>
      <c r="D249" t="s">
        <v>295</v>
      </c>
      <c r="E249" t="s">
        <v>295</v>
      </c>
      <c r="F249">
        <v>0.99781358242034912</v>
      </c>
      <c r="G249">
        <f t="shared" si="6"/>
        <v>0</v>
      </c>
      <c r="I249" t="s">
        <v>391</v>
      </c>
      <c r="L249">
        <f t="shared" si="7"/>
        <v>0</v>
      </c>
    </row>
    <row r="250" spans="1:12" ht="16.5" customHeight="1" x14ac:dyDescent="0.25">
      <c r="A250">
        <v>15</v>
      </c>
      <c r="B250" t="s">
        <v>392</v>
      </c>
      <c r="C250" s="3"/>
      <c r="D250" t="s">
        <v>295</v>
      </c>
      <c r="E250" t="s">
        <v>295</v>
      </c>
      <c r="F250">
        <v>0.99995505809783936</v>
      </c>
      <c r="G250">
        <f t="shared" si="6"/>
        <v>0</v>
      </c>
      <c r="I250" t="s">
        <v>393</v>
      </c>
      <c r="L250">
        <f t="shared" si="7"/>
        <v>0</v>
      </c>
    </row>
    <row r="251" spans="1:12" ht="16.5" customHeight="1" x14ac:dyDescent="0.25">
      <c r="A251">
        <v>15</v>
      </c>
      <c r="B251" t="s">
        <v>394</v>
      </c>
      <c r="C251" s="3"/>
      <c r="D251" t="s">
        <v>295</v>
      </c>
      <c r="E251" t="s">
        <v>295</v>
      </c>
      <c r="F251">
        <v>0.99990177154541016</v>
      </c>
      <c r="G251">
        <f t="shared" si="6"/>
        <v>0</v>
      </c>
      <c r="I251" t="s">
        <v>395</v>
      </c>
      <c r="L251">
        <f t="shared" si="7"/>
        <v>0</v>
      </c>
    </row>
    <row r="252" spans="1:12" ht="16.5" customHeight="1" x14ac:dyDescent="0.25">
      <c r="A252">
        <v>15</v>
      </c>
      <c r="B252" t="s">
        <v>396</v>
      </c>
      <c r="C252" s="3"/>
      <c r="D252" t="s">
        <v>295</v>
      </c>
      <c r="E252" t="s">
        <v>295</v>
      </c>
      <c r="F252">
        <v>0.99920642375946045</v>
      </c>
      <c r="G252">
        <f t="shared" si="6"/>
        <v>0</v>
      </c>
      <c r="I252" t="s">
        <v>397</v>
      </c>
      <c r="L252">
        <f t="shared" si="7"/>
        <v>0</v>
      </c>
    </row>
    <row r="253" spans="1:12" ht="16.5" customHeight="1" x14ac:dyDescent="0.25">
      <c r="A253">
        <v>15</v>
      </c>
      <c r="B253" t="s">
        <v>398</v>
      </c>
      <c r="C253" s="3"/>
      <c r="D253" t="s">
        <v>295</v>
      </c>
      <c r="E253" t="s">
        <v>150</v>
      </c>
      <c r="F253">
        <v>0.99965584278106689</v>
      </c>
      <c r="G253">
        <f t="shared" si="6"/>
        <v>1</v>
      </c>
      <c r="I253" t="s">
        <v>399</v>
      </c>
      <c r="L253">
        <f t="shared" si="7"/>
        <v>1</v>
      </c>
    </row>
    <row r="254" spans="1:12" ht="16.5" customHeight="1" x14ac:dyDescent="0.25">
      <c r="A254">
        <v>15</v>
      </c>
      <c r="B254" t="s">
        <v>400</v>
      </c>
      <c r="C254" s="3"/>
      <c r="D254" t="s">
        <v>295</v>
      </c>
      <c r="E254" t="s">
        <v>150</v>
      </c>
      <c r="F254">
        <v>0.99999988079071045</v>
      </c>
      <c r="G254">
        <f t="shared" si="6"/>
        <v>1</v>
      </c>
      <c r="I254" t="s">
        <v>401</v>
      </c>
      <c r="L254">
        <f t="shared" si="7"/>
        <v>1</v>
      </c>
    </row>
    <row r="255" spans="1:12" ht="16.5" customHeight="1" x14ac:dyDescent="0.25">
      <c r="A255">
        <v>15</v>
      </c>
      <c r="B255" t="s">
        <v>329</v>
      </c>
      <c r="C255" s="3"/>
      <c r="D255" t="s">
        <v>295</v>
      </c>
      <c r="E255" t="s">
        <v>295</v>
      </c>
      <c r="F255">
        <v>0.99267429113388062</v>
      </c>
      <c r="G255">
        <f t="shared" si="6"/>
        <v>0</v>
      </c>
      <c r="I255" t="s">
        <v>330</v>
      </c>
      <c r="L255">
        <f t="shared" si="7"/>
        <v>0</v>
      </c>
    </row>
    <row r="256" spans="1:12" ht="16.5" customHeight="1" x14ac:dyDescent="0.25">
      <c r="A256">
        <v>15</v>
      </c>
      <c r="B256" t="s">
        <v>331</v>
      </c>
      <c r="C256" s="3"/>
      <c r="D256" t="s">
        <v>295</v>
      </c>
      <c r="E256" t="s">
        <v>295</v>
      </c>
      <c r="F256">
        <v>0.99995124340057373</v>
      </c>
      <c r="G256">
        <f t="shared" si="6"/>
        <v>0</v>
      </c>
      <c r="I256" t="s">
        <v>332</v>
      </c>
      <c r="L256">
        <f t="shared" si="7"/>
        <v>0</v>
      </c>
    </row>
    <row r="257" spans="1:12" ht="16.5" customHeight="1" x14ac:dyDescent="0.25">
      <c r="A257">
        <v>15</v>
      </c>
      <c r="B257" t="s">
        <v>333</v>
      </c>
      <c r="C257" s="3"/>
      <c r="D257" t="s">
        <v>295</v>
      </c>
      <c r="E257" t="s">
        <v>295</v>
      </c>
      <c r="F257">
        <v>0.99849128723144531</v>
      </c>
      <c r="G257">
        <f t="shared" si="6"/>
        <v>0</v>
      </c>
      <c r="I257" t="s">
        <v>334</v>
      </c>
      <c r="L257">
        <f t="shared" si="7"/>
        <v>0</v>
      </c>
    </row>
    <row r="258" spans="1:12" ht="16.5" customHeight="1" x14ac:dyDescent="0.25">
      <c r="A258">
        <v>15</v>
      </c>
      <c r="B258" t="s">
        <v>335</v>
      </c>
      <c r="C258" s="3"/>
      <c r="D258" t="s">
        <v>295</v>
      </c>
      <c r="E258" t="s">
        <v>295</v>
      </c>
      <c r="F258">
        <v>0.96989476680755615</v>
      </c>
      <c r="G258">
        <f t="shared" ref="G258:G291" si="8">IF((AND(D258=E258, F258&gt;=0.65)),0,1)</f>
        <v>0</v>
      </c>
      <c r="I258" t="s">
        <v>336</v>
      </c>
      <c r="L258">
        <f t="shared" si="7"/>
        <v>0</v>
      </c>
    </row>
    <row r="259" spans="1:12" ht="16.5" customHeight="1" x14ac:dyDescent="0.25">
      <c r="A259">
        <v>15</v>
      </c>
      <c r="B259" t="s">
        <v>322</v>
      </c>
      <c r="C259" s="3"/>
      <c r="D259" t="s">
        <v>295</v>
      </c>
      <c r="E259" t="s">
        <v>295</v>
      </c>
      <c r="F259">
        <v>0.99998104572296143</v>
      </c>
      <c r="G259">
        <f t="shared" si="8"/>
        <v>0</v>
      </c>
      <c r="I259" t="s">
        <v>323</v>
      </c>
      <c r="L259">
        <f t="shared" ref="L259:L291" si="9">IF((AND(D259=E259, F259&gt;=0.65)),0,1)</f>
        <v>0</v>
      </c>
    </row>
    <row r="260" spans="1:12" ht="16.5" customHeight="1" x14ac:dyDescent="0.25">
      <c r="A260">
        <v>16</v>
      </c>
      <c r="B260" t="s">
        <v>402</v>
      </c>
      <c r="C260" s="3" t="s">
        <v>403</v>
      </c>
      <c r="D260" t="s">
        <v>295</v>
      </c>
      <c r="E260" t="s">
        <v>295</v>
      </c>
      <c r="F260">
        <v>0.99995380640029907</v>
      </c>
      <c r="G260">
        <f t="shared" si="8"/>
        <v>0</v>
      </c>
      <c r="I260" t="s">
        <v>404</v>
      </c>
      <c r="L260">
        <f t="shared" si="9"/>
        <v>0</v>
      </c>
    </row>
    <row r="261" spans="1:12" ht="16.5" customHeight="1" x14ac:dyDescent="0.25">
      <c r="A261">
        <v>16</v>
      </c>
      <c r="B261" t="s">
        <v>337</v>
      </c>
      <c r="C261" s="3"/>
      <c r="D261" t="s">
        <v>295</v>
      </c>
      <c r="E261" t="s">
        <v>295</v>
      </c>
      <c r="F261">
        <v>0.97467291355133057</v>
      </c>
      <c r="G261">
        <f t="shared" si="8"/>
        <v>0</v>
      </c>
      <c r="I261" t="s">
        <v>339</v>
      </c>
      <c r="L261">
        <f t="shared" si="9"/>
        <v>0</v>
      </c>
    </row>
    <row r="262" spans="1:12" ht="16.5" customHeight="1" x14ac:dyDescent="0.25">
      <c r="A262">
        <v>16</v>
      </c>
      <c r="B262" t="s">
        <v>340</v>
      </c>
      <c r="C262" s="3"/>
      <c r="D262" t="s">
        <v>295</v>
      </c>
      <c r="E262" t="s">
        <v>41</v>
      </c>
      <c r="F262">
        <v>0.65</v>
      </c>
      <c r="G262">
        <f t="shared" si="8"/>
        <v>1</v>
      </c>
      <c r="I262" t="s">
        <v>341</v>
      </c>
      <c r="L262">
        <f t="shared" si="9"/>
        <v>1</v>
      </c>
    </row>
    <row r="263" spans="1:12" ht="16.5" customHeight="1" x14ac:dyDescent="0.25">
      <c r="A263">
        <v>16</v>
      </c>
      <c r="B263" t="s">
        <v>342</v>
      </c>
      <c r="C263" s="3"/>
      <c r="D263" t="s">
        <v>295</v>
      </c>
      <c r="E263" t="s">
        <v>295</v>
      </c>
      <c r="F263">
        <v>0.99894505739212036</v>
      </c>
      <c r="G263">
        <f t="shared" si="8"/>
        <v>0</v>
      </c>
      <c r="I263" t="s">
        <v>343</v>
      </c>
      <c r="L263">
        <f t="shared" si="9"/>
        <v>0</v>
      </c>
    </row>
    <row r="264" spans="1:12" ht="16.5" customHeight="1" x14ac:dyDescent="0.25">
      <c r="A264">
        <v>16</v>
      </c>
      <c r="B264" t="s">
        <v>344</v>
      </c>
      <c r="C264" s="3"/>
      <c r="D264" t="s">
        <v>295</v>
      </c>
      <c r="E264" t="s">
        <v>295</v>
      </c>
      <c r="F264">
        <v>0.99894440174102783</v>
      </c>
      <c r="G264">
        <f t="shared" si="8"/>
        <v>0</v>
      </c>
      <c r="I264" t="s">
        <v>345</v>
      </c>
      <c r="L264">
        <f t="shared" si="9"/>
        <v>0</v>
      </c>
    </row>
    <row r="265" spans="1:12" ht="16.5" customHeight="1" x14ac:dyDescent="0.25">
      <c r="A265">
        <v>16</v>
      </c>
      <c r="B265" t="s">
        <v>346</v>
      </c>
      <c r="C265" s="3"/>
      <c r="D265" t="s">
        <v>295</v>
      </c>
      <c r="E265" t="s">
        <v>150</v>
      </c>
      <c r="F265">
        <v>0.90582191944122314</v>
      </c>
      <c r="G265">
        <f t="shared" si="8"/>
        <v>1</v>
      </c>
      <c r="I265" t="s">
        <v>13</v>
      </c>
      <c r="L265">
        <f t="shared" si="9"/>
        <v>1</v>
      </c>
    </row>
    <row r="266" spans="1:12" ht="16.5" customHeight="1" x14ac:dyDescent="0.25">
      <c r="A266">
        <v>16</v>
      </c>
      <c r="B266" t="s">
        <v>347</v>
      </c>
      <c r="C266" s="3"/>
      <c r="D266" t="s">
        <v>295</v>
      </c>
      <c r="E266" t="s">
        <v>295</v>
      </c>
      <c r="F266">
        <v>0.9968268871307373</v>
      </c>
      <c r="G266">
        <f t="shared" si="8"/>
        <v>0</v>
      </c>
      <c r="I266" t="s">
        <v>348</v>
      </c>
      <c r="L266">
        <f t="shared" si="9"/>
        <v>0</v>
      </c>
    </row>
    <row r="267" spans="1:12" ht="16.5" customHeight="1" x14ac:dyDescent="0.25">
      <c r="A267">
        <v>16</v>
      </c>
      <c r="B267" t="s">
        <v>349</v>
      </c>
      <c r="C267" s="3"/>
      <c r="D267" t="s">
        <v>295</v>
      </c>
      <c r="E267" t="s">
        <v>295</v>
      </c>
      <c r="F267">
        <v>0.82685518264770508</v>
      </c>
      <c r="G267">
        <f t="shared" si="8"/>
        <v>0</v>
      </c>
      <c r="I267" t="s">
        <v>350</v>
      </c>
      <c r="L267">
        <f t="shared" si="9"/>
        <v>0</v>
      </c>
    </row>
    <row r="268" spans="1:12" ht="16.5" customHeight="1" x14ac:dyDescent="0.25">
      <c r="A268">
        <v>16</v>
      </c>
      <c r="B268" t="s">
        <v>351</v>
      </c>
      <c r="C268" s="3"/>
      <c r="D268" t="s">
        <v>295</v>
      </c>
      <c r="E268" t="s">
        <v>150</v>
      </c>
      <c r="F268">
        <v>1</v>
      </c>
      <c r="G268">
        <f t="shared" si="8"/>
        <v>1</v>
      </c>
      <c r="I268" t="s">
        <v>352</v>
      </c>
      <c r="L268">
        <f t="shared" si="9"/>
        <v>1</v>
      </c>
    </row>
    <row r="269" spans="1:12" ht="16.5" customHeight="1" x14ac:dyDescent="0.25">
      <c r="A269">
        <v>16</v>
      </c>
      <c r="B269" t="s">
        <v>353</v>
      </c>
      <c r="C269" s="3"/>
      <c r="D269" t="s">
        <v>295</v>
      </c>
      <c r="E269" t="s">
        <v>295</v>
      </c>
      <c r="F269">
        <v>0.99974203109741211</v>
      </c>
      <c r="G269">
        <f t="shared" si="8"/>
        <v>0</v>
      </c>
      <c r="I269" t="s">
        <v>354</v>
      </c>
      <c r="L269">
        <f t="shared" si="9"/>
        <v>0</v>
      </c>
    </row>
    <row r="270" spans="1:12" ht="16.5" customHeight="1" x14ac:dyDescent="0.25">
      <c r="A270">
        <v>16</v>
      </c>
      <c r="B270" t="s">
        <v>355</v>
      </c>
      <c r="C270" s="3"/>
      <c r="D270" t="s">
        <v>295</v>
      </c>
      <c r="E270" t="s">
        <v>295</v>
      </c>
      <c r="F270">
        <v>0.94205588102340698</v>
      </c>
      <c r="G270">
        <f t="shared" si="8"/>
        <v>0</v>
      </c>
      <c r="I270" t="s">
        <v>356</v>
      </c>
      <c r="L270">
        <f t="shared" si="9"/>
        <v>0</v>
      </c>
    </row>
    <row r="271" spans="1:12" ht="16.5" customHeight="1" x14ac:dyDescent="0.25">
      <c r="A271">
        <v>17</v>
      </c>
      <c r="B271" t="s">
        <v>405</v>
      </c>
      <c r="C271" s="3" t="s">
        <v>406</v>
      </c>
      <c r="D271" t="s">
        <v>295</v>
      </c>
      <c r="E271" t="s">
        <v>295</v>
      </c>
      <c r="F271">
        <v>0.99992614984512329</v>
      </c>
      <c r="G271">
        <f t="shared" si="8"/>
        <v>0</v>
      </c>
      <c r="I271" t="s">
        <v>407</v>
      </c>
      <c r="L271">
        <f t="shared" si="9"/>
        <v>0</v>
      </c>
    </row>
    <row r="272" spans="1:12" ht="16.5" customHeight="1" x14ac:dyDescent="0.25">
      <c r="A272">
        <v>17</v>
      </c>
      <c r="B272" t="s">
        <v>357</v>
      </c>
      <c r="C272" s="3"/>
      <c r="D272" t="s">
        <v>295</v>
      </c>
      <c r="E272" t="s">
        <v>295</v>
      </c>
      <c r="F272">
        <v>0.92143446207046509</v>
      </c>
      <c r="G272">
        <f t="shared" si="8"/>
        <v>0</v>
      </c>
      <c r="I272" t="s">
        <v>13</v>
      </c>
      <c r="L272">
        <f t="shared" si="9"/>
        <v>0</v>
      </c>
    </row>
    <row r="273" spans="1:12" ht="16.5" customHeight="1" x14ac:dyDescent="0.25">
      <c r="A273">
        <v>17</v>
      </c>
      <c r="B273" t="s">
        <v>359</v>
      </c>
      <c r="C273" s="3"/>
      <c r="D273" t="s">
        <v>295</v>
      </c>
      <c r="E273" t="s">
        <v>150</v>
      </c>
      <c r="F273">
        <v>0.99999594688415527</v>
      </c>
      <c r="G273">
        <f t="shared" si="8"/>
        <v>1</v>
      </c>
      <c r="I273" t="s">
        <v>360</v>
      </c>
      <c r="L273">
        <f t="shared" si="9"/>
        <v>1</v>
      </c>
    </row>
    <row r="274" spans="1:12" ht="16.5" customHeight="1" x14ac:dyDescent="0.25">
      <c r="A274">
        <v>17</v>
      </c>
      <c r="B274" t="s">
        <v>361</v>
      </c>
      <c r="C274" s="3"/>
      <c r="D274" t="s">
        <v>295</v>
      </c>
      <c r="E274" t="s">
        <v>295</v>
      </c>
      <c r="F274">
        <v>0.98624837398529053</v>
      </c>
      <c r="G274">
        <f t="shared" si="8"/>
        <v>0</v>
      </c>
      <c r="I274" t="s">
        <v>13</v>
      </c>
      <c r="L274">
        <f t="shared" si="9"/>
        <v>0</v>
      </c>
    </row>
    <row r="275" spans="1:12" ht="16.5" customHeight="1" x14ac:dyDescent="0.25">
      <c r="A275">
        <v>17</v>
      </c>
      <c r="B275" t="s">
        <v>362</v>
      </c>
      <c r="C275" s="3"/>
      <c r="D275" t="s">
        <v>295</v>
      </c>
      <c r="E275" t="s">
        <v>295</v>
      </c>
      <c r="F275">
        <v>0.84648293256759644</v>
      </c>
      <c r="G275">
        <f t="shared" si="8"/>
        <v>0</v>
      </c>
      <c r="I275" t="s">
        <v>363</v>
      </c>
      <c r="L275">
        <f t="shared" si="9"/>
        <v>0</v>
      </c>
    </row>
    <row r="276" spans="1:12" ht="16.5" customHeight="1" x14ac:dyDescent="0.25">
      <c r="A276">
        <v>17</v>
      </c>
      <c r="B276" t="s">
        <v>364</v>
      </c>
      <c r="C276" s="3"/>
      <c r="D276" t="s">
        <v>295</v>
      </c>
      <c r="E276" t="s">
        <v>295</v>
      </c>
      <c r="F276">
        <v>0.99167108535766602</v>
      </c>
      <c r="G276">
        <f t="shared" si="8"/>
        <v>0</v>
      </c>
      <c r="I276" t="s">
        <v>13</v>
      </c>
      <c r="L276">
        <f t="shared" si="9"/>
        <v>0</v>
      </c>
    </row>
    <row r="277" spans="1:12" ht="16.5" customHeight="1" x14ac:dyDescent="0.25">
      <c r="A277">
        <v>17</v>
      </c>
      <c r="B277" t="s">
        <v>365</v>
      </c>
      <c r="C277" s="3"/>
      <c r="D277" t="s">
        <v>295</v>
      </c>
      <c r="E277" t="s">
        <v>295</v>
      </c>
      <c r="F277">
        <v>0.99919122457504272</v>
      </c>
      <c r="G277">
        <f t="shared" si="8"/>
        <v>0</v>
      </c>
      <c r="I277" t="s">
        <v>366</v>
      </c>
      <c r="L277">
        <f t="shared" si="9"/>
        <v>0</v>
      </c>
    </row>
    <row r="278" spans="1:12" ht="16.5" customHeight="1" x14ac:dyDescent="0.25">
      <c r="A278">
        <v>17</v>
      </c>
      <c r="B278" t="s">
        <v>367</v>
      </c>
      <c r="C278" s="3"/>
      <c r="D278" t="s">
        <v>295</v>
      </c>
      <c r="E278" t="s">
        <v>295</v>
      </c>
      <c r="F278">
        <v>0.99990963935852051</v>
      </c>
      <c r="G278">
        <f t="shared" si="8"/>
        <v>0</v>
      </c>
      <c r="I278" t="s">
        <v>368</v>
      </c>
      <c r="L278">
        <f t="shared" si="9"/>
        <v>0</v>
      </c>
    </row>
    <row r="279" spans="1:12" ht="16.5" customHeight="1" x14ac:dyDescent="0.25">
      <c r="A279">
        <v>17</v>
      </c>
      <c r="B279" t="s">
        <v>369</v>
      </c>
      <c r="C279" s="3"/>
      <c r="D279" t="s">
        <v>295</v>
      </c>
      <c r="E279" t="s">
        <v>150</v>
      </c>
      <c r="F279">
        <v>0.99999856948852539</v>
      </c>
      <c r="G279">
        <f t="shared" si="8"/>
        <v>1</v>
      </c>
      <c r="I279" t="s">
        <v>13</v>
      </c>
      <c r="L279">
        <f t="shared" si="9"/>
        <v>1</v>
      </c>
    </row>
    <row r="280" spans="1:12" ht="16.5" customHeight="1" x14ac:dyDescent="0.25">
      <c r="A280">
        <v>17</v>
      </c>
      <c r="B280" t="s">
        <v>370</v>
      </c>
      <c r="C280" s="3"/>
      <c r="D280" t="s">
        <v>295</v>
      </c>
      <c r="E280" t="s">
        <v>150</v>
      </c>
      <c r="F280">
        <v>0.7866356372833252</v>
      </c>
      <c r="G280">
        <f t="shared" si="8"/>
        <v>1</v>
      </c>
      <c r="I280" t="s">
        <v>371</v>
      </c>
      <c r="L280">
        <f t="shared" si="9"/>
        <v>1</v>
      </c>
    </row>
    <row r="281" spans="1:12" ht="18" customHeight="1" x14ac:dyDescent="0.25">
      <c r="A281">
        <v>17</v>
      </c>
      <c r="B281" t="s">
        <v>408</v>
      </c>
      <c r="C281" s="3"/>
      <c r="D281" t="s">
        <v>295</v>
      </c>
      <c r="E281" t="s">
        <v>41</v>
      </c>
      <c r="F281">
        <v>0.65</v>
      </c>
      <c r="G281">
        <f t="shared" si="8"/>
        <v>1</v>
      </c>
      <c r="I281" t="s">
        <v>409</v>
      </c>
      <c r="L281">
        <f t="shared" si="9"/>
        <v>1</v>
      </c>
    </row>
    <row r="282" spans="1:12" ht="21" customHeight="1" x14ac:dyDescent="0.25">
      <c r="A282">
        <v>18</v>
      </c>
      <c r="B282" t="s">
        <v>410</v>
      </c>
      <c r="C282" s="3" t="s">
        <v>411</v>
      </c>
      <c r="D282" t="s">
        <v>295</v>
      </c>
      <c r="E282" t="s">
        <v>295</v>
      </c>
      <c r="F282">
        <v>0.99985611438751221</v>
      </c>
      <c r="G282">
        <f t="shared" si="8"/>
        <v>0</v>
      </c>
      <c r="I282" t="s">
        <v>412</v>
      </c>
      <c r="L282">
        <f t="shared" si="9"/>
        <v>0</v>
      </c>
    </row>
    <row r="283" spans="1:12" x14ac:dyDescent="0.25">
      <c r="A283">
        <v>18</v>
      </c>
      <c r="B283" t="s">
        <v>372</v>
      </c>
      <c r="C283" s="3"/>
      <c r="D283" t="s">
        <v>295</v>
      </c>
      <c r="E283" t="s">
        <v>295</v>
      </c>
      <c r="F283">
        <v>0.99974411725997925</v>
      </c>
      <c r="G283">
        <f t="shared" si="8"/>
        <v>0</v>
      </c>
      <c r="I283" t="s">
        <v>374</v>
      </c>
      <c r="L283">
        <f t="shared" si="9"/>
        <v>0</v>
      </c>
    </row>
    <row r="284" spans="1:12" x14ac:dyDescent="0.25">
      <c r="A284">
        <v>18</v>
      </c>
      <c r="B284" t="s">
        <v>375</v>
      </c>
      <c r="C284" s="3"/>
      <c r="D284" t="s">
        <v>295</v>
      </c>
      <c r="E284" t="s">
        <v>295</v>
      </c>
      <c r="F284">
        <v>0.8581688404083252</v>
      </c>
      <c r="G284">
        <f t="shared" si="8"/>
        <v>0</v>
      </c>
      <c r="I284" t="s">
        <v>13</v>
      </c>
      <c r="L284">
        <f t="shared" si="9"/>
        <v>0</v>
      </c>
    </row>
    <row r="285" spans="1:12" x14ac:dyDescent="0.25">
      <c r="A285">
        <v>18</v>
      </c>
      <c r="B285" t="s">
        <v>376</v>
      </c>
      <c r="C285" s="3"/>
      <c r="D285" t="s">
        <v>295</v>
      </c>
      <c r="E285" t="s">
        <v>150</v>
      </c>
      <c r="F285">
        <v>0.99998587369918823</v>
      </c>
      <c r="G285">
        <f t="shared" si="8"/>
        <v>1</v>
      </c>
      <c r="I285" t="s">
        <v>377</v>
      </c>
      <c r="L285">
        <f t="shared" si="9"/>
        <v>1</v>
      </c>
    </row>
    <row r="286" spans="1:12" x14ac:dyDescent="0.25">
      <c r="A286">
        <v>18</v>
      </c>
      <c r="B286" t="s">
        <v>378</v>
      </c>
      <c r="C286" s="3"/>
      <c r="D286" t="s">
        <v>295</v>
      </c>
      <c r="E286" t="s">
        <v>295</v>
      </c>
      <c r="F286">
        <v>0.98238468170166016</v>
      </c>
      <c r="G286">
        <f t="shared" si="8"/>
        <v>0</v>
      </c>
      <c r="I286" t="s">
        <v>13</v>
      </c>
      <c r="L286">
        <f t="shared" si="9"/>
        <v>0</v>
      </c>
    </row>
    <row r="287" spans="1:12" x14ac:dyDescent="0.25">
      <c r="A287">
        <v>18</v>
      </c>
      <c r="B287" t="s">
        <v>379</v>
      </c>
      <c r="C287" s="3"/>
      <c r="D287" t="s">
        <v>295</v>
      </c>
      <c r="E287" t="s">
        <v>295</v>
      </c>
      <c r="F287">
        <v>0.77188277244567871</v>
      </c>
      <c r="G287">
        <f t="shared" si="8"/>
        <v>0</v>
      </c>
      <c r="I287" t="s">
        <v>380</v>
      </c>
      <c r="L287">
        <f t="shared" si="9"/>
        <v>0</v>
      </c>
    </row>
    <row r="288" spans="1:12" x14ac:dyDescent="0.25">
      <c r="A288">
        <v>18</v>
      </c>
      <c r="B288" t="s">
        <v>381</v>
      </c>
      <c r="C288" s="3"/>
      <c r="D288" t="s">
        <v>295</v>
      </c>
      <c r="E288" t="s">
        <v>295</v>
      </c>
      <c r="F288">
        <v>0.99659824371337891</v>
      </c>
      <c r="G288">
        <f t="shared" si="8"/>
        <v>0</v>
      </c>
      <c r="I288" t="s">
        <v>13</v>
      </c>
      <c r="L288">
        <f t="shared" si="9"/>
        <v>0</v>
      </c>
    </row>
    <row r="289" spans="1:12" x14ac:dyDescent="0.25">
      <c r="A289">
        <v>18</v>
      </c>
      <c r="B289" t="s">
        <v>413</v>
      </c>
      <c r="C289" s="3"/>
      <c r="D289" t="s">
        <v>295</v>
      </c>
      <c r="E289" t="s">
        <v>150</v>
      </c>
      <c r="F289">
        <v>0.99999940395355225</v>
      </c>
      <c r="G289">
        <f t="shared" si="8"/>
        <v>1</v>
      </c>
      <c r="I289" t="s">
        <v>414</v>
      </c>
      <c r="L289">
        <f t="shared" si="9"/>
        <v>1</v>
      </c>
    </row>
    <row r="290" spans="1:12" x14ac:dyDescent="0.25">
      <c r="A290">
        <v>18</v>
      </c>
      <c r="B290" t="s">
        <v>382</v>
      </c>
      <c r="C290" s="3"/>
      <c r="D290" t="s">
        <v>295</v>
      </c>
      <c r="E290" t="s">
        <v>295</v>
      </c>
      <c r="F290">
        <v>0.99983519315719604</v>
      </c>
      <c r="G290">
        <f t="shared" si="8"/>
        <v>0</v>
      </c>
      <c r="I290" t="s">
        <v>383</v>
      </c>
      <c r="L290">
        <f t="shared" si="9"/>
        <v>0</v>
      </c>
    </row>
    <row r="291" spans="1:12" x14ac:dyDescent="0.25">
      <c r="A291">
        <v>18</v>
      </c>
      <c r="B291" t="s">
        <v>415</v>
      </c>
      <c r="C291" s="3"/>
      <c r="D291" t="s">
        <v>295</v>
      </c>
      <c r="E291" t="s">
        <v>41</v>
      </c>
      <c r="F291">
        <v>0.65</v>
      </c>
      <c r="G291">
        <f t="shared" si="8"/>
        <v>1</v>
      </c>
      <c r="I291" t="s">
        <v>13</v>
      </c>
      <c r="L291">
        <f t="shared" si="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5B2F-5402-4DD9-ADC8-45595C668033}">
  <sheetPr codeName="Sheet4"/>
  <dimension ref="A3:L23"/>
  <sheetViews>
    <sheetView workbookViewId="0">
      <selection activeCell="A23" sqref="A23"/>
    </sheetView>
  </sheetViews>
  <sheetFormatPr defaultRowHeight="15" x14ac:dyDescent="0.25"/>
  <cols>
    <col min="1" max="1" width="21" bestFit="1" customWidth="1"/>
    <col min="2" max="2" width="16.28515625" bestFit="1" customWidth="1"/>
    <col min="3" max="3" width="3" bestFit="1" customWidth="1"/>
    <col min="4" max="4" width="11.28515625" bestFit="1" customWidth="1"/>
    <col min="8" max="8" width="21" bestFit="1" customWidth="1"/>
    <col min="9" max="9" width="16.28515625" bestFit="1" customWidth="1"/>
    <col min="10" max="10" width="3" bestFit="1" customWidth="1"/>
    <col min="11" max="11" width="11.28515625" bestFit="1" customWidth="1"/>
  </cols>
  <sheetData>
    <row r="3" spans="1:12" x14ac:dyDescent="0.25">
      <c r="A3" s="6" t="s">
        <v>419</v>
      </c>
      <c r="B3" s="6" t="s">
        <v>418</v>
      </c>
      <c r="H3" s="6" t="s">
        <v>419</v>
      </c>
      <c r="I3" s="6" t="s">
        <v>418</v>
      </c>
    </row>
    <row r="4" spans="1:12" x14ac:dyDescent="0.25">
      <c r="A4" s="6" t="s">
        <v>416</v>
      </c>
      <c r="B4">
        <v>0</v>
      </c>
      <c r="C4">
        <v>1</v>
      </c>
      <c r="D4" t="s">
        <v>417</v>
      </c>
      <c r="H4" s="6" t="s">
        <v>416</v>
      </c>
      <c r="I4">
        <v>0</v>
      </c>
      <c r="J4">
        <v>1</v>
      </c>
      <c r="K4" t="s">
        <v>417</v>
      </c>
    </row>
    <row r="5" spans="1:12" x14ac:dyDescent="0.25">
      <c r="A5" s="7" t="s">
        <v>12</v>
      </c>
      <c r="B5" s="8">
        <v>10</v>
      </c>
      <c r="C5" s="8">
        <v>1</v>
      </c>
      <c r="D5" s="8">
        <v>11</v>
      </c>
      <c r="E5">
        <f>GETPIVOTDATA("final score",$A$3,"intent_expected","CHI-affirmative","final score",0)*100/GETPIVOTDATA("final score",$A$3,"intent_expected","CHI-affirmative")</f>
        <v>90.909090909090907</v>
      </c>
      <c r="H5" s="7" t="s">
        <v>12</v>
      </c>
      <c r="I5" s="8">
        <v>10</v>
      </c>
      <c r="J5" s="8">
        <v>4</v>
      </c>
      <c r="K5" s="8">
        <v>14</v>
      </c>
      <c r="L5">
        <f>GETPIVOTDATA("final score",$H$3,"intent_get","CHI-affirmative","final score",0)*100/GETPIVOTDATA("final score",$H$3,"intent_get","CHI-affirmative")</f>
        <v>71.428571428571431</v>
      </c>
    </row>
    <row r="6" spans="1:12" x14ac:dyDescent="0.25">
      <c r="A6" s="7" t="s">
        <v>27</v>
      </c>
      <c r="B6" s="8">
        <v>11</v>
      </c>
      <c r="C6" s="8"/>
      <c r="D6" s="8">
        <v>11</v>
      </c>
      <c r="E6">
        <f>GETPIVOTDATA("final score",$A$3,"intent_expected","CHI-botIdentity","final score",0)*100/GETPIVOTDATA("final score",$A$3,"intent_expected","CHI-botIdentity")</f>
        <v>100</v>
      </c>
      <c r="H6" s="7" t="s">
        <v>27</v>
      </c>
      <c r="I6" s="8">
        <v>11</v>
      </c>
      <c r="J6" s="8">
        <v>1</v>
      </c>
      <c r="K6" s="8">
        <v>12</v>
      </c>
      <c r="L6">
        <f>GETPIVOTDATA("final score",$H$3,"intent_get","CHI-botIdentity","final score",0)*100/GETPIVOTDATA("final score",$H$3,"intent_get","CHI-botIdentity")</f>
        <v>91.666666666666671</v>
      </c>
    </row>
    <row r="7" spans="1:12" x14ac:dyDescent="0.25">
      <c r="A7" s="7" t="s">
        <v>39</v>
      </c>
      <c r="B7" s="8">
        <v>14</v>
      </c>
      <c r="C7" s="8">
        <v>8</v>
      </c>
      <c r="D7" s="8">
        <v>22</v>
      </c>
      <c r="E7">
        <f>GETPIVOTDATA("final score",$A$3,"intent_expected","CHI-greetings","final score",0)*100/GETPIVOTDATA("final score",$A$3,"intent_expected","CHI-greetings")</f>
        <v>63.636363636363633</v>
      </c>
      <c r="H7" s="7" t="s">
        <v>39</v>
      </c>
      <c r="I7" s="8">
        <v>14</v>
      </c>
      <c r="J7" s="8">
        <v>2</v>
      </c>
      <c r="K7" s="8">
        <v>16</v>
      </c>
      <c r="L7">
        <f>GETPIVOTDATA("final score",$H$3,"intent_get","CHI-greetings","final score",0)*100/GETPIVOTDATA("final score",$H$3,"intent_get","CHI-greetings")</f>
        <v>87.5</v>
      </c>
    </row>
    <row r="8" spans="1:12" x14ac:dyDescent="0.25">
      <c r="A8" s="7" t="s">
        <v>43</v>
      </c>
      <c r="B8" s="8">
        <v>9</v>
      </c>
      <c r="C8" s="8">
        <v>2</v>
      </c>
      <c r="D8" s="8">
        <v>11</v>
      </c>
      <c r="E8">
        <f>GETPIVOTDATA("final score",$A$3,"intent_expected","CHI-hate","final score",0)*100/GETPIVOTDATA("final score",$A$3,"intent_expected","CHI-hate")</f>
        <v>81.818181818181813</v>
      </c>
      <c r="H8" s="7" t="s">
        <v>43</v>
      </c>
      <c r="I8" s="8">
        <v>9</v>
      </c>
      <c r="J8" s="8">
        <v>4</v>
      </c>
      <c r="K8" s="8">
        <v>13</v>
      </c>
      <c r="L8">
        <f>GETPIVOTDATA("final score",$H$3,"intent_get","CHI-hate","final score",0)*100/GETPIVOTDATA("final score",$H$3,"intent_get","CHI-hate")</f>
        <v>69.230769230769226</v>
      </c>
    </row>
    <row r="9" spans="1:12" x14ac:dyDescent="0.25">
      <c r="A9" s="7" t="s">
        <v>78</v>
      </c>
      <c r="B9" s="8">
        <v>10</v>
      </c>
      <c r="C9" s="8">
        <v>1</v>
      </c>
      <c r="D9" s="8">
        <v>11</v>
      </c>
      <c r="E9">
        <f>GETPIVOTDATA("final score",$A$3,"intent_expected","CHI-help","final score",0)*100/GETPIVOTDATA("final score",$A$3,"intent_expected","CHI-help")</f>
        <v>90.909090909090907</v>
      </c>
      <c r="H9" s="7" t="s">
        <v>78</v>
      </c>
      <c r="I9" s="8">
        <v>10</v>
      </c>
      <c r="J9" s="8"/>
      <c r="K9" s="8">
        <v>10</v>
      </c>
      <c r="L9">
        <f>GETPIVOTDATA("final score",$H$3,"intent_get","CHI-help","final score",0)*100/GETPIVOTDATA("final score",$H$3,"intent_get","CHI-help")</f>
        <v>100</v>
      </c>
    </row>
    <row r="10" spans="1:12" x14ac:dyDescent="0.25">
      <c r="A10" s="7" t="s">
        <v>73</v>
      </c>
      <c r="B10" s="8">
        <v>9</v>
      </c>
      <c r="C10" s="8">
        <v>2</v>
      </c>
      <c r="D10" s="8">
        <v>11</v>
      </c>
      <c r="E10">
        <f>GETPIVOTDATA("final score",$A$3,"intent_expected","CHI-negative","final score",0)*100/GETPIVOTDATA("final score",$A$3,"intent_expected","CHI-negative")</f>
        <v>81.818181818181813</v>
      </c>
      <c r="H10" s="7" t="s">
        <v>73</v>
      </c>
      <c r="I10" s="8">
        <v>9</v>
      </c>
      <c r="J10" s="8">
        <v>1</v>
      </c>
      <c r="K10" s="8">
        <v>10</v>
      </c>
      <c r="L10">
        <f>GETPIVOTDATA("final score",$H$3,"intent_get","CHI-negative","final score",0)*100/GETPIVOTDATA("final score",$H$3,"intent_get","CHI-negative")</f>
        <v>90</v>
      </c>
    </row>
    <row r="11" spans="1:12" x14ac:dyDescent="0.25">
      <c r="A11" s="7" t="s">
        <v>101</v>
      </c>
      <c r="B11" s="8">
        <v>11</v>
      </c>
      <c r="C11" s="8"/>
      <c r="D11" s="8">
        <v>11</v>
      </c>
      <c r="E11">
        <f>GETPIVOTDATA("final score",$A$3,"intent_expected","CHI-startOver","final score",0)*100/GETPIVOTDATA("final score",$A$3,"intent_expected","CHI-startOver")</f>
        <v>100</v>
      </c>
      <c r="H11" s="7" t="s">
        <v>101</v>
      </c>
      <c r="I11" s="8">
        <v>11</v>
      </c>
      <c r="J11" s="8">
        <v>1</v>
      </c>
      <c r="K11" s="8">
        <v>12</v>
      </c>
      <c r="L11">
        <f>GETPIVOTDATA("final score",$H$3,"intent_get","CHI-startOver","final score",0)*100/GETPIVOTDATA("final score",$H$3,"intent_get","CHI-startOver")</f>
        <v>91.666666666666671</v>
      </c>
    </row>
    <row r="12" spans="1:12" x14ac:dyDescent="0.25">
      <c r="A12" s="7" t="s">
        <v>21</v>
      </c>
      <c r="B12" s="8">
        <v>7</v>
      </c>
      <c r="C12" s="8">
        <v>4</v>
      </c>
      <c r="D12" s="8">
        <v>11</v>
      </c>
      <c r="E12">
        <f>GETPIVOTDATA("final score",$A$3,"intent_expected","CHI-stop","final score",0)*100/GETPIVOTDATA("final score",$A$3,"intent_expected","CHI-stop")</f>
        <v>63.636363636363633</v>
      </c>
      <c r="H12" s="7" t="s">
        <v>21</v>
      </c>
      <c r="I12" s="8">
        <v>7</v>
      </c>
      <c r="J12" s="8">
        <v>3</v>
      </c>
      <c r="K12" s="8">
        <v>10</v>
      </c>
      <c r="L12">
        <f>GETPIVOTDATA("final score",$H$3,"intent_get","CHI-stop","final score",0)*100/GETPIVOTDATA("final score",$H$3,"intent_get","CHI-stop")</f>
        <v>70</v>
      </c>
    </row>
    <row r="13" spans="1:12" x14ac:dyDescent="0.25">
      <c r="A13" s="7" t="s">
        <v>49</v>
      </c>
      <c r="B13" s="8">
        <v>11</v>
      </c>
      <c r="C13" s="8"/>
      <c r="D13" s="8">
        <v>11</v>
      </c>
      <c r="E13">
        <f>GETPIVOTDATA("final score",$A$3,"intent_expected","CHI-talkToHuman","final score",0)*100/GETPIVOTDATA("final score",$A$3,"intent_expected","CHI-talkToHuman")</f>
        <v>100</v>
      </c>
      <c r="H13" s="7" t="s">
        <v>49</v>
      </c>
      <c r="I13" s="8">
        <v>11</v>
      </c>
      <c r="J13" s="8">
        <v>3</v>
      </c>
      <c r="K13" s="8">
        <v>14</v>
      </c>
      <c r="L13">
        <f>GETPIVOTDATA("final score",$H$3,"intent_get","CHI-talkToHuman","final score",0)*100/GETPIVOTDATA("final score",$H$3,"intent_get","CHI-talkToHuman")</f>
        <v>78.571428571428569</v>
      </c>
    </row>
    <row r="14" spans="1:12" x14ac:dyDescent="0.25">
      <c r="A14" s="7" t="s">
        <v>137</v>
      </c>
      <c r="B14" s="8">
        <v>11</v>
      </c>
      <c r="C14" s="8"/>
      <c r="D14" s="8">
        <v>11</v>
      </c>
      <c r="E14">
        <f>GETPIVOTDATA("final score",$A$3,"intent_expected","CHI-thankyou","final score",0)*100/GETPIVOTDATA("final score",$A$3,"intent_expected","CHI-thankyou")</f>
        <v>100</v>
      </c>
      <c r="H14" s="7" t="s">
        <v>137</v>
      </c>
      <c r="I14" s="8">
        <v>11</v>
      </c>
      <c r="J14" s="8"/>
      <c r="K14" s="8">
        <v>11</v>
      </c>
      <c r="L14">
        <f>GETPIVOTDATA("final score",$H$3,"intent_get","CHI-thankyou","final score",0)*100/GETPIVOTDATA("final score",$H$3,"intent_get","CHI-thankyou")</f>
        <v>100</v>
      </c>
    </row>
    <row r="15" spans="1:12" x14ac:dyDescent="0.25">
      <c r="A15" s="7" t="s">
        <v>150</v>
      </c>
      <c r="B15" s="8">
        <v>70</v>
      </c>
      <c r="C15" s="8">
        <v>4</v>
      </c>
      <c r="D15" s="8">
        <v>74</v>
      </c>
      <c r="E15">
        <f>GETPIVOTDATA("final score",$A$3,"intent_expected","DIA-INT-ask_info_LIBR","final score",0)*100/GETPIVOTDATA("final score",$A$3,"intent_expected","DIA-INT-ask_info_LIBR")</f>
        <v>94.594594594594597</v>
      </c>
      <c r="H15" s="7" t="s">
        <v>150</v>
      </c>
      <c r="I15" s="8">
        <v>70</v>
      </c>
      <c r="J15" s="8">
        <v>16</v>
      </c>
      <c r="K15" s="8">
        <v>86</v>
      </c>
      <c r="L15">
        <f>GETPIVOTDATA("final score",$H$3,"intent_get","DIA-INT-ask_info_LIBR","final score",0)*100/GETPIVOTDATA("final score",$H$3,"intent_get","DIA-INT-ask_info_LIBR")</f>
        <v>81.395348837209298</v>
      </c>
    </row>
    <row r="16" spans="1:12" x14ac:dyDescent="0.25">
      <c r="A16" s="7" t="s">
        <v>295</v>
      </c>
      <c r="B16" s="8">
        <v>72</v>
      </c>
      <c r="C16" s="8">
        <v>23</v>
      </c>
      <c r="D16" s="8">
        <v>95</v>
      </c>
      <c r="E16">
        <f>GETPIVOTDATA("final score",$A$3,"intent_expected","DIA-INT-find_BOOK","final score",0)*100/GETPIVOTDATA("final score",$A$3,"intent_expected","DIA-INT-find_BOOK")</f>
        <v>75.78947368421052</v>
      </c>
      <c r="H16" s="7" t="s">
        <v>295</v>
      </c>
      <c r="I16" s="8">
        <v>72</v>
      </c>
      <c r="J16" s="8"/>
      <c r="K16" s="8">
        <v>72</v>
      </c>
      <c r="L16">
        <f>GETPIVOTDATA("final score",$H$3,"intent_get","DIA-INT-find_BOOK","final score",0)*100/GETPIVOTDATA("final score",$H$3,"intent_get","DIA-INT-find_BOOK")</f>
        <v>100</v>
      </c>
    </row>
    <row r="17" spans="1:12" x14ac:dyDescent="0.25">
      <c r="A17" s="7" t="s">
        <v>417</v>
      </c>
      <c r="B17" s="8">
        <v>245</v>
      </c>
      <c r="C17" s="8">
        <v>45</v>
      </c>
      <c r="D17" s="8">
        <v>290</v>
      </c>
      <c r="E17">
        <f>AVERAGE(E5:E16)</f>
        <v>86.925945083839807</v>
      </c>
      <c r="H17" s="7" t="s">
        <v>41</v>
      </c>
      <c r="I17" s="8"/>
      <c r="J17" s="8">
        <v>10</v>
      </c>
      <c r="K17" s="8">
        <v>10</v>
      </c>
      <c r="L17">
        <f>GETPIVOTDATA("final score",$H$3,"intent_get","nlu_fallback","final score",0)*100/GETPIVOTDATA("final score",$H$3,"intent_get","nlu_fallback")</f>
        <v>0</v>
      </c>
    </row>
    <row r="18" spans="1:12" x14ac:dyDescent="0.25">
      <c r="H18" s="7" t="s">
        <v>417</v>
      </c>
      <c r="I18" s="8">
        <v>245</v>
      </c>
      <c r="J18" s="8">
        <v>45</v>
      </c>
      <c r="K18" s="8">
        <v>290</v>
      </c>
      <c r="L18">
        <f>AVERAGE(L5:L17)</f>
        <v>79.343034723177851</v>
      </c>
    </row>
    <row r="22" spans="1:12" ht="15.75" thickBot="1" x14ac:dyDescent="0.3"/>
    <row r="23" spans="1:12" ht="15.75" thickBot="1" x14ac:dyDescent="0.3">
      <c r="A23" s="9">
        <f>2*((E17*L18)/(E17+L18))</f>
        <v>82.961575720705227</v>
      </c>
      <c r="B23" s="10" t="s">
        <v>420</v>
      </c>
    </row>
  </sheetData>
  <conditionalFormatting sqref="E5:E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num" val="50"/>
        <cfvo type="percentile" val="50"/>
        <cfvo type="max"/>
        <color rgb="FFF8696B"/>
        <color rgb="FFFFEB84"/>
        <color rgb="FF63BE7B"/>
      </colorScale>
    </cfRule>
  </conditionalFormatting>
  <conditionalFormatting sqref="L5:L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4418-4842-4F6C-B868-E1FD14CDD5A7}">
  <sheetPr codeName="Sheet5"/>
  <dimension ref="A3:O17"/>
  <sheetViews>
    <sheetView workbookViewId="0">
      <selection activeCell="J7" sqref="J7"/>
    </sheetView>
  </sheetViews>
  <sheetFormatPr defaultRowHeight="15" x14ac:dyDescent="0.25"/>
  <cols>
    <col min="1" max="1" width="21" bestFit="1" customWidth="1"/>
    <col min="2" max="2" width="16.28515625" bestFit="1" customWidth="1"/>
    <col min="3" max="3" width="14.85546875" bestFit="1" customWidth="1"/>
    <col min="4" max="4" width="13.140625" bestFit="1" customWidth="1"/>
    <col min="5" max="6" width="8.7109375" bestFit="1" customWidth="1"/>
    <col min="7" max="7" width="12.42578125" bestFit="1" customWidth="1"/>
    <col min="8" max="8" width="13.140625" bestFit="1" customWidth="1"/>
    <col min="9" max="9" width="8.5703125" bestFit="1" customWidth="1"/>
    <col min="10" max="10" width="16.5703125" bestFit="1" customWidth="1"/>
    <col min="11" max="11" width="13.140625" bestFit="1" customWidth="1"/>
    <col min="12" max="12" width="21" bestFit="1" customWidth="1"/>
    <col min="13" max="13" width="18.5703125" bestFit="1" customWidth="1"/>
    <col min="14" max="14" width="11.7109375" bestFit="1" customWidth="1"/>
    <col min="15" max="15" width="11.28515625" bestFit="1" customWidth="1"/>
    <col min="16" max="16" width="125" bestFit="1" customWidth="1"/>
    <col min="17" max="17" width="128.140625" bestFit="1" customWidth="1"/>
    <col min="18" max="19" width="255.7109375" bestFit="1" customWidth="1"/>
    <col min="20" max="20" width="126.140625" bestFit="1" customWidth="1"/>
    <col min="21" max="21" width="129.42578125" bestFit="1" customWidth="1"/>
    <col min="22" max="22" width="218.28515625" bestFit="1" customWidth="1"/>
    <col min="23" max="23" width="221.42578125" bestFit="1" customWidth="1"/>
    <col min="24" max="24" width="220.28515625" bestFit="1" customWidth="1"/>
    <col min="25" max="25" width="223.42578125" bestFit="1" customWidth="1"/>
    <col min="26" max="31" width="255.7109375" bestFit="1" customWidth="1"/>
    <col min="32" max="32" width="127.140625" bestFit="1" customWidth="1"/>
    <col min="33" max="33" width="130.28515625" bestFit="1" customWidth="1"/>
    <col min="34" max="34" width="127.140625" bestFit="1" customWidth="1"/>
    <col min="35" max="35" width="130.28515625" bestFit="1" customWidth="1"/>
    <col min="36" max="36" width="126.42578125" bestFit="1" customWidth="1"/>
    <col min="37" max="37" width="129.7109375" bestFit="1" customWidth="1"/>
    <col min="38" max="38" width="126.42578125" bestFit="1" customWidth="1"/>
    <col min="39" max="39" width="129.7109375" bestFit="1" customWidth="1"/>
    <col min="40" max="47" width="255.7109375" bestFit="1" customWidth="1"/>
    <col min="48" max="48" width="237.42578125" bestFit="1" customWidth="1"/>
    <col min="49" max="49" width="240.5703125" bestFit="1" customWidth="1"/>
    <col min="50" max="53" width="255.7109375" bestFit="1" customWidth="1"/>
    <col min="54" max="54" width="237.42578125" bestFit="1" customWidth="1"/>
    <col min="55" max="55" width="240.5703125" bestFit="1" customWidth="1"/>
    <col min="56" max="57" width="255.7109375" bestFit="1" customWidth="1"/>
    <col min="58" max="58" width="126.42578125" bestFit="1" customWidth="1"/>
    <col min="59" max="59" width="129.7109375" bestFit="1" customWidth="1"/>
    <col min="60" max="67" width="255.7109375" bestFit="1" customWidth="1"/>
    <col min="68" max="68" width="122.42578125" bestFit="1" customWidth="1"/>
    <col min="69" max="69" width="125.7109375" bestFit="1" customWidth="1"/>
    <col min="70" max="79" width="255.7109375" bestFit="1" customWidth="1"/>
    <col min="80" max="80" width="209.140625" bestFit="1" customWidth="1"/>
    <col min="81" max="81" width="212.42578125" bestFit="1" customWidth="1"/>
    <col min="82" max="83" width="255.7109375" bestFit="1" customWidth="1"/>
    <col min="84" max="84" width="162.7109375" bestFit="1" customWidth="1"/>
    <col min="85" max="85" width="165.85546875" bestFit="1" customWidth="1"/>
    <col min="86" max="86" width="161.7109375" bestFit="1" customWidth="1"/>
    <col min="87" max="87" width="164.85546875" bestFit="1" customWidth="1"/>
    <col min="88" max="89" width="255.7109375" bestFit="1" customWidth="1"/>
    <col min="90" max="90" width="162.7109375" bestFit="1" customWidth="1"/>
    <col min="91" max="91" width="165.85546875" bestFit="1" customWidth="1"/>
    <col min="92" max="99" width="255.7109375" bestFit="1" customWidth="1"/>
    <col min="100" max="100" width="163.7109375" bestFit="1" customWidth="1"/>
    <col min="101" max="101" width="167" bestFit="1" customWidth="1"/>
    <col min="102" max="103" width="255.7109375" bestFit="1" customWidth="1"/>
    <col min="104" max="104" width="164.85546875" bestFit="1" customWidth="1"/>
    <col min="105" max="105" width="168" bestFit="1" customWidth="1"/>
    <col min="106" max="106" width="164.85546875" bestFit="1" customWidth="1"/>
    <col min="107" max="107" width="168" bestFit="1" customWidth="1"/>
    <col min="108" max="109" width="255.7109375" bestFit="1" customWidth="1"/>
    <col min="110" max="110" width="164.85546875" bestFit="1" customWidth="1"/>
    <col min="111" max="111" width="168" bestFit="1" customWidth="1"/>
    <col min="112" max="112" width="164.85546875" bestFit="1" customWidth="1"/>
    <col min="113" max="113" width="168" bestFit="1" customWidth="1"/>
    <col min="114" max="117" width="255.7109375" bestFit="1" customWidth="1"/>
    <col min="118" max="118" width="164.85546875" bestFit="1" customWidth="1"/>
    <col min="119" max="119" width="168" bestFit="1" customWidth="1"/>
    <col min="120" max="123" width="255.7109375" bestFit="1" customWidth="1"/>
    <col min="124" max="124" width="164.85546875" bestFit="1" customWidth="1"/>
    <col min="125" max="125" width="168" bestFit="1" customWidth="1"/>
    <col min="126" max="133" width="255.7109375" bestFit="1" customWidth="1"/>
    <col min="134" max="134" width="131" bestFit="1" customWidth="1"/>
    <col min="135" max="135" width="134.140625" bestFit="1" customWidth="1"/>
    <col min="136" max="136" width="164.85546875" bestFit="1" customWidth="1"/>
    <col min="137" max="137" width="168" bestFit="1" customWidth="1"/>
    <col min="138" max="138" width="131" bestFit="1" customWidth="1"/>
    <col min="139" max="139" width="134.140625" bestFit="1" customWidth="1"/>
    <col min="140" max="140" width="168.5703125" bestFit="1" customWidth="1"/>
    <col min="141" max="141" width="171.7109375" bestFit="1" customWidth="1"/>
    <col min="142" max="142" width="131" bestFit="1" customWidth="1"/>
    <col min="143" max="143" width="134.140625" bestFit="1" customWidth="1"/>
    <col min="144" max="144" width="164.85546875" bestFit="1" customWidth="1"/>
    <col min="145" max="145" width="168" bestFit="1" customWidth="1"/>
    <col min="146" max="146" width="131" bestFit="1" customWidth="1"/>
    <col min="147" max="147" width="134.140625" bestFit="1" customWidth="1"/>
    <col min="148" max="148" width="131" bestFit="1" customWidth="1"/>
    <col min="149" max="149" width="134.140625" bestFit="1" customWidth="1"/>
    <col min="150" max="150" width="131" bestFit="1" customWidth="1"/>
    <col min="151" max="151" width="134.140625" bestFit="1" customWidth="1"/>
    <col min="152" max="152" width="164.85546875" bestFit="1" customWidth="1"/>
    <col min="153" max="153" width="168" bestFit="1" customWidth="1"/>
    <col min="154" max="154" width="164.85546875" bestFit="1" customWidth="1"/>
    <col min="155" max="155" width="168" bestFit="1" customWidth="1"/>
    <col min="156" max="156" width="164.85546875" bestFit="1" customWidth="1"/>
    <col min="157" max="157" width="168" bestFit="1" customWidth="1"/>
    <col min="158" max="158" width="164.85546875" bestFit="1" customWidth="1"/>
    <col min="159" max="159" width="168" bestFit="1" customWidth="1"/>
    <col min="160" max="161" width="255.7109375" bestFit="1" customWidth="1"/>
    <col min="162" max="162" width="131" bestFit="1" customWidth="1"/>
    <col min="163" max="163" width="134.140625" bestFit="1" customWidth="1"/>
    <col min="164" max="164" width="168.5703125" bestFit="1" customWidth="1"/>
    <col min="165" max="165" width="171.7109375" bestFit="1" customWidth="1"/>
    <col min="166" max="166" width="164.85546875" bestFit="1" customWidth="1"/>
    <col min="167" max="167" width="168" bestFit="1" customWidth="1"/>
    <col min="168" max="168" width="168.5703125" bestFit="1" customWidth="1"/>
    <col min="169" max="169" width="171.7109375" bestFit="1" customWidth="1"/>
    <col min="170" max="170" width="167.42578125" bestFit="1" customWidth="1"/>
    <col min="171" max="171" width="170.7109375" bestFit="1" customWidth="1"/>
    <col min="172" max="172" width="168.5703125" bestFit="1" customWidth="1"/>
    <col min="173" max="173" width="171.7109375" bestFit="1" customWidth="1"/>
    <col min="174" max="174" width="164.85546875" bestFit="1" customWidth="1"/>
    <col min="175" max="175" width="168" bestFit="1" customWidth="1"/>
    <col min="176" max="176" width="164.85546875" bestFit="1" customWidth="1"/>
    <col min="177" max="177" width="168" bestFit="1" customWidth="1"/>
    <col min="178" max="178" width="168.5703125" bestFit="1" customWidth="1"/>
    <col min="179" max="179" width="171.7109375" bestFit="1" customWidth="1"/>
    <col min="180" max="180" width="164.85546875" bestFit="1" customWidth="1"/>
    <col min="181" max="181" width="168" bestFit="1" customWidth="1"/>
    <col min="182" max="182" width="164.85546875" bestFit="1" customWidth="1"/>
    <col min="183" max="183" width="168" bestFit="1" customWidth="1"/>
    <col min="184" max="187" width="255.7109375" bestFit="1" customWidth="1"/>
    <col min="188" max="188" width="131" bestFit="1" customWidth="1"/>
    <col min="189" max="189" width="134.140625" bestFit="1" customWidth="1"/>
    <col min="190" max="190" width="140.42578125" bestFit="1" customWidth="1"/>
    <col min="191" max="191" width="143.5703125" bestFit="1" customWidth="1"/>
    <col min="192" max="192" width="131" bestFit="1" customWidth="1"/>
    <col min="193" max="193" width="134.140625" bestFit="1" customWidth="1"/>
    <col min="194" max="194" width="168.5703125" bestFit="1" customWidth="1"/>
    <col min="195" max="195" width="171.7109375" bestFit="1" customWidth="1"/>
    <col min="196" max="196" width="168.5703125" bestFit="1" customWidth="1"/>
    <col min="197" max="197" width="171.7109375" bestFit="1" customWidth="1"/>
    <col min="198" max="198" width="131" bestFit="1" customWidth="1"/>
    <col min="199" max="199" width="134.140625" bestFit="1" customWidth="1"/>
    <col min="200" max="200" width="166.42578125" bestFit="1" customWidth="1"/>
    <col min="201" max="201" width="169.5703125" bestFit="1" customWidth="1"/>
    <col min="202" max="202" width="168.5703125" bestFit="1" customWidth="1"/>
    <col min="203" max="203" width="171.7109375" bestFit="1" customWidth="1"/>
    <col min="204" max="204" width="131" bestFit="1" customWidth="1"/>
    <col min="205" max="205" width="134.140625" bestFit="1" customWidth="1"/>
    <col min="206" max="206" width="129.85546875" bestFit="1" customWidth="1"/>
    <col min="207" max="207" width="133" bestFit="1" customWidth="1"/>
    <col min="208" max="208" width="168.5703125" bestFit="1" customWidth="1"/>
    <col min="209" max="209" width="171.7109375" bestFit="1" customWidth="1"/>
    <col min="210" max="210" width="131" bestFit="1" customWidth="1"/>
    <col min="211" max="211" width="134.140625" bestFit="1" customWidth="1"/>
    <col min="212" max="212" width="168.5703125" bestFit="1" customWidth="1"/>
    <col min="213" max="213" width="171.7109375" bestFit="1" customWidth="1"/>
    <col min="214" max="214" width="129.85546875" bestFit="1" customWidth="1"/>
    <col min="215" max="215" width="133" bestFit="1" customWidth="1"/>
    <col min="216" max="216" width="129.85546875" bestFit="1" customWidth="1"/>
    <col min="217" max="217" width="133" bestFit="1" customWidth="1"/>
    <col min="218" max="218" width="129.85546875" bestFit="1" customWidth="1"/>
    <col min="219" max="219" width="133" bestFit="1" customWidth="1"/>
    <col min="220" max="220" width="129.85546875" bestFit="1" customWidth="1"/>
    <col min="221" max="221" width="133" bestFit="1" customWidth="1"/>
    <col min="222" max="222" width="247.85546875" bestFit="1" customWidth="1"/>
    <col min="223" max="223" width="251" bestFit="1" customWidth="1"/>
    <col min="224" max="224" width="163.7109375" bestFit="1" customWidth="1"/>
    <col min="225" max="225" width="167" bestFit="1" customWidth="1"/>
    <col min="226" max="226" width="128.28515625" bestFit="1" customWidth="1"/>
    <col min="227" max="227" width="131.42578125" bestFit="1" customWidth="1"/>
    <col min="228" max="228" width="163.7109375" bestFit="1" customWidth="1"/>
    <col min="229" max="229" width="167" bestFit="1" customWidth="1"/>
    <col min="230" max="230" width="163.7109375" bestFit="1" customWidth="1"/>
    <col min="231" max="231" width="167" bestFit="1" customWidth="1"/>
    <col min="232" max="232" width="163.7109375" bestFit="1" customWidth="1"/>
    <col min="233" max="233" width="167" bestFit="1" customWidth="1"/>
    <col min="234" max="234" width="163.7109375" bestFit="1" customWidth="1"/>
    <col min="235" max="235" width="167" bestFit="1" customWidth="1"/>
    <col min="236" max="236" width="162.7109375" bestFit="1" customWidth="1"/>
    <col min="237" max="237" width="165.85546875" bestFit="1" customWidth="1"/>
    <col min="238" max="238" width="163.7109375" bestFit="1" customWidth="1"/>
    <col min="239" max="239" width="167" bestFit="1" customWidth="1"/>
    <col min="240" max="240" width="163.7109375" bestFit="1" customWidth="1"/>
    <col min="241" max="241" width="167" bestFit="1" customWidth="1"/>
    <col min="242" max="245" width="255.7109375" bestFit="1" customWidth="1"/>
    <col min="246" max="246" width="11.28515625" bestFit="1" customWidth="1"/>
  </cols>
  <sheetData>
    <row r="3" spans="1:15" x14ac:dyDescent="0.25">
      <c r="A3" s="6" t="s">
        <v>419</v>
      </c>
      <c r="B3" s="6" t="s">
        <v>418</v>
      </c>
    </row>
    <row r="4" spans="1:15" x14ac:dyDescent="0.25">
      <c r="A4" s="6" t="s">
        <v>416</v>
      </c>
      <c r="B4" t="s">
        <v>12</v>
      </c>
      <c r="C4" t="s">
        <v>27</v>
      </c>
      <c r="D4" t="s">
        <v>39</v>
      </c>
      <c r="E4" t="s">
        <v>43</v>
      </c>
      <c r="F4" t="s">
        <v>78</v>
      </c>
      <c r="G4" t="s">
        <v>73</v>
      </c>
      <c r="H4" t="s">
        <v>101</v>
      </c>
      <c r="I4" t="s">
        <v>21</v>
      </c>
      <c r="J4" t="s">
        <v>49</v>
      </c>
      <c r="K4" t="s">
        <v>137</v>
      </c>
      <c r="L4" t="s">
        <v>150</v>
      </c>
      <c r="M4" t="s">
        <v>295</v>
      </c>
      <c r="N4" t="s">
        <v>41</v>
      </c>
      <c r="O4" t="s">
        <v>417</v>
      </c>
    </row>
    <row r="5" spans="1:15" x14ac:dyDescent="0.25">
      <c r="A5" s="7" t="s">
        <v>12</v>
      </c>
      <c r="B5" s="8">
        <v>10</v>
      </c>
      <c r="C5" s="8"/>
      <c r="D5" s="8"/>
      <c r="E5" s="8"/>
      <c r="F5" s="8"/>
      <c r="G5" s="8"/>
      <c r="H5" s="8"/>
      <c r="I5" s="8">
        <v>1</v>
      </c>
      <c r="J5" s="8"/>
      <c r="K5" s="8"/>
      <c r="L5" s="8"/>
      <c r="M5" s="8"/>
      <c r="N5" s="8"/>
      <c r="O5" s="8">
        <v>11</v>
      </c>
    </row>
    <row r="6" spans="1:15" x14ac:dyDescent="0.25">
      <c r="A6" s="7" t="s">
        <v>27</v>
      </c>
      <c r="B6" s="8"/>
      <c r="C6" s="8">
        <v>11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11</v>
      </c>
    </row>
    <row r="7" spans="1:15" x14ac:dyDescent="0.25">
      <c r="A7" s="7" t="s">
        <v>39</v>
      </c>
      <c r="B7" s="8">
        <v>2</v>
      </c>
      <c r="C7" s="8"/>
      <c r="D7" s="8">
        <v>14</v>
      </c>
      <c r="E7" s="8">
        <v>2</v>
      </c>
      <c r="F7" s="8"/>
      <c r="G7" s="8"/>
      <c r="H7" s="8"/>
      <c r="I7" s="8">
        <v>1</v>
      </c>
      <c r="J7" s="8">
        <v>1</v>
      </c>
      <c r="K7" s="8"/>
      <c r="L7" s="8"/>
      <c r="M7" s="8"/>
      <c r="N7" s="8">
        <v>2</v>
      </c>
      <c r="O7" s="8">
        <v>22</v>
      </c>
    </row>
    <row r="8" spans="1:15" x14ac:dyDescent="0.25">
      <c r="A8" s="7" t="s">
        <v>43</v>
      </c>
      <c r="B8" s="8">
        <v>1</v>
      </c>
      <c r="C8" s="8"/>
      <c r="D8" s="8"/>
      <c r="E8" s="8">
        <v>9</v>
      </c>
      <c r="F8" s="8"/>
      <c r="G8" s="8">
        <v>1</v>
      </c>
      <c r="H8" s="8"/>
      <c r="I8" s="8"/>
      <c r="J8" s="8"/>
      <c r="K8" s="8"/>
      <c r="L8" s="8"/>
      <c r="M8" s="8"/>
      <c r="N8" s="8"/>
      <c r="O8" s="8">
        <v>11</v>
      </c>
    </row>
    <row r="9" spans="1:15" x14ac:dyDescent="0.25">
      <c r="A9" s="7" t="s">
        <v>78</v>
      </c>
      <c r="B9" s="8"/>
      <c r="C9" s="8"/>
      <c r="D9" s="8">
        <v>1</v>
      </c>
      <c r="E9" s="8"/>
      <c r="F9" s="8">
        <v>10</v>
      </c>
      <c r="G9" s="8"/>
      <c r="H9" s="8"/>
      <c r="I9" s="8"/>
      <c r="J9" s="8"/>
      <c r="K9" s="8"/>
      <c r="L9" s="8"/>
      <c r="M9" s="8"/>
      <c r="N9" s="8"/>
      <c r="O9" s="8">
        <v>11</v>
      </c>
    </row>
    <row r="10" spans="1:15" x14ac:dyDescent="0.25">
      <c r="A10" s="7" t="s">
        <v>73</v>
      </c>
      <c r="B10" s="8"/>
      <c r="C10" s="8"/>
      <c r="D10" s="8"/>
      <c r="E10" s="8">
        <v>1</v>
      </c>
      <c r="F10" s="8"/>
      <c r="G10" s="8">
        <v>9</v>
      </c>
      <c r="H10" s="8"/>
      <c r="I10" s="8"/>
      <c r="J10" s="8"/>
      <c r="K10" s="8"/>
      <c r="L10" s="8"/>
      <c r="M10" s="8"/>
      <c r="N10" s="8">
        <v>1</v>
      </c>
      <c r="O10" s="8">
        <v>11</v>
      </c>
    </row>
    <row r="11" spans="1:15" x14ac:dyDescent="0.25">
      <c r="A11" s="7" t="s">
        <v>101</v>
      </c>
      <c r="B11" s="8"/>
      <c r="C11" s="8"/>
      <c r="D11" s="8"/>
      <c r="E11" s="8"/>
      <c r="F11" s="8"/>
      <c r="G11" s="8"/>
      <c r="H11" s="8">
        <v>11</v>
      </c>
      <c r="I11" s="8"/>
      <c r="J11" s="8"/>
      <c r="K11" s="8"/>
      <c r="L11" s="8"/>
      <c r="M11" s="8"/>
      <c r="N11" s="8"/>
      <c r="O11" s="8">
        <v>11</v>
      </c>
    </row>
    <row r="12" spans="1:15" x14ac:dyDescent="0.25">
      <c r="A12" s="7" t="s">
        <v>21</v>
      </c>
      <c r="B12" s="8">
        <v>1</v>
      </c>
      <c r="C12" s="8"/>
      <c r="D12" s="8">
        <v>1</v>
      </c>
      <c r="E12" s="8"/>
      <c r="F12" s="8"/>
      <c r="G12" s="8"/>
      <c r="H12" s="8"/>
      <c r="I12" s="8">
        <v>7</v>
      </c>
      <c r="J12" s="8"/>
      <c r="K12" s="8"/>
      <c r="L12" s="8"/>
      <c r="M12" s="8"/>
      <c r="N12" s="8">
        <v>2</v>
      </c>
      <c r="O12" s="8">
        <v>11</v>
      </c>
    </row>
    <row r="13" spans="1:15" x14ac:dyDescent="0.25">
      <c r="A13" s="7" t="s">
        <v>49</v>
      </c>
      <c r="B13" s="8"/>
      <c r="C13" s="8"/>
      <c r="D13" s="8"/>
      <c r="E13" s="8"/>
      <c r="F13" s="8"/>
      <c r="G13" s="8"/>
      <c r="H13" s="8"/>
      <c r="I13" s="8"/>
      <c r="J13" s="8">
        <v>11</v>
      </c>
      <c r="K13" s="8"/>
      <c r="L13" s="8"/>
      <c r="M13" s="8"/>
      <c r="N13" s="8"/>
      <c r="O13" s="8">
        <v>11</v>
      </c>
    </row>
    <row r="14" spans="1:15" x14ac:dyDescent="0.25">
      <c r="A14" s="7" t="s">
        <v>137</v>
      </c>
      <c r="B14" s="8"/>
      <c r="C14" s="8"/>
      <c r="D14" s="8"/>
      <c r="E14" s="8"/>
      <c r="F14" s="8"/>
      <c r="G14" s="8"/>
      <c r="H14" s="8"/>
      <c r="I14" s="8"/>
      <c r="J14" s="8"/>
      <c r="K14" s="8">
        <v>11</v>
      </c>
      <c r="L14" s="8"/>
      <c r="M14" s="8"/>
      <c r="N14" s="8"/>
      <c r="O14" s="8">
        <v>11</v>
      </c>
    </row>
    <row r="15" spans="1:15" x14ac:dyDescent="0.25">
      <c r="A15" s="7" t="s">
        <v>150</v>
      </c>
      <c r="B15" s="8"/>
      <c r="C15" s="8">
        <v>1</v>
      </c>
      <c r="D15" s="8"/>
      <c r="E15" s="8">
        <v>1</v>
      </c>
      <c r="F15" s="8"/>
      <c r="G15" s="8"/>
      <c r="H15" s="8"/>
      <c r="I15" s="8"/>
      <c r="J15" s="8">
        <v>2</v>
      </c>
      <c r="K15" s="8"/>
      <c r="L15" s="8">
        <v>70</v>
      </c>
      <c r="M15" s="8"/>
      <c r="N15" s="8"/>
      <c r="O15" s="8">
        <v>74</v>
      </c>
    </row>
    <row r="16" spans="1:15" x14ac:dyDescent="0.25">
      <c r="A16" s="7" t="s">
        <v>295</v>
      </c>
      <c r="B16" s="8"/>
      <c r="C16" s="8"/>
      <c r="D16" s="8"/>
      <c r="E16" s="8"/>
      <c r="F16" s="8"/>
      <c r="G16" s="8"/>
      <c r="H16" s="8">
        <v>1</v>
      </c>
      <c r="I16" s="8">
        <v>1</v>
      </c>
      <c r="J16" s="8"/>
      <c r="K16" s="8"/>
      <c r="L16" s="8">
        <v>16</v>
      </c>
      <c r="M16" s="8">
        <v>72</v>
      </c>
      <c r="N16" s="8">
        <v>5</v>
      </c>
      <c r="O16" s="8">
        <v>95</v>
      </c>
    </row>
    <row r="17" spans="1:15" x14ac:dyDescent="0.25">
      <c r="A17" s="7" t="s">
        <v>417</v>
      </c>
      <c r="B17" s="8">
        <v>14</v>
      </c>
      <c r="C17" s="8">
        <v>12</v>
      </c>
      <c r="D17" s="8">
        <v>16</v>
      </c>
      <c r="E17" s="8">
        <v>13</v>
      </c>
      <c r="F17" s="8">
        <v>10</v>
      </c>
      <c r="G17" s="8">
        <v>10</v>
      </c>
      <c r="H17" s="8">
        <v>12</v>
      </c>
      <c r="I17" s="8">
        <v>10</v>
      </c>
      <c r="J17" s="8">
        <v>14</v>
      </c>
      <c r="K17" s="8">
        <v>11</v>
      </c>
      <c r="L17" s="8">
        <v>86</v>
      </c>
      <c r="M17" s="8">
        <v>72</v>
      </c>
      <c r="N17" s="8">
        <v>10</v>
      </c>
      <c r="O17" s="8">
        <v>290</v>
      </c>
    </row>
  </sheetData>
  <conditionalFormatting pivot="1" sqref="B5:N16">
    <cfRule type="colorScale" priority="1">
      <colorScale>
        <cfvo type="min"/>
        <cfvo type="max"/>
        <color rgb="FFFFCDCD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SET</vt:lpstr>
      <vt:lpstr>KPI</vt:lpstr>
      <vt:lpstr>MATRIX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2022-08-31T18:27:32Z</dcterms:created>
  <dcterms:modified xsi:type="dcterms:W3CDTF">2022-09-18T08:57:13Z</dcterms:modified>
</cp:coreProperties>
</file>