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i Lu\Desktop\luhui\projects\mos_analysis\"/>
    </mc:Choice>
  </mc:AlternateContent>
  <xr:revisionPtr revIDLastSave="0" documentId="8_{A940ECD5-4CA6-4861-9879-083229B46103}" xr6:coauthVersionLast="45" xr6:coauthVersionMax="45" xr10:uidLastSave="{00000000-0000-0000-0000-000000000000}"/>
  <bookViews>
    <workbookView xWindow="-93" yWindow="-93" windowWidth="20186" windowHeight="13520" tabRatio="500" activeTab="2" xr2:uid="{00000000-000D-0000-FFFF-FFFF00000000}"/>
  </bookViews>
  <sheets>
    <sheet name="Sheet1" sheetId="1" r:id="rId1"/>
    <sheet name="Amazon ABX" sheetId="2" r:id="rId2"/>
    <sheet name="Amazon MOS" sheetId="4" r:id="rId3"/>
    <sheet name="Sheet2" sheetId="3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3" l="1"/>
  <c r="D36" i="3"/>
  <c r="E36" i="3"/>
  <c r="F36" i="3"/>
  <c r="G36" i="3"/>
  <c r="B36" i="3"/>
  <c r="Z37" i="4"/>
  <c r="Y37" i="4"/>
  <c r="X37" i="4"/>
  <c r="H5" i="4"/>
  <c r="B5" i="4"/>
  <c r="L27" i="4"/>
  <c r="H6" i="4"/>
  <c r="F6" i="4"/>
  <c r="L28" i="4"/>
  <c r="H7" i="4"/>
  <c r="B7" i="4"/>
  <c r="L29" i="4"/>
  <c r="H8" i="4"/>
  <c r="D8" i="4"/>
  <c r="L30" i="4"/>
  <c r="H9" i="4"/>
  <c r="F9" i="4"/>
  <c r="L31" i="4"/>
  <c r="H10" i="4"/>
  <c r="B10" i="4"/>
  <c r="L32" i="4"/>
  <c r="H11" i="4"/>
  <c r="D11" i="4"/>
  <c r="L33" i="4"/>
  <c r="H12" i="4"/>
  <c r="D12" i="4"/>
  <c r="L34" i="4"/>
  <c r="H13" i="4"/>
  <c r="B13" i="4"/>
  <c r="L35" i="4"/>
  <c r="H14" i="4"/>
  <c r="B14" i="4"/>
  <c r="L36" i="4"/>
  <c r="H15" i="4"/>
  <c r="D15" i="4"/>
  <c r="L37" i="4"/>
  <c r="H16" i="4"/>
  <c r="F16" i="4"/>
  <c r="L38" i="4"/>
  <c r="H17" i="4"/>
  <c r="D17" i="4"/>
  <c r="L39" i="4"/>
  <c r="H18" i="4"/>
  <c r="B18" i="4"/>
  <c r="L40" i="4"/>
  <c r="H19" i="4"/>
  <c r="D19" i="4"/>
  <c r="L41" i="4"/>
  <c r="H20" i="4"/>
  <c r="F20" i="4"/>
  <c r="L42" i="4"/>
  <c r="H21" i="4"/>
  <c r="D21" i="4"/>
  <c r="L43" i="4"/>
  <c r="H22" i="4"/>
  <c r="F22" i="4"/>
  <c r="L44" i="4"/>
  <c r="H23" i="4"/>
  <c r="B23" i="4"/>
  <c r="L45" i="4"/>
  <c r="H4" i="4"/>
  <c r="F4" i="4"/>
  <c r="L26" i="4"/>
  <c r="D5" i="4"/>
  <c r="K27" i="4"/>
  <c r="B6" i="4"/>
  <c r="K28" i="4"/>
  <c r="D7" i="4"/>
  <c r="K29" i="4"/>
  <c r="B8" i="4"/>
  <c r="K30" i="4"/>
  <c r="D9" i="4"/>
  <c r="K31" i="4"/>
  <c r="D10" i="4"/>
  <c r="K32" i="4"/>
  <c r="B11" i="4"/>
  <c r="K33" i="4"/>
  <c r="B12" i="4"/>
  <c r="K34" i="4"/>
  <c r="D13" i="4"/>
  <c r="K35" i="4"/>
  <c r="F14" i="4"/>
  <c r="K36" i="4"/>
  <c r="B15" i="4"/>
  <c r="K37" i="4"/>
  <c r="B16" i="4"/>
  <c r="K38" i="4"/>
  <c r="B17" i="4"/>
  <c r="K39" i="4"/>
  <c r="D18" i="4"/>
  <c r="K40" i="4"/>
  <c r="B19" i="4"/>
  <c r="K41" i="4"/>
  <c r="D20" i="4"/>
  <c r="K42" i="4"/>
  <c r="F21" i="4"/>
  <c r="K43" i="4"/>
  <c r="D22" i="4"/>
  <c r="K44" i="4"/>
  <c r="F23" i="4"/>
  <c r="K45" i="4"/>
  <c r="B4" i="4"/>
  <c r="K26" i="4"/>
  <c r="F5" i="4"/>
  <c r="D6" i="4"/>
  <c r="F7" i="4"/>
  <c r="F8" i="4"/>
  <c r="B9" i="4"/>
  <c r="F10" i="4"/>
  <c r="F11" i="4"/>
  <c r="F12" i="4"/>
  <c r="F13" i="4"/>
  <c r="D14" i="4"/>
  <c r="F15" i="4"/>
  <c r="D16" i="4"/>
  <c r="F17" i="4"/>
  <c r="F18" i="4"/>
  <c r="F19" i="4"/>
  <c r="B20" i="4"/>
  <c r="B21" i="4"/>
  <c r="B22" i="4"/>
  <c r="D23" i="4"/>
  <c r="D4" i="4"/>
  <c r="J36" i="4"/>
  <c r="J37" i="4"/>
  <c r="J38" i="4"/>
  <c r="J39" i="4"/>
  <c r="J40" i="4"/>
  <c r="J41" i="4"/>
  <c r="J42" i="4"/>
  <c r="J43" i="4"/>
  <c r="J44" i="4"/>
  <c r="J45" i="4"/>
  <c r="J27" i="4"/>
  <c r="J28" i="4"/>
  <c r="J29" i="4"/>
  <c r="J30" i="4"/>
  <c r="J31" i="4"/>
  <c r="J32" i="4"/>
  <c r="J33" i="4"/>
  <c r="J34" i="4"/>
  <c r="J35" i="4"/>
  <c r="J26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L46" i="4"/>
  <c r="K46" i="4"/>
  <c r="J46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O23" i="4"/>
  <c r="N23" i="4"/>
  <c r="M23" i="4"/>
  <c r="L23" i="4"/>
  <c r="K23" i="4"/>
  <c r="J23" i="4"/>
  <c r="O22" i="4"/>
  <c r="N22" i="4"/>
  <c r="M22" i="4"/>
  <c r="L22" i="4"/>
  <c r="K22" i="4"/>
  <c r="J22" i="4"/>
  <c r="O21" i="4"/>
  <c r="N21" i="4"/>
  <c r="M21" i="4"/>
  <c r="L21" i="4"/>
  <c r="K21" i="4"/>
  <c r="J21" i="4"/>
  <c r="O20" i="4"/>
  <c r="N20" i="4"/>
  <c r="M20" i="4"/>
  <c r="L20" i="4"/>
  <c r="K20" i="4"/>
  <c r="J20" i="4"/>
  <c r="O19" i="4"/>
  <c r="N19" i="4"/>
  <c r="M19" i="4"/>
  <c r="L19" i="4"/>
  <c r="K19" i="4"/>
  <c r="J19" i="4"/>
  <c r="O18" i="4"/>
  <c r="N18" i="4"/>
  <c r="M18" i="4"/>
  <c r="L18" i="4"/>
  <c r="K18" i="4"/>
  <c r="J18" i="4"/>
  <c r="O17" i="4"/>
  <c r="N17" i="4"/>
  <c r="M17" i="4"/>
  <c r="L17" i="4"/>
  <c r="K17" i="4"/>
  <c r="J17" i="4"/>
  <c r="O16" i="4"/>
  <c r="N16" i="4"/>
  <c r="M16" i="4"/>
  <c r="L16" i="4"/>
  <c r="K16" i="4"/>
  <c r="J16" i="4"/>
  <c r="O15" i="4"/>
  <c r="N15" i="4"/>
  <c r="M15" i="4"/>
  <c r="L15" i="4"/>
  <c r="K15" i="4"/>
  <c r="J15" i="4"/>
  <c r="O14" i="4"/>
  <c r="N14" i="4"/>
  <c r="M14" i="4"/>
  <c r="L14" i="4"/>
  <c r="K14" i="4"/>
  <c r="J14" i="4"/>
  <c r="O13" i="4"/>
  <c r="N13" i="4"/>
  <c r="M13" i="4"/>
  <c r="L13" i="4"/>
  <c r="K13" i="4"/>
  <c r="J13" i="4"/>
  <c r="O12" i="4"/>
  <c r="N12" i="4"/>
  <c r="M12" i="4"/>
  <c r="L12" i="4"/>
  <c r="K12" i="4"/>
  <c r="J12" i="4"/>
  <c r="O11" i="4"/>
  <c r="N11" i="4"/>
  <c r="M11" i="4"/>
  <c r="L11" i="4"/>
  <c r="K11" i="4"/>
  <c r="J11" i="4"/>
  <c r="O10" i="4"/>
  <c r="N10" i="4"/>
  <c r="M10" i="4"/>
  <c r="L10" i="4"/>
  <c r="K10" i="4"/>
  <c r="J10" i="4"/>
  <c r="O9" i="4"/>
  <c r="N9" i="4"/>
  <c r="M9" i="4"/>
  <c r="L9" i="4"/>
  <c r="K9" i="4"/>
  <c r="J9" i="4"/>
  <c r="O8" i="4"/>
  <c r="N8" i="4"/>
  <c r="M8" i="4"/>
  <c r="L8" i="4"/>
  <c r="K8" i="4"/>
  <c r="J8" i="4"/>
  <c r="O7" i="4"/>
  <c r="N7" i="4"/>
  <c r="M7" i="4"/>
  <c r="L7" i="4"/>
  <c r="K7" i="4"/>
  <c r="J7" i="4"/>
  <c r="O6" i="4"/>
  <c r="N6" i="4"/>
  <c r="M6" i="4"/>
  <c r="L6" i="4"/>
  <c r="K6" i="4"/>
  <c r="J6" i="4"/>
  <c r="O5" i="4"/>
  <c r="N5" i="4"/>
  <c r="M5" i="4"/>
  <c r="L5" i="4"/>
  <c r="K5" i="4"/>
  <c r="J5" i="4"/>
  <c r="O4" i="4"/>
  <c r="N4" i="4"/>
  <c r="M4" i="4"/>
  <c r="L4" i="4"/>
  <c r="K4" i="4"/>
  <c r="J4" i="4"/>
  <c r="H4" i="2"/>
  <c r="D4" i="2"/>
  <c r="M26" i="2"/>
  <c r="H5" i="2"/>
  <c r="D5" i="2"/>
  <c r="M27" i="2"/>
  <c r="H6" i="2"/>
  <c r="D6" i="2"/>
  <c r="M28" i="2"/>
  <c r="H7" i="2"/>
  <c r="D7" i="2"/>
  <c r="M29" i="2"/>
  <c r="H8" i="2"/>
  <c r="D8" i="2"/>
  <c r="M30" i="2"/>
  <c r="H9" i="2"/>
  <c r="D9" i="2"/>
  <c r="M31" i="2"/>
  <c r="H10" i="2"/>
  <c r="D10" i="2"/>
  <c r="M32" i="2"/>
  <c r="H11" i="2"/>
  <c r="D11" i="2"/>
  <c r="M33" i="2"/>
  <c r="H12" i="2"/>
  <c r="D12" i="2"/>
  <c r="M34" i="2"/>
  <c r="H13" i="2"/>
  <c r="D13" i="2"/>
  <c r="M35" i="2"/>
  <c r="H14" i="2"/>
  <c r="D14" i="2"/>
  <c r="M36" i="2"/>
  <c r="H15" i="2"/>
  <c r="D15" i="2"/>
  <c r="M37" i="2"/>
  <c r="H16" i="2"/>
  <c r="D16" i="2"/>
  <c r="M38" i="2"/>
  <c r="H17" i="2"/>
  <c r="D17" i="2"/>
  <c r="M39" i="2"/>
  <c r="H18" i="2"/>
  <c r="D18" i="2"/>
  <c r="M40" i="2"/>
  <c r="H19" i="2"/>
  <c r="D19" i="2"/>
  <c r="M41" i="2"/>
  <c r="H20" i="2"/>
  <c r="D20" i="2"/>
  <c r="M42" i="2"/>
  <c r="H21" i="2"/>
  <c r="D21" i="2"/>
  <c r="M43" i="2"/>
  <c r="H22" i="2"/>
  <c r="D22" i="2"/>
  <c r="M44" i="2"/>
  <c r="H23" i="2"/>
  <c r="D23" i="2"/>
  <c r="M45" i="2"/>
  <c r="M46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B4" i="2"/>
  <c r="K26" i="2"/>
  <c r="B5" i="2"/>
  <c r="K27" i="2"/>
  <c r="B6" i="2"/>
  <c r="K28" i="2"/>
  <c r="B7" i="2"/>
  <c r="K29" i="2"/>
  <c r="B8" i="2"/>
  <c r="K30" i="2"/>
  <c r="B9" i="2"/>
  <c r="K31" i="2"/>
  <c r="B10" i="2"/>
  <c r="K32" i="2"/>
  <c r="B11" i="2"/>
  <c r="K33" i="2"/>
  <c r="B12" i="2"/>
  <c r="K34" i="2"/>
  <c r="B13" i="2"/>
  <c r="K35" i="2"/>
  <c r="B14" i="2"/>
  <c r="K36" i="2"/>
  <c r="B15" i="2"/>
  <c r="K37" i="2"/>
  <c r="B16" i="2"/>
  <c r="K38" i="2"/>
  <c r="B17" i="2"/>
  <c r="K39" i="2"/>
  <c r="B18" i="2"/>
  <c r="K40" i="2"/>
  <c r="B19" i="2"/>
  <c r="K41" i="2"/>
  <c r="B20" i="2"/>
  <c r="K42" i="2"/>
  <c r="B21" i="2"/>
  <c r="K43" i="2"/>
  <c r="B22" i="2"/>
  <c r="K44" i="2"/>
  <c r="B23" i="2"/>
  <c r="K45" i="2"/>
  <c r="K46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4" i="2"/>
  <c r="N12" i="2"/>
  <c r="N13" i="2"/>
  <c r="N14" i="2"/>
  <c r="N15" i="2"/>
  <c r="N16" i="2"/>
  <c r="N17" i="2"/>
  <c r="N18" i="2"/>
  <c r="N19" i="2"/>
  <c r="N20" i="2"/>
  <c r="N21" i="2"/>
  <c r="N22" i="2"/>
  <c r="N23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J4" i="2"/>
  <c r="L20" i="2"/>
  <c r="L21" i="2"/>
  <c r="L22" i="2"/>
  <c r="L23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4" i="2"/>
  <c r="K21" i="2"/>
  <c r="K22" i="2"/>
  <c r="K23" i="2"/>
  <c r="J21" i="2"/>
  <c r="J22" i="2"/>
  <c r="J23" i="2"/>
  <c r="K16" i="2"/>
  <c r="J17" i="2"/>
  <c r="K17" i="2"/>
  <c r="J18" i="2"/>
  <c r="J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21" i="1"/>
  <c r="V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S21" i="1"/>
  <c r="U42" i="2"/>
  <c r="T42" i="2"/>
  <c r="S42" i="2"/>
  <c r="R42" i="2"/>
  <c r="Q42" i="2"/>
  <c r="P42" i="2"/>
  <c r="U41" i="2"/>
  <c r="T41" i="2"/>
  <c r="S41" i="2"/>
  <c r="R41" i="2"/>
  <c r="Q41" i="2"/>
  <c r="P41" i="2"/>
  <c r="U40" i="2"/>
  <c r="T40" i="2"/>
  <c r="S40" i="2"/>
  <c r="R40" i="2"/>
  <c r="Q40" i="2"/>
  <c r="P40" i="2"/>
  <c r="U39" i="2"/>
  <c r="T39" i="2"/>
  <c r="S39" i="2"/>
  <c r="R39" i="2"/>
  <c r="Q39" i="2"/>
  <c r="P39" i="2"/>
  <c r="U38" i="2"/>
  <c r="T38" i="2"/>
  <c r="S38" i="2"/>
  <c r="R38" i="2"/>
  <c r="Q38" i="2"/>
  <c r="P38" i="2"/>
  <c r="U37" i="2"/>
  <c r="T37" i="2"/>
  <c r="S37" i="2"/>
  <c r="R37" i="2"/>
  <c r="Q37" i="2"/>
  <c r="P37" i="2"/>
  <c r="U36" i="2"/>
  <c r="T36" i="2"/>
  <c r="S36" i="2"/>
  <c r="R36" i="2"/>
  <c r="Q36" i="2"/>
  <c r="P36" i="2"/>
  <c r="U35" i="2"/>
  <c r="T35" i="2"/>
  <c r="S35" i="2"/>
  <c r="R35" i="2"/>
  <c r="Q35" i="2"/>
  <c r="P35" i="2"/>
  <c r="U34" i="2"/>
  <c r="T34" i="2"/>
  <c r="S34" i="2"/>
  <c r="R34" i="2"/>
  <c r="Q34" i="2"/>
  <c r="P34" i="2"/>
  <c r="U33" i="2"/>
  <c r="T33" i="2"/>
  <c r="S33" i="2"/>
  <c r="R33" i="2"/>
  <c r="Q33" i="2"/>
  <c r="P33" i="2"/>
  <c r="U32" i="2"/>
  <c r="T32" i="2"/>
  <c r="S32" i="2"/>
  <c r="R32" i="2"/>
  <c r="Q32" i="2"/>
  <c r="P32" i="2"/>
  <c r="U31" i="2"/>
  <c r="T31" i="2"/>
  <c r="S31" i="2"/>
  <c r="R31" i="2"/>
  <c r="Q31" i="2"/>
  <c r="P31" i="2"/>
  <c r="U30" i="2"/>
  <c r="T30" i="2"/>
  <c r="S30" i="2"/>
  <c r="R30" i="2"/>
  <c r="Q30" i="2"/>
  <c r="P30" i="2"/>
  <c r="U29" i="2"/>
  <c r="T29" i="2"/>
  <c r="S29" i="2"/>
  <c r="R29" i="2"/>
  <c r="Q29" i="2"/>
  <c r="P29" i="2"/>
  <c r="U28" i="2"/>
  <c r="T28" i="2"/>
  <c r="S28" i="2"/>
  <c r="R28" i="2"/>
  <c r="Q28" i="2"/>
  <c r="P28" i="2"/>
  <c r="U27" i="2"/>
  <c r="T27" i="2"/>
  <c r="S27" i="2"/>
  <c r="R27" i="2"/>
  <c r="Q27" i="2"/>
  <c r="P27" i="2"/>
  <c r="U26" i="2"/>
  <c r="U43" i="2"/>
  <c r="T26" i="2"/>
  <c r="T43" i="2"/>
  <c r="S26" i="2"/>
  <c r="S43" i="2"/>
  <c r="R26" i="2"/>
  <c r="R43" i="2"/>
  <c r="Q26" i="2"/>
  <c r="Q43" i="2"/>
  <c r="P26" i="2"/>
  <c r="P43" i="2"/>
  <c r="K20" i="2"/>
  <c r="J20" i="2"/>
  <c r="K19" i="2"/>
  <c r="J19" i="2"/>
  <c r="K18" i="2"/>
  <c r="J16" i="2"/>
  <c r="K15" i="2"/>
  <c r="J15" i="2"/>
  <c r="K14" i="2"/>
  <c r="J14" i="2"/>
  <c r="K13" i="2"/>
  <c r="J13" i="2"/>
  <c r="K12" i="2"/>
  <c r="J12" i="2"/>
  <c r="N11" i="2"/>
  <c r="K11" i="2"/>
  <c r="J11" i="2"/>
  <c r="N10" i="2"/>
  <c r="M10" i="2"/>
  <c r="K10" i="2"/>
  <c r="J10" i="2"/>
  <c r="N9" i="2"/>
  <c r="M9" i="2"/>
  <c r="K9" i="2"/>
  <c r="J9" i="2"/>
  <c r="N8" i="2"/>
  <c r="M8" i="2"/>
  <c r="K8" i="2"/>
  <c r="J8" i="2"/>
  <c r="N7" i="2"/>
  <c r="M7" i="2"/>
  <c r="K7" i="2"/>
  <c r="J7" i="2"/>
  <c r="N6" i="2"/>
  <c r="M6" i="2"/>
  <c r="K6" i="2"/>
  <c r="J6" i="2"/>
  <c r="N5" i="2"/>
  <c r="M5" i="2"/>
  <c r="K5" i="2"/>
  <c r="J5" i="2"/>
  <c r="N4" i="2"/>
  <c r="M4" i="2"/>
  <c r="K4" i="2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21" i="1"/>
  <c r="W38" i="1"/>
  <c r="V38" i="1"/>
  <c r="X38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21" i="1"/>
  <c r="P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2" i="1"/>
  <c r="S38" i="1"/>
  <c r="K38" i="1"/>
  <c r="P38" i="1"/>
  <c r="M38" i="1"/>
  <c r="Q38" i="1"/>
  <c r="U38" i="1"/>
  <c r="N38" i="1"/>
  <c r="L38" i="1"/>
  <c r="O38" i="1"/>
  <c r="J38" i="1"/>
  <c r="T38" i="1"/>
  <c r="R38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3" i="1"/>
  <c r="K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</calcChain>
</file>

<file path=xl/sharedStrings.xml><?xml version="1.0" encoding="utf-8"?>
<sst xmlns="http://schemas.openxmlformats.org/spreadsheetml/2006/main" count="740" uniqueCount="140">
  <si>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</si>
  <si>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</si>
  <si>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</si>
  <si>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</si>
  <si>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</si>
  <si>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</si>
  <si>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</si>
  <si>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</si>
  <si>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</si>
  <si>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</si>
  <si>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</si>
  <si>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</si>
  <si>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</si>
  <si>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</si>
  <si>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</si>
  <si>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</si>
  <si>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</si>
  <si>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No.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</si>
  <si>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</si>
  <si>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</si>
  <si>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</si>
  <si>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</si>
  <si>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</si>
  <si>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</si>
  <si>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</si>
  <si>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</si>
  <si>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</si>
  <si>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</si>
  <si>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</si>
  <si>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</si>
  <si>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</si>
  <si>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</si>
  <si>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</si>
  <si>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</si>
  <si>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</si>
  <si>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</si>
  <si>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</si>
  <si>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</si>
  <si>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</si>
  <si>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</si>
  <si>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</si>
  <si>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</si>
  <si>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</si>
  <si>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</si>
  <si>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</si>
  <si>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</si>
  <si>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</si>
  <si>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</si>
  <si>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</si>
  <si>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</si>
  <si>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</si>
  <si>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</si>
  <si>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</si>
  <si>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</si>
  <si>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</si>
  <si>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</si>
  <si>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</si>
  <si>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</si>
  <si>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</si>
  <si>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</si>
  <si>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</si>
  <si>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</si>
  <si>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</si>
  <si>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</si>
  <si>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</si>
  <si>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</si>
  <si>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</si>
  <si>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</si>
  <si>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</si>
  <si>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1'or'2'or'np'</t>
  </si>
  <si>
    <t>bVSba</t>
  </si>
  <si>
    <t>aVSb</t>
  </si>
  <si>
    <t>rVSb</t>
  </si>
  <si>
    <t>b</t>
  </si>
  <si>
    <t>ba</t>
  </si>
  <si>
    <t>a</t>
  </si>
  <si>
    <t>r</t>
  </si>
  <si>
    <t>br</t>
  </si>
  <si>
    <t>brVSb</t>
  </si>
  <si>
    <t>NP</t>
  </si>
  <si>
    <t>np</t>
    <phoneticPr fontId="1" type="noConversion"/>
  </si>
  <si>
    <t>np</t>
    <phoneticPr fontId="1" type="noConversion"/>
  </si>
  <si>
    <t>Complete</t>
  </si>
  <si>
    <t>English</t>
  </si>
  <si>
    <t>Neutral</t>
  </si>
  <si>
    <t>A18</t>
  </si>
  <si>
    <t>A19</t>
  </si>
  <si>
    <t>A20</t>
  </si>
  <si>
    <t>Response ID</t>
  </si>
  <si>
    <t>Time Started</t>
  </si>
  <si>
    <t>Date Submitted</t>
  </si>
  <si>
    <t>Status</t>
  </si>
  <si>
    <t>Contact ID</t>
  </si>
  <si>
    <t>Legacy Comments</t>
  </si>
  <si>
    <t>Comments</t>
  </si>
  <si>
    <t>Language</t>
  </si>
  <si>
    <t>Referer</t>
  </si>
  <si>
    <t>Extended Referer</t>
  </si>
  <si>
    <t>SessionID</t>
  </si>
  <si>
    <t>User Agent</t>
  </si>
  <si>
    <t>Extended User Agent</t>
  </si>
  <si>
    <t>Tags</t>
  </si>
  <si>
    <t>IP Address</t>
  </si>
  <si>
    <t>Longitude</t>
  </si>
  <si>
    <t>Latitude</t>
  </si>
  <si>
    <t>Country</t>
  </si>
  <si>
    <t>City</t>
  </si>
  <si>
    <t>State/Region</t>
  </si>
  <si>
    <t>Postal</t>
  </si>
  <si>
    <t>Reference Audio Â </t>
  </si>
  <si>
    <t>Audio 1 Â </t>
  </si>
  <si>
    <t>Audio 2</t>
  </si>
  <si>
    <t>Please give your preference of the above two audios with respect to Speaking Style:</t>
  </si>
  <si>
    <t>1 or 2 or np</t>
  </si>
  <si>
    <t>Deter Vs. Z_ref</t>
  </si>
  <si>
    <t>Z_0 Vs. Z_ref</t>
  </si>
  <si>
    <t>deter</t>
  </si>
  <si>
    <t>np</t>
  </si>
  <si>
    <t>z0</t>
  </si>
  <si>
    <t>z_ref</t>
  </si>
  <si>
    <t>Mozilla/5.0 (Windows NT 6.1; Win64; x64) AppleWebKit/537.36 (KHTML, like Gecko) Chrome/64.0.3282.186</t>
  </si>
  <si>
    <t>Mozilla/5.0 (Windows NT 6.1; Win64; x64) AppleWebKit/537.36 (KHTML, like Gecko) Chrome/64.0.3282.186 Safari/537.36</t>
  </si>
  <si>
    <t>Please rate the audio you just heard:</t>
  </si>
  <si>
    <t>Audio 3</t>
  </si>
  <si>
    <t>Audio 1</t>
  </si>
  <si>
    <t xml:space="preserve"> </t>
  </si>
  <si>
    <t>https://www.surveygizmo.com/s3/4255667/IS2018-Smi-Style</t>
  </si>
  <si>
    <t>China</t>
  </si>
  <si>
    <t>Mar 15, 2018 4:06:44 AM</t>
  </si>
  <si>
    <t>1521100483_5aaa26c361b212.62324166</t>
  </si>
  <si>
    <t>137.189.57.114</t>
  </si>
  <si>
    <t>Hong Kong</t>
  </si>
  <si>
    <t>Central District</t>
  </si>
  <si>
    <t>https://www.surveygizmo.com/s3/4255594/IS2018-MOS-Style</t>
  </si>
  <si>
    <t>Mar 15, 2018 4:18:27 AM</t>
  </si>
  <si>
    <t>1521101219_5aaa29a34974e6.55037129</t>
  </si>
  <si>
    <t>Mozilla/5.0 (Windows NT 6.1; Win64; x64) AppleWebKit/537.36 (KHTML, like Gecko) Chrome/63.0.3239.132</t>
  </si>
  <si>
    <t>Mozilla/5.0 (Windows NT 6.1; Win64; x64) AppleWebKit/537.36 (KHTML, like Gecko) Chrome/63.0.3239.132 Safari/537.36</t>
  </si>
  <si>
    <t>103.7.29.7</t>
  </si>
  <si>
    <t>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</si>
</sst>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scheme val="minor"/>
    </font>
    <font>
      <sz val="9"/>
      <name val="DengXian"/>
      <family val="3"/>
      <charset val="136"/>
      <scheme val="minor"/>
    </font>
    <font>
      <sz val="12"/>
      <color rgb="FFFF0000"/>
      <name val="DengXian"/>
      <family val="2"/>
      <scheme val="minor"/>
    </font>
    <font>
      <sz val="12"/>
      <name val="DengXian"/>
      <family val="2"/>
      <scheme val="minor"/>
    </font>
    <font>
      <sz val="12"/>
      <color rgb="FF0000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4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9"/>
  <sheetViews>
    <sheetView zoomScale="85" zoomScaleNormal="85" zoomScalePageLayoutView="85" workbookViewId="0">
      <selection activeCell="J3" sqref="J3"/>
    </sheetView>
  </sheetViews>
  <sheetFormatPr defaultColWidth="11" defaultRowHeight="15"/>
  <sheetData>
    <row r="2" spans="1:21">
      <c r="A2" s="8" t="s">
        <v>17</v>
      </c>
      <c r="B2" s="9" t="s">
        <v>69</v>
      </c>
      <c r="C2" s="8" t="s">
        <v>17</v>
      </c>
      <c r="D2" s="9" t="s">
        <v>69</v>
      </c>
      <c r="E2" s="8" t="s">
        <v>17</v>
      </c>
      <c r="F2" s="9" t="s">
        <v>69</v>
      </c>
      <c r="G2" s="8" t="s">
        <v>17</v>
      </c>
      <c r="H2" s="9" t="s">
        <v>69</v>
      </c>
      <c r="J2" s="1" t="s">
        <v>70</v>
      </c>
      <c r="K2" s="1"/>
      <c r="L2" s="1"/>
      <c r="M2" s="3" t="s">
        <v>71</v>
      </c>
      <c r="N2" s="2"/>
      <c r="O2" s="2"/>
      <c r="P2" t="s">
        <v>72</v>
      </c>
      <c r="S2" t="s">
        <v>78</v>
      </c>
    </row>
    <row r="3" spans="1:21">
      <c r="A3" s="8" t="s">
        <v>0</v>
      </c>
      <c r="B3" s="8" t="s">
        <v>81</v>
      </c>
      <c r="C3" s="8" t="s">
        <v>18</v>
      </c>
      <c r="D3" s="8" t="s">
        <v>81</v>
      </c>
      <c r="E3" s="8" t="s">
        <v>35</v>
      </c>
      <c r="F3" s="8" t="s">
        <v>81</v>
      </c>
      <c r="G3" s="8" t="s">
        <v>52</v>
      </c>
      <c r="H3" s="8" t="s">
        <v>81</v>
      </c>
      <c r="I3" s="8">
        <v>2</v>
      </c>
      <c r="J3">
        <f>IF(B3=1,1,0)</f>
        <v>0</v>
      </c>
      <c r="K3">
        <f>IF(B3=2,1,0)</f>
        <v>0</v>
      </c>
      <c r="L3">
        <f>IF(B3="np",1,0)</f>
        <v>1</v>
      </c>
      <c r="M3">
        <f>IF(D3=1,1,0)</f>
        <v>0</v>
      </c>
      <c r="N3">
        <f>IF(D3=2,1,0)</f>
        <v>0</v>
      </c>
      <c r="O3">
        <f>IF(D3="np",1,0)</f>
        <v>1</v>
      </c>
      <c r="P3">
        <f>IF(F3=1,1,0)</f>
        <v>0</v>
      </c>
      <c r="Q3">
        <f>IF(F3=2,1,0)</f>
        <v>0</v>
      </c>
      <c r="R3">
        <f>IF(F3="np",1,0)</f>
        <v>1</v>
      </c>
      <c r="S3">
        <f>IF(H3=1,1,0)</f>
        <v>0</v>
      </c>
      <c r="U3">
        <f>IF(H3="np",1,0)</f>
        <v>1</v>
      </c>
    </row>
    <row r="4" spans="1:21">
      <c r="A4" s="8" t="s">
        <v>1</v>
      </c>
      <c r="B4" s="8">
        <v>1</v>
      </c>
      <c r="C4" s="8" t="s">
        <v>19</v>
      </c>
      <c r="D4" s="8" t="s">
        <v>81</v>
      </c>
      <c r="E4" s="8" t="s">
        <v>36</v>
      </c>
      <c r="F4" s="8">
        <v>2</v>
      </c>
      <c r="G4" s="8" t="s">
        <v>53</v>
      </c>
      <c r="H4" s="8">
        <v>1</v>
      </c>
      <c r="I4" s="8">
        <v>2</v>
      </c>
      <c r="J4">
        <f t="shared" ref="J4:J19" si="0">IF(B4=1,1,0)</f>
        <v>1</v>
      </c>
      <c r="K4">
        <f t="shared" ref="K4:K19" si="1">IF(B4=2,1,0)</f>
        <v>0</v>
      </c>
      <c r="L4">
        <f t="shared" ref="L4:L19" si="2">IF(B4="np",1,0)</f>
        <v>0</v>
      </c>
      <c r="M4">
        <f t="shared" ref="M4:M19" si="3">IF(D4=1,1,0)</f>
        <v>0</v>
      </c>
      <c r="N4">
        <f t="shared" ref="N4:N19" si="4">IF(D4=2,1,0)</f>
        <v>0</v>
      </c>
      <c r="O4">
        <f t="shared" ref="O4:O19" si="5">IF(D4="np",1,0)</f>
        <v>1</v>
      </c>
      <c r="P4">
        <f t="shared" ref="P4:P19" si="6">IF(F4=1,1,0)</f>
        <v>0</v>
      </c>
      <c r="Q4">
        <f t="shared" ref="Q4:Q19" si="7">IF(F4=2,1,0)</f>
        <v>1</v>
      </c>
      <c r="R4">
        <f t="shared" ref="R4:R19" si="8">IF(F4="np",1,0)</f>
        <v>0</v>
      </c>
      <c r="S4">
        <f t="shared" ref="S4:S19" si="9">IF(H4=1,1,0)</f>
        <v>1</v>
      </c>
      <c r="U4">
        <f t="shared" ref="U4:U19" si="10">IF(H4="np",1,0)</f>
        <v>0</v>
      </c>
    </row>
    <row r="5" spans="1:21">
      <c r="A5" s="8" t="s">
        <v>2</v>
      </c>
      <c r="B5" s="8">
        <v>1</v>
      </c>
      <c r="C5" s="8" t="s">
        <v>20</v>
      </c>
      <c r="D5" s="8">
        <v>1</v>
      </c>
      <c r="E5" s="8" t="s">
        <v>37</v>
      </c>
      <c r="F5" s="8">
        <v>2</v>
      </c>
      <c r="G5" s="8" t="s">
        <v>54</v>
      </c>
      <c r="H5" s="8">
        <v>1</v>
      </c>
      <c r="I5" s="8">
        <v>1</v>
      </c>
      <c r="J5">
        <f t="shared" si="0"/>
        <v>1</v>
      </c>
      <c r="K5">
        <f t="shared" si="1"/>
        <v>0</v>
      </c>
      <c r="L5">
        <f t="shared" si="2"/>
        <v>0</v>
      </c>
      <c r="M5">
        <f t="shared" si="3"/>
        <v>1</v>
      </c>
      <c r="N5">
        <f t="shared" si="4"/>
        <v>0</v>
      </c>
      <c r="O5">
        <f t="shared" si="5"/>
        <v>0</v>
      </c>
      <c r="P5">
        <f t="shared" si="6"/>
        <v>0</v>
      </c>
      <c r="Q5">
        <f t="shared" si="7"/>
        <v>1</v>
      </c>
      <c r="R5">
        <f t="shared" si="8"/>
        <v>0</v>
      </c>
      <c r="S5">
        <f t="shared" si="9"/>
        <v>1</v>
      </c>
      <c r="U5">
        <f t="shared" si="10"/>
        <v>0</v>
      </c>
    </row>
    <row r="6" spans="1:21">
      <c r="A6" s="8" t="s">
        <v>3</v>
      </c>
      <c r="B6" s="8">
        <v>2</v>
      </c>
      <c r="C6" s="8" t="s">
        <v>21</v>
      </c>
      <c r="D6" s="8" t="s">
        <v>81</v>
      </c>
      <c r="E6" s="8" t="s">
        <v>38</v>
      </c>
      <c r="F6" s="8" t="s">
        <v>69</v>
      </c>
      <c r="G6" s="8" t="s">
        <v>55</v>
      </c>
      <c r="H6" s="8">
        <v>2</v>
      </c>
      <c r="I6" s="8">
        <v>2</v>
      </c>
      <c r="J6">
        <f t="shared" si="0"/>
        <v>0</v>
      </c>
      <c r="K6">
        <f t="shared" si="1"/>
        <v>1</v>
      </c>
      <c r="L6">
        <f t="shared" si="2"/>
        <v>0</v>
      </c>
      <c r="M6">
        <f t="shared" si="3"/>
        <v>0</v>
      </c>
      <c r="N6">
        <f t="shared" si="4"/>
        <v>0</v>
      </c>
      <c r="O6">
        <f t="shared" si="5"/>
        <v>1</v>
      </c>
      <c r="P6">
        <f t="shared" si="6"/>
        <v>0</v>
      </c>
      <c r="Q6">
        <f t="shared" si="7"/>
        <v>0</v>
      </c>
      <c r="R6">
        <f t="shared" si="8"/>
        <v>0</v>
      </c>
      <c r="S6">
        <f t="shared" si="9"/>
        <v>0</v>
      </c>
      <c r="U6">
        <f t="shared" si="10"/>
        <v>0</v>
      </c>
    </row>
    <row r="7" spans="1:21">
      <c r="A7" s="8" t="s">
        <v>4</v>
      </c>
      <c r="B7" s="8">
        <v>1</v>
      </c>
      <c r="C7" s="8" t="s">
        <v>22</v>
      </c>
      <c r="D7" s="8">
        <v>2</v>
      </c>
      <c r="E7" s="8" t="s">
        <v>39</v>
      </c>
      <c r="F7" s="8" t="s">
        <v>81</v>
      </c>
      <c r="G7" s="8" t="s">
        <v>56</v>
      </c>
      <c r="H7" s="8" t="s">
        <v>81</v>
      </c>
      <c r="I7" s="8" t="s">
        <v>81</v>
      </c>
      <c r="J7">
        <f t="shared" si="0"/>
        <v>1</v>
      </c>
      <c r="K7">
        <f t="shared" si="1"/>
        <v>0</v>
      </c>
      <c r="L7">
        <f t="shared" si="2"/>
        <v>0</v>
      </c>
      <c r="M7">
        <f t="shared" si="3"/>
        <v>0</v>
      </c>
      <c r="N7">
        <f t="shared" si="4"/>
        <v>1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1</v>
      </c>
      <c r="S7">
        <f t="shared" si="9"/>
        <v>0</v>
      </c>
      <c r="U7">
        <f t="shared" si="10"/>
        <v>1</v>
      </c>
    </row>
    <row r="8" spans="1:21">
      <c r="A8" s="8" t="s">
        <v>5</v>
      </c>
      <c r="B8" s="8">
        <v>1</v>
      </c>
      <c r="C8" s="8" t="s">
        <v>23</v>
      </c>
      <c r="D8" s="8">
        <v>2</v>
      </c>
      <c r="E8" s="8" t="s">
        <v>40</v>
      </c>
      <c r="F8" s="8">
        <v>1</v>
      </c>
      <c r="G8" s="8" t="s">
        <v>57</v>
      </c>
      <c r="H8" s="8">
        <v>2</v>
      </c>
      <c r="I8" s="8">
        <v>1</v>
      </c>
      <c r="J8">
        <f t="shared" si="0"/>
        <v>1</v>
      </c>
      <c r="K8">
        <f t="shared" si="1"/>
        <v>0</v>
      </c>
      <c r="L8">
        <f t="shared" si="2"/>
        <v>0</v>
      </c>
      <c r="M8">
        <f t="shared" si="3"/>
        <v>0</v>
      </c>
      <c r="N8">
        <f t="shared" si="4"/>
        <v>1</v>
      </c>
      <c r="O8">
        <f t="shared" si="5"/>
        <v>0</v>
      </c>
      <c r="P8">
        <f t="shared" si="6"/>
        <v>1</v>
      </c>
      <c r="Q8">
        <f t="shared" si="7"/>
        <v>0</v>
      </c>
      <c r="R8">
        <f t="shared" si="8"/>
        <v>0</v>
      </c>
      <c r="S8">
        <f t="shared" si="9"/>
        <v>0</v>
      </c>
      <c r="U8">
        <f t="shared" si="10"/>
        <v>0</v>
      </c>
    </row>
    <row r="9" spans="1:21">
      <c r="A9" s="8" t="s">
        <v>6</v>
      </c>
      <c r="B9" s="8" t="s">
        <v>81</v>
      </c>
      <c r="C9" s="8" t="s">
        <v>24</v>
      </c>
      <c r="D9" s="8">
        <v>1</v>
      </c>
      <c r="E9" s="8" t="s">
        <v>41</v>
      </c>
      <c r="F9" s="8">
        <v>1</v>
      </c>
      <c r="G9" s="8" t="s">
        <v>58</v>
      </c>
      <c r="H9" s="8">
        <v>2</v>
      </c>
      <c r="I9" s="8">
        <v>2</v>
      </c>
      <c r="J9">
        <f t="shared" si="0"/>
        <v>0</v>
      </c>
      <c r="K9">
        <f t="shared" si="1"/>
        <v>0</v>
      </c>
      <c r="L9">
        <f t="shared" si="2"/>
        <v>1</v>
      </c>
      <c r="M9">
        <f t="shared" si="3"/>
        <v>1</v>
      </c>
      <c r="N9">
        <f t="shared" si="4"/>
        <v>0</v>
      </c>
      <c r="O9">
        <f t="shared" si="5"/>
        <v>0</v>
      </c>
      <c r="P9">
        <f t="shared" si="6"/>
        <v>1</v>
      </c>
      <c r="Q9">
        <f t="shared" si="7"/>
        <v>0</v>
      </c>
      <c r="R9">
        <f t="shared" si="8"/>
        <v>0</v>
      </c>
      <c r="S9">
        <f t="shared" si="9"/>
        <v>0</v>
      </c>
      <c r="U9">
        <f t="shared" si="10"/>
        <v>0</v>
      </c>
    </row>
    <row r="10" spans="1:21">
      <c r="A10" s="8" t="s">
        <v>7</v>
      </c>
      <c r="B10" s="8">
        <v>1</v>
      </c>
      <c r="C10" s="8" t="s">
        <v>25</v>
      </c>
      <c r="D10" s="8">
        <v>2</v>
      </c>
      <c r="E10" s="8" t="s">
        <v>42</v>
      </c>
      <c r="F10" s="8">
        <v>2</v>
      </c>
      <c r="G10" s="8" t="s">
        <v>59</v>
      </c>
      <c r="H10" s="8">
        <v>2</v>
      </c>
      <c r="I10" s="8">
        <v>1</v>
      </c>
      <c r="J10">
        <f t="shared" si="0"/>
        <v>1</v>
      </c>
      <c r="K10">
        <f t="shared" si="1"/>
        <v>0</v>
      </c>
      <c r="L10">
        <f t="shared" si="2"/>
        <v>0</v>
      </c>
      <c r="M10">
        <f t="shared" si="3"/>
        <v>0</v>
      </c>
      <c r="N10">
        <f t="shared" si="4"/>
        <v>1</v>
      </c>
      <c r="O10">
        <f t="shared" si="5"/>
        <v>0</v>
      </c>
      <c r="P10">
        <f t="shared" si="6"/>
        <v>0</v>
      </c>
      <c r="Q10">
        <f t="shared" si="7"/>
        <v>1</v>
      </c>
      <c r="R10">
        <f t="shared" si="8"/>
        <v>0</v>
      </c>
      <c r="S10">
        <f t="shared" si="9"/>
        <v>0</v>
      </c>
      <c r="U10">
        <f t="shared" si="10"/>
        <v>0</v>
      </c>
    </row>
    <row r="11" spans="1:21">
      <c r="A11" s="8" t="s">
        <v>8</v>
      </c>
      <c r="B11" s="8">
        <v>2</v>
      </c>
      <c r="C11" s="8" t="s">
        <v>26</v>
      </c>
      <c r="D11" s="8">
        <v>2</v>
      </c>
      <c r="E11" s="8" t="s">
        <v>43</v>
      </c>
      <c r="F11" s="8">
        <v>2</v>
      </c>
      <c r="G11" s="8" t="s">
        <v>60</v>
      </c>
      <c r="H11" s="8">
        <v>1</v>
      </c>
      <c r="I11" s="8">
        <v>2</v>
      </c>
      <c r="J11">
        <f t="shared" si="0"/>
        <v>0</v>
      </c>
      <c r="K11">
        <f t="shared" si="1"/>
        <v>1</v>
      </c>
      <c r="L11">
        <f t="shared" si="2"/>
        <v>0</v>
      </c>
      <c r="M11">
        <f t="shared" si="3"/>
        <v>0</v>
      </c>
      <c r="N11">
        <f t="shared" si="4"/>
        <v>1</v>
      </c>
      <c r="O11">
        <f t="shared" si="5"/>
        <v>0</v>
      </c>
      <c r="P11">
        <f t="shared" si="6"/>
        <v>0</v>
      </c>
      <c r="Q11">
        <f t="shared" si="7"/>
        <v>1</v>
      </c>
      <c r="R11">
        <f t="shared" si="8"/>
        <v>0</v>
      </c>
      <c r="S11">
        <f t="shared" si="9"/>
        <v>1</v>
      </c>
      <c r="U11">
        <f t="shared" si="10"/>
        <v>0</v>
      </c>
    </row>
    <row r="12" spans="1:21">
      <c r="A12" s="8" t="s">
        <v>9</v>
      </c>
      <c r="B12" s="8" t="s">
        <v>81</v>
      </c>
      <c r="C12" s="8" t="s">
        <v>27</v>
      </c>
      <c r="D12" s="8">
        <v>2</v>
      </c>
      <c r="E12" s="8" t="s">
        <v>44</v>
      </c>
      <c r="F12" s="8">
        <v>1</v>
      </c>
      <c r="G12" s="8" t="s">
        <v>61</v>
      </c>
      <c r="H12" s="8">
        <v>1</v>
      </c>
      <c r="I12" s="8">
        <v>2</v>
      </c>
      <c r="J12">
        <f t="shared" si="0"/>
        <v>0</v>
      </c>
      <c r="K12">
        <f t="shared" si="1"/>
        <v>0</v>
      </c>
      <c r="L12">
        <f t="shared" si="2"/>
        <v>1</v>
      </c>
      <c r="M12">
        <f t="shared" si="3"/>
        <v>0</v>
      </c>
      <c r="N12">
        <f t="shared" si="4"/>
        <v>1</v>
      </c>
      <c r="O12">
        <f t="shared" si="5"/>
        <v>0</v>
      </c>
      <c r="P12">
        <f t="shared" si="6"/>
        <v>1</v>
      </c>
      <c r="Q12">
        <f t="shared" si="7"/>
        <v>0</v>
      </c>
      <c r="R12">
        <f t="shared" si="8"/>
        <v>0</v>
      </c>
      <c r="S12">
        <f t="shared" si="9"/>
        <v>1</v>
      </c>
      <c r="U12">
        <f t="shared" si="10"/>
        <v>0</v>
      </c>
    </row>
    <row r="13" spans="1:21">
      <c r="A13" s="8" t="s">
        <v>10</v>
      </c>
      <c r="B13" s="8">
        <v>2</v>
      </c>
      <c r="C13" s="8" t="s">
        <v>28</v>
      </c>
      <c r="D13" s="8">
        <v>1</v>
      </c>
      <c r="E13" s="8" t="s">
        <v>45</v>
      </c>
      <c r="F13" s="8">
        <v>2</v>
      </c>
      <c r="G13" s="8" t="s">
        <v>62</v>
      </c>
      <c r="H13" s="8" t="s">
        <v>81</v>
      </c>
      <c r="I13" s="8">
        <v>1</v>
      </c>
      <c r="J13">
        <f t="shared" si="0"/>
        <v>0</v>
      </c>
      <c r="K13">
        <f t="shared" si="1"/>
        <v>1</v>
      </c>
      <c r="L13">
        <f t="shared" si="2"/>
        <v>0</v>
      </c>
      <c r="M13">
        <f t="shared" si="3"/>
        <v>1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1</v>
      </c>
      <c r="R13">
        <f t="shared" si="8"/>
        <v>0</v>
      </c>
      <c r="S13">
        <f t="shared" si="9"/>
        <v>0</v>
      </c>
      <c r="U13">
        <f t="shared" si="10"/>
        <v>1</v>
      </c>
    </row>
    <row r="14" spans="1:21">
      <c r="A14" s="8" t="s">
        <v>11</v>
      </c>
      <c r="B14" s="8">
        <v>2</v>
      </c>
      <c r="C14" s="8" t="s">
        <v>29</v>
      </c>
      <c r="D14" s="8">
        <v>2</v>
      </c>
      <c r="E14" s="8" t="s">
        <v>46</v>
      </c>
      <c r="F14" s="8">
        <v>2</v>
      </c>
      <c r="G14" s="8" t="s">
        <v>63</v>
      </c>
      <c r="H14" s="8">
        <v>2</v>
      </c>
      <c r="I14" s="8">
        <v>2</v>
      </c>
      <c r="J14">
        <f t="shared" si="0"/>
        <v>0</v>
      </c>
      <c r="K14">
        <f t="shared" si="1"/>
        <v>1</v>
      </c>
      <c r="L14">
        <f t="shared" si="2"/>
        <v>0</v>
      </c>
      <c r="M14">
        <f t="shared" si="3"/>
        <v>0</v>
      </c>
      <c r="N14">
        <f t="shared" si="4"/>
        <v>1</v>
      </c>
      <c r="O14">
        <f t="shared" si="5"/>
        <v>0</v>
      </c>
      <c r="P14">
        <f t="shared" si="6"/>
        <v>0</v>
      </c>
      <c r="Q14">
        <f t="shared" si="7"/>
        <v>1</v>
      </c>
      <c r="R14">
        <f t="shared" si="8"/>
        <v>0</v>
      </c>
      <c r="S14">
        <f t="shared" si="9"/>
        <v>0</v>
      </c>
      <c r="U14">
        <f t="shared" si="10"/>
        <v>0</v>
      </c>
    </row>
    <row r="15" spans="1:21">
      <c r="A15" s="8" t="s">
        <v>12</v>
      </c>
      <c r="B15" s="8" t="s">
        <v>81</v>
      </c>
      <c r="C15" s="8" t="s">
        <v>30</v>
      </c>
      <c r="D15" s="8">
        <v>1</v>
      </c>
      <c r="E15" s="8" t="s">
        <v>47</v>
      </c>
      <c r="F15" s="8">
        <v>2</v>
      </c>
      <c r="G15" s="8" t="s">
        <v>64</v>
      </c>
      <c r="H15" s="8">
        <v>2</v>
      </c>
      <c r="I15" s="8">
        <v>2</v>
      </c>
      <c r="J15">
        <f t="shared" si="0"/>
        <v>0</v>
      </c>
      <c r="K15">
        <f t="shared" si="1"/>
        <v>0</v>
      </c>
      <c r="L15">
        <f t="shared" si="2"/>
        <v>1</v>
      </c>
      <c r="M15">
        <f t="shared" si="3"/>
        <v>1</v>
      </c>
      <c r="N15">
        <f t="shared" si="4"/>
        <v>0</v>
      </c>
      <c r="O15">
        <f t="shared" si="5"/>
        <v>0</v>
      </c>
      <c r="P15">
        <f t="shared" si="6"/>
        <v>0</v>
      </c>
      <c r="Q15">
        <f t="shared" si="7"/>
        <v>1</v>
      </c>
      <c r="R15">
        <f t="shared" si="8"/>
        <v>0</v>
      </c>
      <c r="S15">
        <f t="shared" si="9"/>
        <v>0</v>
      </c>
      <c r="U15">
        <f t="shared" si="10"/>
        <v>0</v>
      </c>
    </row>
    <row r="16" spans="1:21">
      <c r="A16" s="8" t="s">
        <v>13</v>
      </c>
      <c r="B16" s="8">
        <v>2</v>
      </c>
      <c r="C16" s="8" t="s">
        <v>31</v>
      </c>
      <c r="D16" s="8">
        <v>2</v>
      </c>
      <c r="E16" s="8" t="s">
        <v>48</v>
      </c>
      <c r="F16" s="8">
        <v>2</v>
      </c>
      <c r="G16" s="8" t="s">
        <v>65</v>
      </c>
      <c r="H16" s="8">
        <v>2</v>
      </c>
      <c r="I16" s="8">
        <v>2</v>
      </c>
      <c r="J16">
        <f t="shared" si="0"/>
        <v>0</v>
      </c>
      <c r="K16">
        <f t="shared" si="1"/>
        <v>1</v>
      </c>
      <c r="L16">
        <f t="shared" si="2"/>
        <v>0</v>
      </c>
      <c r="M16">
        <f t="shared" si="3"/>
        <v>0</v>
      </c>
      <c r="N16">
        <f t="shared" si="4"/>
        <v>1</v>
      </c>
      <c r="O16">
        <f t="shared" si="5"/>
        <v>0</v>
      </c>
      <c r="P16">
        <f t="shared" si="6"/>
        <v>0</v>
      </c>
      <c r="Q16">
        <f t="shared" si="7"/>
        <v>1</v>
      </c>
      <c r="R16">
        <f t="shared" si="8"/>
        <v>0</v>
      </c>
      <c r="S16">
        <f t="shared" si="9"/>
        <v>0</v>
      </c>
      <c r="U16">
        <f t="shared" si="10"/>
        <v>0</v>
      </c>
    </row>
    <row r="17" spans="1:24">
      <c r="A17" s="8" t="s">
        <v>14</v>
      </c>
      <c r="B17" s="8" t="s">
        <v>81</v>
      </c>
      <c r="C17" s="8" t="s">
        <v>32</v>
      </c>
      <c r="D17" s="8" t="s">
        <v>81</v>
      </c>
      <c r="E17" s="8" t="s">
        <v>49</v>
      </c>
      <c r="F17" s="8">
        <v>1</v>
      </c>
      <c r="G17" s="8" t="s">
        <v>66</v>
      </c>
      <c r="H17" s="8" t="s">
        <v>81</v>
      </c>
      <c r="I17" s="8">
        <v>2</v>
      </c>
      <c r="J17">
        <f t="shared" si="0"/>
        <v>0</v>
      </c>
      <c r="K17">
        <f t="shared" si="1"/>
        <v>0</v>
      </c>
      <c r="L17">
        <f t="shared" si="2"/>
        <v>1</v>
      </c>
      <c r="M17">
        <f t="shared" si="3"/>
        <v>0</v>
      </c>
      <c r="N17">
        <f t="shared" si="4"/>
        <v>0</v>
      </c>
      <c r="O17">
        <f t="shared" si="5"/>
        <v>1</v>
      </c>
      <c r="P17">
        <f t="shared" si="6"/>
        <v>1</v>
      </c>
      <c r="Q17">
        <f t="shared" si="7"/>
        <v>0</v>
      </c>
      <c r="R17">
        <f t="shared" si="8"/>
        <v>0</v>
      </c>
      <c r="S17">
        <f t="shared" si="9"/>
        <v>0</v>
      </c>
      <c r="U17">
        <f t="shared" si="10"/>
        <v>1</v>
      </c>
    </row>
    <row r="18" spans="1:24">
      <c r="A18" s="8" t="s">
        <v>15</v>
      </c>
      <c r="B18" s="8">
        <v>1</v>
      </c>
      <c r="C18" s="8" t="s">
        <v>33</v>
      </c>
      <c r="D18" s="8">
        <v>2</v>
      </c>
      <c r="E18" s="8" t="s">
        <v>50</v>
      </c>
      <c r="F18" s="8" t="s">
        <v>81</v>
      </c>
      <c r="G18" s="8" t="s">
        <v>67</v>
      </c>
      <c r="H18" s="8">
        <v>2</v>
      </c>
      <c r="I18" s="8">
        <v>1</v>
      </c>
      <c r="J18">
        <f t="shared" si="0"/>
        <v>1</v>
      </c>
      <c r="K18">
        <f t="shared" si="1"/>
        <v>0</v>
      </c>
      <c r="L18">
        <f t="shared" si="2"/>
        <v>0</v>
      </c>
      <c r="M18">
        <f t="shared" si="3"/>
        <v>0</v>
      </c>
      <c r="N18">
        <f t="shared" si="4"/>
        <v>1</v>
      </c>
      <c r="O18">
        <f t="shared" si="5"/>
        <v>0</v>
      </c>
      <c r="P18">
        <f t="shared" si="6"/>
        <v>0</v>
      </c>
      <c r="Q18">
        <f t="shared" si="7"/>
        <v>0</v>
      </c>
      <c r="R18">
        <f t="shared" si="8"/>
        <v>1</v>
      </c>
      <c r="S18">
        <f t="shared" si="9"/>
        <v>0</v>
      </c>
      <c r="U18">
        <f t="shared" si="10"/>
        <v>0</v>
      </c>
    </row>
    <row r="19" spans="1:24">
      <c r="A19" s="8" t="s">
        <v>16</v>
      </c>
      <c r="B19" s="8">
        <v>1</v>
      </c>
      <c r="C19" s="8" t="s">
        <v>34</v>
      </c>
      <c r="D19" s="8">
        <v>2</v>
      </c>
      <c r="E19" s="8" t="s">
        <v>51</v>
      </c>
      <c r="F19" s="8">
        <v>2</v>
      </c>
      <c r="G19" s="8" t="s">
        <v>68</v>
      </c>
      <c r="H19" s="8">
        <v>1</v>
      </c>
      <c r="I19" s="8">
        <v>2</v>
      </c>
      <c r="J19">
        <f t="shared" si="0"/>
        <v>1</v>
      </c>
      <c r="K19">
        <f t="shared" si="1"/>
        <v>0</v>
      </c>
      <c r="L19">
        <f t="shared" si="2"/>
        <v>0</v>
      </c>
      <c r="M19">
        <f t="shared" si="3"/>
        <v>0</v>
      </c>
      <c r="N19">
        <f t="shared" si="4"/>
        <v>1</v>
      </c>
      <c r="O19">
        <f t="shared" si="5"/>
        <v>0</v>
      </c>
      <c r="P19">
        <f t="shared" si="6"/>
        <v>0</v>
      </c>
      <c r="Q19">
        <f t="shared" si="7"/>
        <v>1</v>
      </c>
      <c r="R19">
        <f t="shared" si="8"/>
        <v>0</v>
      </c>
      <c r="S19">
        <f t="shared" si="9"/>
        <v>1</v>
      </c>
      <c r="U19">
        <f t="shared" si="10"/>
        <v>0</v>
      </c>
    </row>
    <row r="21" spans="1:24">
      <c r="B21" t="s">
        <v>73</v>
      </c>
      <c r="D21" t="s">
        <v>75</v>
      </c>
      <c r="F21" t="s">
        <v>76</v>
      </c>
      <c r="H21" s="4" t="s">
        <v>77</v>
      </c>
      <c r="I21" s="6" t="s">
        <v>75</v>
      </c>
      <c r="J21">
        <f>IF(OR(AND(B3=1,B21="b"), AND(B3=2, B21="ba")),1,0)</f>
        <v>0</v>
      </c>
      <c r="K21">
        <f>IF(B3="np",1,0)</f>
        <v>1</v>
      </c>
      <c r="L21">
        <f>IF(OR(AND(B3=1,B21="ba"), AND(B3=2, B21="b")),1,0)</f>
        <v>0</v>
      </c>
      <c r="M21">
        <f>IF(OR(AND(D3=1,D21="a"), AND(D3=2, D21="b")),1,0)</f>
        <v>0</v>
      </c>
      <c r="N21">
        <f>IF(D3="np",1,0)</f>
        <v>1</v>
      </c>
      <c r="O21">
        <f>IF(OR(AND(D3=1,D21="b"), AND(D3=2, D21="a")),1,0)</f>
        <v>0</v>
      </c>
      <c r="P21">
        <f>IF(OR(AND(F3=1,F21="r"), AND(F3=2, F21="b")),1,0)</f>
        <v>0</v>
      </c>
      <c r="Q21">
        <f>IF(F3="np",1,0)</f>
        <v>1</v>
      </c>
      <c r="R21">
        <f>IF(OR(AND(F3=1,F21="b"), AND(F3=2, F21="r")),1,0)</f>
        <v>0</v>
      </c>
      <c r="S21">
        <f>IF(OR(AND(H3=1,H21="br"), AND(H3=2, H21="r")),1,0)</f>
        <v>0</v>
      </c>
      <c r="T21">
        <f>IF(H3="np",1,0)</f>
        <v>1</v>
      </c>
      <c r="U21">
        <f>IF(OR(AND(H3=1,H21="r"), AND(H3=2, H21="br")),1,0)</f>
        <v>0</v>
      </c>
      <c r="V21">
        <f>IF(OR(AND(I3=1,I21="a"), AND(I3=2, I21="r")),1,0)</f>
        <v>0</v>
      </c>
      <c r="W21">
        <f>IF(I3="np",1,0)</f>
        <v>0</v>
      </c>
      <c r="X21">
        <f>IF(OR(AND(I3=1,I21="r"), AND(I3=2, I21="a")),1,0)</f>
        <v>1</v>
      </c>
    </row>
    <row r="22" spans="1:24">
      <c r="B22" t="s">
        <v>73</v>
      </c>
      <c r="D22" t="s">
        <v>75</v>
      </c>
      <c r="F22" t="s">
        <v>76</v>
      </c>
      <c r="H22" s="4" t="s">
        <v>77</v>
      </c>
      <c r="I22" s="6" t="s">
        <v>75</v>
      </c>
      <c r="J22">
        <f t="shared" ref="J22:J37" si="11">IF(OR(AND(B4=1,B22="b"), AND(B4=2, B22="ba")),1,0)</f>
        <v>1</v>
      </c>
      <c r="K22">
        <f t="shared" ref="K22:K37" si="12">IF(B4="np",1,0)</f>
        <v>0</v>
      </c>
      <c r="L22">
        <f t="shared" ref="L22:L37" si="13">IF(OR(AND(B4=1,B22="ba"), AND(B4=2, B22="b")),1,0)</f>
        <v>0</v>
      </c>
      <c r="M22">
        <f t="shared" ref="M22:M37" si="14">IF(OR(AND(D4=1,D22="a"), AND(D4=2, D22="b")),1,0)</f>
        <v>0</v>
      </c>
      <c r="N22">
        <f t="shared" ref="N22:N37" si="15">IF(D4="np",1,0)</f>
        <v>1</v>
      </c>
      <c r="O22">
        <f t="shared" ref="O22:O37" si="16">IF(OR(AND(D4=1,D22="b"), AND(D4=2, D22="a")),1,0)</f>
        <v>0</v>
      </c>
      <c r="P22">
        <f t="shared" ref="P22:P37" si="17">IF(OR(AND(F4=1,F22="r"), AND(F4=2, F22="b")),1,0)</f>
        <v>0</v>
      </c>
      <c r="Q22">
        <f t="shared" ref="Q22:Q37" si="18">IF(F4="np",1,0)</f>
        <v>0</v>
      </c>
      <c r="R22">
        <f t="shared" ref="R22:R37" si="19">IF(OR(AND(F4=1,F22="b"), AND(F4=2, F22="r")),1,0)</f>
        <v>1</v>
      </c>
      <c r="S22">
        <f t="shared" ref="S22:S37" si="20">IF(OR(AND(H4=1,H22="br"), AND(H4=2, H22="r")),1,0)</f>
        <v>1</v>
      </c>
      <c r="T22">
        <f t="shared" ref="T22:T37" si="21">IF(H4="np",1,0)</f>
        <v>0</v>
      </c>
      <c r="U22">
        <f t="shared" ref="U22:U37" si="22">IF(OR(AND(H4=1,H22="r"), AND(H4=2, H22="br")),1,0)</f>
        <v>0</v>
      </c>
      <c r="V22" s="6">
        <f t="shared" ref="V22:V37" si="23">IF(OR(AND(I4=1,I22="a"), AND(I4=2, I22="r")),1,0)</f>
        <v>0</v>
      </c>
      <c r="W22" s="6">
        <f t="shared" ref="W22:W37" si="24">IF(I4="np",1,0)</f>
        <v>0</v>
      </c>
      <c r="X22" s="6">
        <f t="shared" ref="X22:X37" si="25">IF(OR(AND(I4=1,I22="r"), AND(I4=2, I22="a")),1,0)</f>
        <v>1</v>
      </c>
    </row>
    <row r="23" spans="1:24">
      <c r="B23" t="s">
        <v>74</v>
      </c>
      <c r="D23" t="s">
        <v>73</v>
      </c>
      <c r="F23" t="s">
        <v>73</v>
      </c>
      <c r="H23" s="4" t="s">
        <v>76</v>
      </c>
      <c r="I23" s="6" t="s">
        <v>76</v>
      </c>
      <c r="J23">
        <f t="shared" si="11"/>
        <v>0</v>
      </c>
      <c r="K23">
        <f t="shared" si="12"/>
        <v>0</v>
      </c>
      <c r="L23">
        <f t="shared" si="13"/>
        <v>1</v>
      </c>
      <c r="M23">
        <f t="shared" si="14"/>
        <v>0</v>
      </c>
      <c r="N23">
        <f t="shared" si="15"/>
        <v>0</v>
      </c>
      <c r="O23">
        <f t="shared" si="16"/>
        <v>1</v>
      </c>
      <c r="P23">
        <f t="shared" si="17"/>
        <v>1</v>
      </c>
      <c r="Q23">
        <f t="shared" si="18"/>
        <v>0</v>
      </c>
      <c r="R23">
        <f t="shared" si="19"/>
        <v>0</v>
      </c>
      <c r="S23">
        <f t="shared" si="20"/>
        <v>0</v>
      </c>
      <c r="T23">
        <f t="shared" si="21"/>
        <v>0</v>
      </c>
      <c r="U23">
        <f t="shared" si="22"/>
        <v>1</v>
      </c>
      <c r="V23" s="6">
        <f t="shared" si="23"/>
        <v>0</v>
      </c>
      <c r="W23" s="6">
        <f t="shared" si="24"/>
        <v>0</v>
      </c>
      <c r="X23" s="6">
        <f t="shared" si="25"/>
        <v>1</v>
      </c>
    </row>
    <row r="24" spans="1:24">
      <c r="B24" t="s">
        <v>73</v>
      </c>
      <c r="D24" t="s">
        <v>75</v>
      </c>
      <c r="F24" t="s">
        <v>76</v>
      </c>
      <c r="H24" s="4" t="s">
        <v>77</v>
      </c>
      <c r="I24" s="6" t="s">
        <v>75</v>
      </c>
      <c r="J24">
        <f t="shared" si="11"/>
        <v>0</v>
      </c>
      <c r="K24">
        <f t="shared" si="12"/>
        <v>0</v>
      </c>
      <c r="L24">
        <f t="shared" si="13"/>
        <v>1</v>
      </c>
      <c r="M24">
        <f t="shared" si="14"/>
        <v>0</v>
      </c>
      <c r="N24">
        <f t="shared" si="15"/>
        <v>1</v>
      </c>
      <c r="O24">
        <f t="shared" si="16"/>
        <v>0</v>
      </c>
      <c r="P24">
        <f t="shared" si="17"/>
        <v>0</v>
      </c>
      <c r="Q24">
        <f t="shared" si="18"/>
        <v>0</v>
      </c>
      <c r="R24">
        <f t="shared" si="19"/>
        <v>0</v>
      </c>
      <c r="S24">
        <f t="shared" si="20"/>
        <v>0</v>
      </c>
      <c r="T24">
        <f t="shared" si="21"/>
        <v>0</v>
      </c>
      <c r="U24">
        <f t="shared" si="22"/>
        <v>1</v>
      </c>
      <c r="V24" s="6">
        <f t="shared" si="23"/>
        <v>0</v>
      </c>
      <c r="W24" s="6">
        <f t="shared" si="24"/>
        <v>0</v>
      </c>
      <c r="X24" s="6">
        <f t="shared" si="25"/>
        <v>1</v>
      </c>
    </row>
    <row r="25" spans="1:24">
      <c r="B25" t="s">
        <v>74</v>
      </c>
      <c r="D25" t="s">
        <v>73</v>
      </c>
      <c r="F25" t="s">
        <v>73</v>
      </c>
      <c r="H25" s="4" t="s">
        <v>76</v>
      </c>
      <c r="I25" s="6" t="s">
        <v>76</v>
      </c>
      <c r="J25">
        <f t="shared" si="11"/>
        <v>0</v>
      </c>
      <c r="K25">
        <f t="shared" si="12"/>
        <v>0</v>
      </c>
      <c r="L25">
        <f t="shared" si="13"/>
        <v>1</v>
      </c>
      <c r="M25">
        <f t="shared" si="14"/>
        <v>1</v>
      </c>
      <c r="N25">
        <f t="shared" si="15"/>
        <v>0</v>
      </c>
      <c r="O25">
        <f t="shared" si="16"/>
        <v>0</v>
      </c>
      <c r="P25">
        <f t="shared" si="17"/>
        <v>0</v>
      </c>
      <c r="Q25">
        <f t="shared" si="18"/>
        <v>1</v>
      </c>
      <c r="R25">
        <f t="shared" si="19"/>
        <v>0</v>
      </c>
      <c r="S25">
        <f t="shared" si="20"/>
        <v>0</v>
      </c>
      <c r="T25">
        <f t="shared" si="21"/>
        <v>1</v>
      </c>
      <c r="U25">
        <f t="shared" si="22"/>
        <v>0</v>
      </c>
      <c r="V25" s="6">
        <f t="shared" si="23"/>
        <v>0</v>
      </c>
      <c r="W25" s="6">
        <f t="shared" si="24"/>
        <v>1</v>
      </c>
      <c r="X25" s="6">
        <f t="shared" si="25"/>
        <v>0</v>
      </c>
    </row>
    <row r="26" spans="1:24">
      <c r="B26" t="s">
        <v>74</v>
      </c>
      <c r="D26" t="s">
        <v>73</v>
      </c>
      <c r="F26" t="s">
        <v>73</v>
      </c>
      <c r="H26" s="4" t="s">
        <v>76</v>
      </c>
      <c r="I26" s="6" t="s">
        <v>76</v>
      </c>
      <c r="J26">
        <f t="shared" si="11"/>
        <v>0</v>
      </c>
      <c r="K26">
        <f t="shared" si="12"/>
        <v>0</v>
      </c>
      <c r="L26">
        <f t="shared" si="13"/>
        <v>1</v>
      </c>
      <c r="M26">
        <f t="shared" si="14"/>
        <v>1</v>
      </c>
      <c r="N26">
        <f t="shared" si="15"/>
        <v>0</v>
      </c>
      <c r="O26">
        <f t="shared" si="16"/>
        <v>0</v>
      </c>
      <c r="P26">
        <f t="shared" si="17"/>
        <v>0</v>
      </c>
      <c r="Q26">
        <f t="shared" si="18"/>
        <v>0</v>
      </c>
      <c r="R26">
        <f t="shared" si="19"/>
        <v>1</v>
      </c>
      <c r="S26">
        <f t="shared" si="20"/>
        <v>1</v>
      </c>
      <c r="T26">
        <f t="shared" si="21"/>
        <v>0</v>
      </c>
      <c r="U26">
        <f t="shared" si="22"/>
        <v>0</v>
      </c>
      <c r="V26" s="6">
        <f t="shared" si="23"/>
        <v>0</v>
      </c>
      <c r="W26" s="6">
        <f t="shared" si="24"/>
        <v>0</v>
      </c>
      <c r="X26" s="6">
        <f t="shared" si="25"/>
        <v>1</v>
      </c>
    </row>
    <row r="27" spans="1:24">
      <c r="B27" t="s">
        <v>73</v>
      </c>
      <c r="D27" t="s">
        <v>75</v>
      </c>
      <c r="F27" t="s">
        <v>76</v>
      </c>
      <c r="H27" s="4" t="s">
        <v>77</v>
      </c>
      <c r="I27" s="6" t="s">
        <v>75</v>
      </c>
      <c r="J27">
        <f t="shared" si="11"/>
        <v>0</v>
      </c>
      <c r="K27">
        <f t="shared" si="12"/>
        <v>1</v>
      </c>
      <c r="L27">
        <f t="shared" si="13"/>
        <v>0</v>
      </c>
      <c r="M27">
        <f t="shared" si="14"/>
        <v>1</v>
      </c>
      <c r="N27">
        <f t="shared" si="15"/>
        <v>0</v>
      </c>
      <c r="O27">
        <f t="shared" si="16"/>
        <v>0</v>
      </c>
      <c r="P27">
        <f t="shared" si="17"/>
        <v>1</v>
      </c>
      <c r="Q27">
        <f t="shared" si="18"/>
        <v>0</v>
      </c>
      <c r="R27">
        <f t="shared" si="19"/>
        <v>0</v>
      </c>
      <c r="S27">
        <f t="shared" si="20"/>
        <v>0</v>
      </c>
      <c r="T27">
        <f t="shared" si="21"/>
        <v>0</v>
      </c>
      <c r="U27">
        <f t="shared" si="22"/>
        <v>1</v>
      </c>
      <c r="V27" s="6">
        <f t="shared" si="23"/>
        <v>0</v>
      </c>
      <c r="W27" s="6">
        <f t="shared" si="24"/>
        <v>0</v>
      </c>
      <c r="X27" s="6">
        <f t="shared" si="25"/>
        <v>1</v>
      </c>
    </row>
    <row r="28" spans="1:24">
      <c r="B28" t="s">
        <v>74</v>
      </c>
      <c r="D28" t="s">
        <v>73</v>
      </c>
      <c r="F28" t="s">
        <v>73</v>
      </c>
      <c r="H28" s="4" t="s">
        <v>76</v>
      </c>
      <c r="I28" s="6" t="s">
        <v>76</v>
      </c>
      <c r="J28">
        <f t="shared" si="11"/>
        <v>0</v>
      </c>
      <c r="K28">
        <f t="shared" si="12"/>
        <v>0</v>
      </c>
      <c r="L28">
        <f t="shared" si="13"/>
        <v>1</v>
      </c>
      <c r="M28">
        <f t="shared" si="14"/>
        <v>1</v>
      </c>
      <c r="N28">
        <f t="shared" si="15"/>
        <v>0</v>
      </c>
      <c r="O28">
        <f t="shared" si="16"/>
        <v>0</v>
      </c>
      <c r="P28">
        <f t="shared" si="17"/>
        <v>1</v>
      </c>
      <c r="Q28">
        <f t="shared" si="18"/>
        <v>0</v>
      </c>
      <c r="R28">
        <f t="shared" si="19"/>
        <v>0</v>
      </c>
      <c r="S28">
        <f t="shared" si="20"/>
        <v>1</v>
      </c>
      <c r="T28">
        <f t="shared" si="21"/>
        <v>0</v>
      </c>
      <c r="U28">
        <f t="shared" si="22"/>
        <v>0</v>
      </c>
      <c r="V28" s="6">
        <f t="shared" si="23"/>
        <v>0</v>
      </c>
      <c r="W28" s="6">
        <f t="shared" si="24"/>
        <v>0</v>
      </c>
      <c r="X28" s="6">
        <f t="shared" si="25"/>
        <v>1</v>
      </c>
    </row>
    <row r="29" spans="1:24">
      <c r="B29" t="s">
        <v>73</v>
      </c>
      <c r="D29" t="s">
        <v>75</v>
      </c>
      <c r="F29" t="s">
        <v>76</v>
      </c>
      <c r="H29" s="4" t="s">
        <v>77</v>
      </c>
      <c r="I29" s="6" t="s">
        <v>75</v>
      </c>
      <c r="J29">
        <f t="shared" si="11"/>
        <v>0</v>
      </c>
      <c r="K29">
        <f t="shared" si="12"/>
        <v>0</v>
      </c>
      <c r="L29">
        <f t="shared" si="13"/>
        <v>1</v>
      </c>
      <c r="M29">
        <f t="shared" si="14"/>
        <v>0</v>
      </c>
      <c r="N29">
        <f t="shared" si="15"/>
        <v>0</v>
      </c>
      <c r="O29">
        <f t="shared" si="16"/>
        <v>1</v>
      </c>
      <c r="P29">
        <f t="shared" si="17"/>
        <v>0</v>
      </c>
      <c r="Q29">
        <f t="shared" si="18"/>
        <v>0</v>
      </c>
      <c r="R29">
        <f t="shared" si="19"/>
        <v>1</v>
      </c>
      <c r="S29">
        <f t="shared" si="20"/>
        <v>1</v>
      </c>
      <c r="T29">
        <f t="shared" si="21"/>
        <v>0</v>
      </c>
      <c r="U29">
        <f t="shared" si="22"/>
        <v>0</v>
      </c>
      <c r="V29" s="6">
        <f t="shared" si="23"/>
        <v>0</v>
      </c>
      <c r="W29" s="6">
        <f t="shared" si="24"/>
        <v>0</v>
      </c>
      <c r="X29" s="6">
        <f t="shared" si="25"/>
        <v>1</v>
      </c>
    </row>
    <row r="30" spans="1:24">
      <c r="B30" t="s">
        <v>73</v>
      </c>
      <c r="D30" t="s">
        <v>75</v>
      </c>
      <c r="F30" t="s">
        <v>76</v>
      </c>
      <c r="H30" s="4" t="s">
        <v>77</v>
      </c>
      <c r="I30" s="6" t="s">
        <v>75</v>
      </c>
      <c r="J30">
        <f t="shared" si="11"/>
        <v>0</v>
      </c>
      <c r="K30">
        <f t="shared" si="12"/>
        <v>1</v>
      </c>
      <c r="L30">
        <f t="shared" si="13"/>
        <v>0</v>
      </c>
      <c r="M30">
        <f t="shared" si="14"/>
        <v>0</v>
      </c>
      <c r="N30">
        <f t="shared" si="15"/>
        <v>0</v>
      </c>
      <c r="O30">
        <f t="shared" si="16"/>
        <v>1</v>
      </c>
      <c r="P30">
        <f t="shared" si="17"/>
        <v>1</v>
      </c>
      <c r="Q30">
        <f t="shared" si="18"/>
        <v>0</v>
      </c>
      <c r="R30">
        <f t="shared" si="19"/>
        <v>0</v>
      </c>
      <c r="S30">
        <f t="shared" si="20"/>
        <v>1</v>
      </c>
      <c r="T30">
        <f t="shared" si="21"/>
        <v>0</v>
      </c>
      <c r="U30">
        <f t="shared" si="22"/>
        <v>0</v>
      </c>
      <c r="V30" s="6">
        <f t="shared" si="23"/>
        <v>0</v>
      </c>
      <c r="W30" s="6">
        <f t="shared" si="24"/>
        <v>0</v>
      </c>
      <c r="X30" s="6">
        <f t="shared" si="25"/>
        <v>1</v>
      </c>
    </row>
    <row r="31" spans="1:24">
      <c r="B31" t="s">
        <v>74</v>
      </c>
      <c r="D31" t="s">
        <v>73</v>
      </c>
      <c r="F31" t="s">
        <v>73</v>
      </c>
      <c r="H31" s="4" t="s">
        <v>76</v>
      </c>
      <c r="I31" s="6" t="s">
        <v>76</v>
      </c>
      <c r="J31">
        <f t="shared" si="11"/>
        <v>1</v>
      </c>
      <c r="K31">
        <f t="shared" si="12"/>
        <v>0</v>
      </c>
      <c r="L31">
        <f t="shared" si="13"/>
        <v>0</v>
      </c>
      <c r="M31">
        <f t="shared" si="14"/>
        <v>0</v>
      </c>
      <c r="N31">
        <f t="shared" si="15"/>
        <v>0</v>
      </c>
      <c r="O31">
        <f t="shared" si="16"/>
        <v>1</v>
      </c>
      <c r="P31">
        <f t="shared" si="17"/>
        <v>1</v>
      </c>
      <c r="Q31">
        <f t="shared" si="18"/>
        <v>0</v>
      </c>
      <c r="R31">
        <f t="shared" si="19"/>
        <v>0</v>
      </c>
      <c r="S31">
        <f t="shared" si="20"/>
        <v>0</v>
      </c>
      <c r="T31">
        <f t="shared" si="21"/>
        <v>1</v>
      </c>
      <c r="U31">
        <f t="shared" si="22"/>
        <v>0</v>
      </c>
      <c r="V31" s="6">
        <f t="shared" si="23"/>
        <v>0</v>
      </c>
      <c r="W31" s="6">
        <f t="shared" si="24"/>
        <v>0</v>
      </c>
      <c r="X31" s="6">
        <f t="shared" si="25"/>
        <v>1</v>
      </c>
    </row>
    <row r="32" spans="1:24">
      <c r="B32" t="s">
        <v>73</v>
      </c>
      <c r="D32" t="s">
        <v>75</v>
      </c>
      <c r="F32" t="s">
        <v>76</v>
      </c>
      <c r="H32" s="4" t="s">
        <v>77</v>
      </c>
      <c r="I32" s="6" t="s">
        <v>75</v>
      </c>
      <c r="J32">
        <f t="shared" si="11"/>
        <v>0</v>
      </c>
      <c r="K32">
        <f t="shared" si="12"/>
        <v>0</v>
      </c>
      <c r="L32">
        <f t="shared" si="13"/>
        <v>1</v>
      </c>
      <c r="M32">
        <f t="shared" si="14"/>
        <v>0</v>
      </c>
      <c r="N32">
        <f t="shared" si="15"/>
        <v>0</v>
      </c>
      <c r="O32">
        <f t="shared" si="16"/>
        <v>1</v>
      </c>
      <c r="P32">
        <f t="shared" si="17"/>
        <v>0</v>
      </c>
      <c r="Q32">
        <f t="shared" si="18"/>
        <v>0</v>
      </c>
      <c r="R32">
        <f t="shared" si="19"/>
        <v>1</v>
      </c>
      <c r="S32">
        <f t="shared" si="20"/>
        <v>0</v>
      </c>
      <c r="T32">
        <f t="shared" si="21"/>
        <v>0</v>
      </c>
      <c r="U32">
        <f t="shared" si="22"/>
        <v>1</v>
      </c>
      <c r="V32" s="6">
        <f t="shared" si="23"/>
        <v>0</v>
      </c>
      <c r="W32" s="6">
        <f t="shared" si="24"/>
        <v>0</v>
      </c>
      <c r="X32" s="6">
        <f t="shared" si="25"/>
        <v>1</v>
      </c>
    </row>
    <row r="33" spans="2:24">
      <c r="B33" t="s">
        <v>74</v>
      </c>
      <c r="D33" t="s">
        <v>73</v>
      </c>
      <c r="F33" t="s">
        <v>73</v>
      </c>
      <c r="H33" s="4" t="s">
        <v>76</v>
      </c>
      <c r="I33" s="6" t="s">
        <v>76</v>
      </c>
      <c r="J33">
        <f t="shared" si="11"/>
        <v>0</v>
      </c>
      <c r="K33">
        <f t="shared" si="12"/>
        <v>1</v>
      </c>
      <c r="L33">
        <f t="shared" si="13"/>
        <v>0</v>
      </c>
      <c r="M33">
        <f t="shared" si="14"/>
        <v>0</v>
      </c>
      <c r="N33">
        <f t="shared" si="15"/>
        <v>0</v>
      </c>
      <c r="O33">
        <f t="shared" si="16"/>
        <v>1</v>
      </c>
      <c r="P33">
        <f t="shared" si="17"/>
        <v>1</v>
      </c>
      <c r="Q33">
        <f t="shared" si="18"/>
        <v>0</v>
      </c>
      <c r="R33">
        <f t="shared" si="19"/>
        <v>0</v>
      </c>
      <c r="S33">
        <f t="shared" si="20"/>
        <v>1</v>
      </c>
      <c r="T33">
        <f t="shared" si="21"/>
        <v>0</v>
      </c>
      <c r="U33">
        <f t="shared" si="22"/>
        <v>0</v>
      </c>
      <c r="V33" s="6">
        <f t="shared" si="23"/>
        <v>1</v>
      </c>
      <c r="W33" s="6">
        <f t="shared" si="24"/>
        <v>0</v>
      </c>
      <c r="X33" s="6">
        <f t="shared" si="25"/>
        <v>0</v>
      </c>
    </row>
    <row r="34" spans="2:24">
      <c r="B34" t="s">
        <v>73</v>
      </c>
      <c r="D34" t="s">
        <v>75</v>
      </c>
      <c r="F34" t="s">
        <v>76</v>
      </c>
      <c r="H34" s="4" t="s">
        <v>77</v>
      </c>
      <c r="I34" s="6" t="s">
        <v>75</v>
      </c>
      <c r="J34">
        <f t="shared" si="11"/>
        <v>0</v>
      </c>
      <c r="K34">
        <f t="shared" si="12"/>
        <v>0</v>
      </c>
      <c r="L34">
        <f t="shared" si="13"/>
        <v>1</v>
      </c>
      <c r="M34">
        <f t="shared" si="14"/>
        <v>0</v>
      </c>
      <c r="N34">
        <f t="shared" si="15"/>
        <v>0</v>
      </c>
      <c r="O34">
        <f t="shared" si="16"/>
        <v>1</v>
      </c>
      <c r="P34">
        <f t="shared" si="17"/>
        <v>0</v>
      </c>
      <c r="Q34">
        <f t="shared" si="18"/>
        <v>0</v>
      </c>
      <c r="R34">
        <f t="shared" si="19"/>
        <v>1</v>
      </c>
      <c r="S34">
        <f t="shared" si="20"/>
        <v>0</v>
      </c>
      <c r="T34">
        <f t="shared" si="21"/>
        <v>0</v>
      </c>
      <c r="U34">
        <f t="shared" si="22"/>
        <v>1</v>
      </c>
      <c r="V34" s="6">
        <f t="shared" si="23"/>
        <v>0</v>
      </c>
      <c r="W34" s="6">
        <f t="shared" si="24"/>
        <v>0</v>
      </c>
      <c r="X34" s="6">
        <f t="shared" si="25"/>
        <v>1</v>
      </c>
    </row>
    <row r="35" spans="2:24">
      <c r="B35" t="s">
        <v>73</v>
      </c>
      <c r="D35" t="s">
        <v>75</v>
      </c>
      <c r="F35" t="s">
        <v>76</v>
      </c>
      <c r="H35" s="4" t="s">
        <v>77</v>
      </c>
      <c r="I35" s="6" t="s">
        <v>75</v>
      </c>
      <c r="J35">
        <f t="shared" si="11"/>
        <v>0</v>
      </c>
      <c r="K35">
        <f t="shared" si="12"/>
        <v>1</v>
      </c>
      <c r="L35">
        <f t="shared" si="13"/>
        <v>0</v>
      </c>
      <c r="M35">
        <f t="shared" si="14"/>
        <v>0</v>
      </c>
      <c r="N35">
        <f t="shared" si="15"/>
        <v>1</v>
      </c>
      <c r="O35">
        <f t="shared" si="16"/>
        <v>0</v>
      </c>
      <c r="P35">
        <f t="shared" si="17"/>
        <v>1</v>
      </c>
      <c r="Q35">
        <f t="shared" si="18"/>
        <v>0</v>
      </c>
      <c r="R35">
        <f t="shared" si="19"/>
        <v>0</v>
      </c>
      <c r="S35">
        <f t="shared" si="20"/>
        <v>0</v>
      </c>
      <c r="T35">
        <f t="shared" si="21"/>
        <v>1</v>
      </c>
      <c r="U35">
        <f t="shared" si="22"/>
        <v>0</v>
      </c>
      <c r="V35" s="6">
        <f t="shared" si="23"/>
        <v>0</v>
      </c>
      <c r="W35" s="6">
        <f t="shared" si="24"/>
        <v>0</v>
      </c>
      <c r="X35" s="6">
        <f t="shared" si="25"/>
        <v>1</v>
      </c>
    </row>
    <row r="36" spans="2:24">
      <c r="B36" t="s">
        <v>74</v>
      </c>
      <c r="D36" t="s">
        <v>73</v>
      </c>
      <c r="F36" t="s">
        <v>73</v>
      </c>
      <c r="H36" s="4" t="s">
        <v>76</v>
      </c>
      <c r="I36" s="6" t="s">
        <v>76</v>
      </c>
      <c r="J36">
        <f t="shared" si="11"/>
        <v>0</v>
      </c>
      <c r="K36">
        <f t="shared" si="12"/>
        <v>0</v>
      </c>
      <c r="L36">
        <f t="shared" si="13"/>
        <v>1</v>
      </c>
      <c r="M36">
        <f t="shared" si="14"/>
        <v>1</v>
      </c>
      <c r="N36">
        <f t="shared" si="15"/>
        <v>0</v>
      </c>
      <c r="O36">
        <f t="shared" si="16"/>
        <v>0</v>
      </c>
      <c r="P36">
        <f t="shared" si="17"/>
        <v>0</v>
      </c>
      <c r="Q36">
        <f t="shared" si="18"/>
        <v>1</v>
      </c>
      <c r="R36">
        <f t="shared" si="19"/>
        <v>0</v>
      </c>
      <c r="S36">
        <f t="shared" si="20"/>
        <v>1</v>
      </c>
      <c r="T36">
        <f t="shared" si="21"/>
        <v>0</v>
      </c>
      <c r="U36">
        <f t="shared" si="22"/>
        <v>0</v>
      </c>
      <c r="V36" s="6">
        <f t="shared" si="23"/>
        <v>0</v>
      </c>
      <c r="W36" s="6">
        <f t="shared" si="24"/>
        <v>0</v>
      </c>
      <c r="X36" s="6">
        <f t="shared" si="25"/>
        <v>1</v>
      </c>
    </row>
    <row r="37" spans="2:24">
      <c r="B37" t="s">
        <v>73</v>
      </c>
      <c r="D37" t="s">
        <v>75</v>
      </c>
      <c r="F37" t="s">
        <v>76</v>
      </c>
      <c r="H37" s="4" t="s">
        <v>77</v>
      </c>
      <c r="I37" s="6" t="s">
        <v>75</v>
      </c>
      <c r="J37">
        <f t="shared" si="11"/>
        <v>1</v>
      </c>
      <c r="K37">
        <f t="shared" si="12"/>
        <v>0</v>
      </c>
      <c r="L37">
        <f t="shared" si="13"/>
        <v>0</v>
      </c>
      <c r="M37">
        <f t="shared" si="14"/>
        <v>0</v>
      </c>
      <c r="N37">
        <f t="shared" si="15"/>
        <v>0</v>
      </c>
      <c r="O37">
        <f t="shared" si="16"/>
        <v>1</v>
      </c>
      <c r="P37">
        <f t="shared" si="17"/>
        <v>0</v>
      </c>
      <c r="Q37">
        <f t="shared" si="18"/>
        <v>0</v>
      </c>
      <c r="R37">
        <f t="shared" si="19"/>
        <v>1</v>
      </c>
      <c r="S37">
        <f t="shared" si="20"/>
        <v>1</v>
      </c>
      <c r="T37">
        <f t="shared" si="21"/>
        <v>0</v>
      </c>
      <c r="U37">
        <f t="shared" si="22"/>
        <v>0</v>
      </c>
      <c r="V37" s="6">
        <f t="shared" si="23"/>
        <v>0</v>
      </c>
      <c r="W37" s="6">
        <f t="shared" si="24"/>
        <v>0</v>
      </c>
      <c r="X37" s="6">
        <f t="shared" si="25"/>
        <v>1</v>
      </c>
    </row>
    <row r="38" spans="2:24">
      <c r="J38">
        <f t="shared" ref="J38:U38" si="26">SUM(J21:J37)</f>
        <v>3</v>
      </c>
      <c r="K38">
        <f t="shared" si="26"/>
        <v>5</v>
      </c>
      <c r="L38">
        <f t="shared" si="26"/>
        <v>9</v>
      </c>
      <c r="M38">
        <f t="shared" si="26"/>
        <v>5</v>
      </c>
      <c r="N38">
        <f t="shared" si="26"/>
        <v>4</v>
      </c>
      <c r="O38">
        <f t="shared" si="26"/>
        <v>8</v>
      </c>
      <c r="P38">
        <f t="shared" si="26"/>
        <v>7</v>
      </c>
      <c r="Q38">
        <f t="shared" si="26"/>
        <v>3</v>
      </c>
      <c r="R38">
        <f t="shared" si="26"/>
        <v>6</v>
      </c>
      <c r="S38">
        <f t="shared" si="26"/>
        <v>8</v>
      </c>
      <c r="T38">
        <f t="shared" si="26"/>
        <v>4</v>
      </c>
      <c r="U38">
        <f t="shared" si="26"/>
        <v>5</v>
      </c>
      <c r="V38" s="6">
        <f>SUM(V21:V37)</f>
        <v>1</v>
      </c>
      <c r="W38">
        <f>SUM(W21:W37)</f>
        <v>1</v>
      </c>
      <c r="X38">
        <f>SUM(X21:X37)</f>
        <v>15</v>
      </c>
    </row>
    <row r="39" spans="2:24">
      <c r="J39" s="5" t="s">
        <v>73</v>
      </c>
      <c r="K39" s="5" t="s">
        <v>79</v>
      </c>
      <c r="L39" s="5" t="s">
        <v>74</v>
      </c>
      <c r="M39" s="5" t="s">
        <v>75</v>
      </c>
      <c r="N39" s="5" t="s">
        <v>79</v>
      </c>
      <c r="O39" s="5" t="s">
        <v>73</v>
      </c>
      <c r="P39" s="5" t="s">
        <v>76</v>
      </c>
      <c r="Q39" s="5" t="s">
        <v>79</v>
      </c>
      <c r="R39" s="5" t="s">
        <v>73</v>
      </c>
      <c r="S39" s="5" t="s">
        <v>77</v>
      </c>
      <c r="T39" s="5" t="s">
        <v>79</v>
      </c>
      <c r="U39" s="5" t="s">
        <v>73</v>
      </c>
      <c r="V39" s="5" t="s">
        <v>75</v>
      </c>
      <c r="W39" s="5" t="s">
        <v>79</v>
      </c>
      <c r="X39" s="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Y46"/>
  <sheetViews>
    <sheetView topLeftCell="C2" zoomScale="66" zoomScaleNormal="85" zoomScalePageLayoutView="85" workbookViewId="0">
      <selection activeCell="X37" sqref="X37:AC38"/>
    </sheetView>
  </sheetViews>
  <sheetFormatPr defaultColWidth="11" defaultRowHeight="15"/>
  <cols>
    <col min="1" max="9" width="11" style="6"/>
    <col min="10" max="10" width="11" style="11"/>
    <col min="11" max="16384" width="11" style="6"/>
  </cols>
  <sheetData>
    <row r="1" spans="1:181" s="8" customFormat="1">
      <c r="A1" s="4" t="s">
        <v>88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10" t="s">
        <v>97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102</v>
      </c>
      <c r="P1" s="4" t="s">
        <v>103</v>
      </c>
      <c r="Q1" s="4" t="s">
        <v>104</v>
      </c>
      <c r="R1" s="4" t="s">
        <v>105</v>
      </c>
      <c r="S1" s="4" t="s">
        <v>106</v>
      </c>
      <c r="T1" s="4" t="s">
        <v>107</v>
      </c>
      <c r="U1" s="4" t="s">
        <v>108</v>
      </c>
      <c r="V1" s="4" t="s">
        <v>109</v>
      </c>
      <c r="W1" s="4" t="s">
        <v>110</v>
      </c>
      <c r="X1" s="4" t="s">
        <v>111</v>
      </c>
      <c r="Y1" s="4" t="s">
        <v>112</v>
      </c>
      <c r="Z1" s="4" t="s">
        <v>109</v>
      </c>
      <c r="AA1" s="4" t="s">
        <v>110</v>
      </c>
      <c r="AB1" s="4" t="s">
        <v>111</v>
      </c>
      <c r="AC1" s="4" t="s">
        <v>112</v>
      </c>
      <c r="AD1" s="4" t="s">
        <v>109</v>
      </c>
      <c r="AE1" s="4" t="s">
        <v>110</v>
      </c>
      <c r="AF1" s="4" t="s">
        <v>111</v>
      </c>
      <c r="AG1" s="4" t="s">
        <v>112</v>
      </c>
      <c r="AH1" s="4" t="s">
        <v>109</v>
      </c>
      <c r="AI1" s="4" t="s">
        <v>110</v>
      </c>
      <c r="AJ1" s="4" t="s">
        <v>111</v>
      </c>
      <c r="AK1" s="4" t="s">
        <v>112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109</v>
      </c>
      <c r="AQ1" s="4" t="s">
        <v>110</v>
      </c>
      <c r="AR1" s="4" t="s">
        <v>111</v>
      </c>
      <c r="AS1" s="4" t="s">
        <v>112</v>
      </c>
      <c r="AT1" s="4" t="s">
        <v>109</v>
      </c>
      <c r="AU1" s="4" t="s">
        <v>110</v>
      </c>
      <c r="AV1" s="4" t="s">
        <v>111</v>
      </c>
      <c r="AW1" s="4" t="s">
        <v>112</v>
      </c>
      <c r="AX1" s="4" t="s">
        <v>109</v>
      </c>
      <c r="AY1" s="4" t="s">
        <v>110</v>
      </c>
      <c r="AZ1" s="4" t="s">
        <v>111</v>
      </c>
      <c r="BA1" s="4" t="s">
        <v>112</v>
      </c>
      <c r="BB1" s="4" t="s">
        <v>109</v>
      </c>
      <c r="BC1" s="4" t="s">
        <v>110</v>
      </c>
      <c r="BD1" s="4" t="s">
        <v>111</v>
      </c>
      <c r="BE1" s="4" t="s">
        <v>112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109</v>
      </c>
      <c r="BK1" s="4" t="s">
        <v>110</v>
      </c>
      <c r="BL1" s="4" t="s">
        <v>111</v>
      </c>
      <c r="BM1" s="4" t="s">
        <v>112</v>
      </c>
      <c r="BN1" s="4" t="s">
        <v>109</v>
      </c>
      <c r="BO1" s="4" t="s">
        <v>110</v>
      </c>
      <c r="BP1" s="4" t="s">
        <v>111</v>
      </c>
      <c r="BQ1" s="4" t="s">
        <v>112</v>
      </c>
      <c r="BR1" s="4" t="s">
        <v>109</v>
      </c>
      <c r="BS1" s="4" t="s">
        <v>110</v>
      </c>
      <c r="BT1" s="4" t="s">
        <v>111</v>
      </c>
      <c r="BU1" s="4" t="s">
        <v>112</v>
      </c>
      <c r="BV1" s="4" t="s">
        <v>109</v>
      </c>
      <c r="BW1" s="4" t="s">
        <v>110</v>
      </c>
      <c r="BX1" s="4" t="s">
        <v>111</v>
      </c>
      <c r="BY1" s="4" t="s">
        <v>112</v>
      </c>
      <c r="BZ1" s="4" t="s">
        <v>109</v>
      </c>
      <c r="CA1" s="4" t="s">
        <v>110</v>
      </c>
      <c r="CB1" s="4" t="s">
        <v>111</v>
      </c>
      <c r="CC1" s="4" t="s">
        <v>112</v>
      </c>
      <c r="CD1" s="4" t="s">
        <v>109</v>
      </c>
      <c r="CE1" s="4" t="s">
        <v>110</v>
      </c>
      <c r="CF1" s="4" t="s">
        <v>111</v>
      </c>
      <c r="CG1" s="4" t="s">
        <v>112</v>
      </c>
      <c r="CH1" s="4" t="s">
        <v>109</v>
      </c>
      <c r="CI1" s="4" t="s">
        <v>110</v>
      </c>
      <c r="CJ1" s="4" t="s">
        <v>111</v>
      </c>
      <c r="CK1" s="4" t="s">
        <v>112</v>
      </c>
      <c r="CL1" s="4" t="s">
        <v>109</v>
      </c>
      <c r="CM1" s="4" t="s">
        <v>110</v>
      </c>
      <c r="CN1" s="4" t="s">
        <v>111</v>
      </c>
      <c r="CO1" s="4" t="s">
        <v>112</v>
      </c>
      <c r="CP1" s="4" t="s">
        <v>109</v>
      </c>
      <c r="CQ1" s="4" t="s">
        <v>110</v>
      </c>
      <c r="CR1" s="4" t="s">
        <v>111</v>
      </c>
      <c r="CS1" s="4" t="s">
        <v>112</v>
      </c>
      <c r="CT1" s="4" t="s">
        <v>109</v>
      </c>
      <c r="CU1" s="4" t="s">
        <v>110</v>
      </c>
      <c r="CV1" s="4" t="s">
        <v>111</v>
      </c>
      <c r="CW1" s="4" t="s">
        <v>112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109</v>
      </c>
      <c r="DC1" s="4" t="s">
        <v>110</v>
      </c>
      <c r="DD1" s="4" t="s">
        <v>111</v>
      </c>
      <c r="DE1" s="4" t="s">
        <v>112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109</v>
      </c>
      <c r="DK1" s="4" t="s">
        <v>110</v>
      </c>
      <c r="DL1" s="4" t="s">
        <v>111</v>
      </c>
      <c r="DM1" s="4" t="s">
        <v>112</v>
      </c>
      <c r="DN1" s="4" t="s">
        <v>109</v>
      </c>
      <c r="DO1" s="4" t="s">
        <v>110</v>
      </c>
      <c r="DP1" s="4" t="s">
        <v>111</v>
      </c>
      <c r="DQ1" s="4" t="s">
        <v>112</v>
      </c>
      <c r="DR1" s="4" t="s">
        <v>109</v>
      </c>
      <c r="DS1" s="4" t="s">
        <v>110</v>
      </c>
      <c r="DT1" s="4" t="s">
        <v>111</v>
      </c>
      <c r="DU1" s="4" t="s">
        <v>112</v>
      </c>
      <c r="DV1" s="4" t="s">
        <v>109</v>
      </c>
      <c r="DW1" s="4" t="s">
        <v>110</v>
      </c>
      <c r="DX1" s="4" t="s">
        <v>111</v>
      </c>
      <c r="DY1" s="4" t="s">
        <v>112</v>
      </c>
      <c r="DZ1" s="4" t="s">
        <v>109</v>
      </c>
      <c r="EA1" s="4" t="s">
        <v>110</v>
      </c>
      <c r="EB1" s="4" t="s">
        <v>111</v>
      </c>
      <c r="EC1" s="4" t="s">
        <v>112</v>
      </c>
      <c r="ED1" s="4" t="s">
        <v>109</v>
      </c>
      <c r="EE1" s="4" t="s">
        <v>110</v>
      </c>
      <c r="EF1" s="4" t="s">
        <v>111</v>
      </c>
      <c r="EG1" s="4" t="s">
        <v>112</v>
      </c>
      <c r="EH1" s="4" t="s">
        <v>109</v>
      </c>
      <c r="EI1" s="4" t="s">
        <v>110</v>
      </c>
      <c r="EJ1" s="4" t="s">
        <v>111</v>
      </c>
      <c r="EK1" s="4" t="s">
        <v>112</v>
      </c>
      <c r="EL1" s="4" t="s">
        <v>109</v>
      </c>
      <c r="EM1" s="4" t="s">
        <v>110</v>
      </c>
      <c r="EN1" s="4" t="s">
        <v>111</v>
      </c>
      <c r="EO1" s="4" t="s">
        <v>112</v>
      </c>
      <c r="EP1" s="4" t="s">
        <v>109</v>
      </c>
      <c r="EQ1" s="4" t="s">
        <v>110</v>
      </c>
      <c r="ER1" s="4" t="s">
        <v>111</v>
      </c>
      <c r="ES1" s="4" t="s">
        <v>112</v>
      </c>
      <c r="ET1" s="4" t="s">
        <v>109</v>
      </c>
      <c r="EU1" s="4" t="s">
        <v>110</v>
      </c>
      <c r="EV1" s="4" t="s">
        <v>111</v>
      </c>
      <c r="EW1" s="4" t="s">
        <v>112</v>
      </c>
      <c r="EX1" s="4" t="s">
        <v>109</v>
      </c>
      <c r="EY1" s="4" t="s">
        <v>110</v>
      </c>
      <c r="EZ1" s="4" t="s">
        <v>111</v>
      </c>
      <c r="FA1" s="4" t="s">
        <v>112</v>
      </c>
      <c r="FB1" s="4" t="s">
        <v>109</v>
      </c>
      <c r="FC1" s="4" t="s">
        <v>110</v>
      </c>
      <c r="FD1" s="4" t="s">
        <v>111</v>
      </c>
      <c r="FE1" s="4" t="s">
        <v>112</v>
      </c>
      <c r="FF1" s="4" t="s">
        <v>109</v>
      </c>
      <c r="FG1" s="4" t="s">
        <v>110</v>
      </c>
      <c r="FH1" s="4" t="s">
        <v>111</v>
      </c>
      <c r="FI1" s="4" t="s">
        <v>112</v>
      </c>
      <c r="FJ1" s="4" t="s">
        <v>109</v>
      </c>
      <c r="FK1" s="4" t="s">
        <v>110</v>
      </c>
      <c r="FL1" s="4" t="s">
        <v>111</v>
      </c>
      <c r="FM1" s="4" t="s">
        <v>112</v>
      </c>
      <c r="FN1" s="4" t="s">
        <v>109</v>
      </c>
      <c r="FO1" s="4" t="s">
        <v>110</v>
      </c>
      <c r="FP1" s="4" t="s">
        <v>111</v>
      </c>
      <c r="FQ1" s="4" t="s">
        <v>112</v>
      </c>
      <c r="FR1" s="4" t="s">
        <v>109</v>
      </c>
      <c r="FS1" s="4" t="s">
        <v>110</v>
      </c>
      <c r="FT1" s="4" t="s">
        <v>111</v>
      </c>
      <c r="FU1" s="4" t="s">
        <v>112</v>
      </c>
      <c r="FV1" s="4" t="s">
        <v>109</v>
      </c>
      <c r="FW1" s="4" t="s">
        <v>110</v>
      </c>
      <c r="FX1" s="4" t="s">
        <v>111</v>
      </c>
      <c r="FY1" s="4" t="s">
        <v>112</v>
      </c>
    </row>
    <row r="2" spans="1:181" s="8" customFormat="1">
      <c r="A2" s="8">
        <v>40</v>
      </c>
      <c r="B2" s="8" t="s">
        <v>128</v>
      </c>
      <c r="C2" s="8" t="s">
        <v>128</v>
      </c>
      <c r="D2" s="8" t="s">
        <v>82</v>
      </c>
      <c r="H2" s="8" t="s">
        <v>83</v>
      </c>
      <c r="I2" s="8" t="s">
        <v>126</v>
      </c>
      <c r="J2" s="8" t="s">
        <v>126</v>
      </c>
      <c r="K2" s="8" t="s">
        <v>129</v>
      </c>
      <c r="L2" s="8" t="s">
        <v>120</v>
      </c>
      <c r="M2" s="8" t="s">
        <v>121</v>
      </c>
      <c r="O2" s="8" t="s">
        <v>130</v>
      </c>
      <c r="P2" s="8">
        <v>114.15000152588</v>
      </c>
      <c r="Q2" s="8">
        <v>22.28330039978</v>
      </c>
      <c r="R2" s="8" t="s">
        <v>131</v>
      </c>
      <c r="S2" s="8" t="s">
        <v>132</v>
      </c>
      <c r="T2" s="8">
        <v>0</v>
      </c>
      <c r="Y2" s="8">
        <v>2</v>
      </c>
      <c r="AC2" s="8">
        <v>1</v>
      </c>
      <c r="AG2" s="8">
        <v>2</v>
      </c>
      <c r="AK2" s="8">
        <v>2</v>
      </c>
      <c r="AO2" s="8">
        <v>1</v>
      </c>
      <c r="AS2" s="8">
        <v>1</v>
      </c>
      <c r="AW2" s="8">
        <v>2</v>
      </c>
      <c r="BA2" s="8">
        <v>1</v>
      </c>
      <c r="BE2" s="8">
        <v>2</v>
      </c>
      <c r="BI2" s="8">
        <v>1</v>
      </c>
      <c r="BM2" s="8" t="s">
        <v>84</v>
      </c>
      <c r="BQ2" s="8">
        <v>1</v>
      </c>
      <c r="BU2" s="8">
        <v>1</v>
      </c>
      <c r="BY2" s="8">
        <v>2</v>
      </c>
      <c r="CC2" s="8">
        <v>1</v>
      </c>
      <c r="CG2" s="8" t="s">
        <v>84</v>
      </c>
      <c r="CK2" s="8">
        <v>2</v>
      </c>
      <c r="CO2" s="8">
        <v>2</v>
      </c>
      <c r="CS2" s="8">
        <v>2</v>
      </c>
      <c r="CW2" s="8">
        <v>1</v>
      </c>
      <c r="DA2" s="8" t="s">
        <v>84</v>
      </c>
      <c r="DE2" s="8">
        <v>1</v>
      </c>
      <c r="DI2" s="8" t="s">
        <v>84</v>
      </c>
      <c r="DM2" s="8">
        <v>1</v>
      </c>
      <c r="DQ2" s="8">
        <v>1</v>
      </c>
      <c r="DU2" s="8">
        <v>1</v>
      </c>
      <c r="DY2" s="8" t="s">
        <v>84</v>
      </c>
      <c r="EC2" s="8">
        <v>1</v>
      </c>
      <c r="EG2" s="8">
        <v>1</v>
      </c>
      <c r="EK2" s="8">
        <v>1</v>
      </c>
      <c r="EO2" s="8">
        <v>1</v>
      </c>
      <c r="ES2" s="8">
        <v>1</v>
      </c>
      <c r="EW2" s="8">
        <v>1</v>
      </c>
      <c r="FA2" s="8">
        <v>1</v>
      </c>
      <c r="FE2" s="8">
        <v>2</v>
      </c>
      <c r="FI2" s="8">
        <v>1</v>
      </c>
      <c r="FM2" s="8">
        <v>1</v>
      </c>
      <c r="FQ2" s="8">
        <v>2</v>
      </c>
      <c r="FU2" s="8">
        <v>2</v>
      </c>
      <c r="FY2" s="8">
        <v>1</v>
      </c>
    </row>
    <row r="3" spans="1:181">
      <c r="A3" s="6" t="s">
        <v>17</v>
      </c>
      <c r="B3" s="7" t="s">
        <v>113</v>
      </c>
      <c r="C3" s="6" t="s">
        <v>17</v>
      </c>
      <c r="D3" s="7" t="s">
        <v>69</v>
      </c>
      <c r="E3" s="6" t="s">
        <v>17</v>
      </c>
      <c r="F3" s="7" t="s">
        <v>69</v>
      </c>
      <c r="G3" s="6" t="s">
        <v>17</v>
      </c>
      <c r="H3" s="7"/>
      <c r="J3" s="11" t="s">
        <v>114</v>
      </c>
      <c r="K3" s="1"/>
      <c r="L3" s="1"/>
      <c r="M3" s="3" t="s">
        <v>115</v>
      </c>
      <c r="N3" s="2"/>
      <c r="O3" s="2"/>
    </row>
    <row r="4" spans="1:181">
      <c r="A4" s="6" t="s">
        <v>0</v>
      </c>
      <c r="B4" s="6">
        <f ca="1">OFFSET(Y2, 0, H4)</f>
        <v>2</v>
      </c>
      <c r="C4" s="6" t="s">
        <v>18</v>
      </c>
      <c r="D4" s="6" t="str">
        <f ca="1">OFFSET(DA2, 0, H4)</f>
        <v>Neutral</v>
      </c>
      <c r="E4" s="6" t="s">
        <v>35</v>
      </c>
      <c r="F4" s="6" t="s">
        <v>80</v>
      </c>
      <c r="G4" s="6" t="s">
        <v>52</v>
      </c>
      <c r="H4" s="6">
        <f>I4*4</f>
        <v>0</v>
      </c>
      <c r="I4" s="6">
        <v>0</v>
      </c>
      <c r="J4" s="11">
        <f t="shared" ref="J4:J23" ca="1" si="0">IF(B4=1,1,0)</f>
        <v>0</v>
      </c>
      <c r="K4" s="6">
        <f t="shared" ref="K4:K23" ca="1" si="1">IF(B4=2,1,0)</f>
        <v>1</v>
      </c>
      <c r="L4" s="6">
        <f ca="1">IF(B4="Neutral",1,0)</f>
        <v>0</v>
      </c>
      <c r="M4" s="6">
        <f t="shared" ref="M4:M10" ca="1" si="2">IF(D4=1,1,0)</f>
        <v>0</v>
      </c>
      <c r="N4" s="6">
        <f t="shared" ref="N4:N11" ca="1" si="3">IF(D4=2,1,0)</f>
        <v>0</v>
      </c>
      <c r="O4" s="6">
        <f ca="1">IF(D4="Neutral",1,0)</f>
        <v>1</v>
      </c>
    </row>
    <row r="5" spans="1:181">
      <c r="A5" s="6" t="s">
        <v>1</v>
      </c>
      <c r="B5" s="8">
        <f ca="1">OFFSET(Y2, 0, H5)</f>
        <v>1</v>
      </c>
      <c r="C5" s="6" t="s">
        <v>19</v>
      </c>
      <c r="D5" s="8">
        <f ca="1">OFFSET(DA2, 0, H5)</f>
        <v>1</v>
      </c>
      <c r="E5" s="6" t="s">
        <v>36</v>
      </c>
      <c r="F5" s="6">
        <v>2</v>
      </c>
      <c r="G5" s="6" t="s">
        <v>53</v>
      </c>
      <c r="H5" s="8">
        <f t="shared" ref="H5:H23" si="4">I5*4</f>
        <v>4</v>
      </c>
      <c r="I5" s="8">
        <v>1</v>
      </c>
      <c r="J5" s="11">
        <f t="shared" ca="1" si="0"/>
        <v>1</v>
      </c>
      <c r="K5" s="6">
        <f t="shared" ca="1" si="1"/>
        <v>0</v>
      </c>
      <c r="L5" s="8">
        <f t="shared" ref="L5:L23" ca="1" si="5">IF(B5="Neutral",1,0)</f>
        <v>0</v>
      </c>
      <c r="M5" s="6">
        <f t="shared" ca="1" si="2"/>
        <v>1</v>
      </c>
      <c r="N5" s="6">
        <f t="shared" ca="1" si="3"/>
        <v>0</v>
      </c>
      <c r="O5" s="8">
        <f t="shared" ref="O5:O23" ca="1" si="6">IF(D5="Neutral",1,0)</f>
        <v>0</v>
      </c>
    </row>
    <row r="6" spans="1:181">
      <c r="A6" s="6" t="s">
        <v>2</v>
      </c>
      <c r="B6" s="8">
        <f ca="1">OFFSET(Y2, 0, H6)</f>
        <v>2</v>
      </c>
      <c r="C6" s="6" t="s">
        <v>20</v>
      </c>
      <c r="D6" s="8" t="str">
        <f ca="1">OFFSET(DA2, 0, H6)</f>
        <v>Neutral</v>
      </c>
      <c r="E6" s="6" t="s">
        <v>37</v>
      </c>
      <c r="F6" s="6" t="s">
        <v>80</v>
      </c>
      <c r="G6" s="6" t="s">
        <v>54</v>
      </c>
      <c r="H6" s="8">
        <f t="shared" si="4"/>
        <v>8</v>
      </c>
      <c r="I6" s="8">
        <v>2</v>
      </c>
      <c r="J6" s="11">
        <f t="shared" ca="1" si="0"/>
        <v>0</v>
      </c>
      <c r="K6" s="6">
        <f t="shared" ca="1" si="1"/>
        <v>1</v>
      </c>
      <c r="L6" s="8">
        <f t="shared" ca="1" si="5"/>
        <v>0</v>
      </c>
      <c r="M6" s="6">
        <f t="shared" ca="1" si="2"/>
        <v>0</v>
      </c>
      <c r="N6" s="6">
        <f t="shared" ca="1" si="3"/>
        <v>0</v>
      </c>
      <c r="O6" s="8">
        <f t="shared" ca="1" si="6"/>
        <v>1</v>
      </c>
    </row>
    <row r="7" spans="1:181">
      <c r="A7" s="6" t="s">
        <v>3</v>
      </c>
      <c r="B7" s="8">
        <f ca="1">OFFSET(Y2, 0, H7)</f>
        <v>2</v>
      </c>
      <c r="C7" s="6" t="s">
        <v>21</v>
      </c>
      <c r="D7" s="8">
        <f ca="1">OFFSET(DA2, 0, H7)</f>
        <v>1</v>
      </c>
      <c r="E7" s="6" t="s">
        <v>38</v>
      </c>
      <c r="F7" s="6">
        <v>2</v>
      </c>
      <c r="G7" s="6" t="s">
        <v>55</v>
      </c>
      <c r="H7" s="8">
        <f t="shared" si="4"/>
        <v>12</v>
      </c>
      <c r="I7" s="8">
        <v>3</v>
      </c>
      <c r="J7" s="11">
        <f t="shared" ca="1" si="0"/>
        <v>0</v>
      </c>
      <c r="K7" s="6">
        <f t="shared" ca="1" si="1"/>
        <v>1</v>
      </c>
      <c r="L7" s="8">
        <f t="shared" ca="1" si="5"/>
        <v>0</v>
      </c>
      <c r="M7" s="6">
        <f t="shared" ca="1" si="2"/>
        <v>1</v>
      </c>
      <c r="N7" s="6">
        <f t="shared" ca="1" si="3"/>
        <v>0</v>
      </c>
      <c r="O7" s="8">
        <f t="shared" ca="1" si="6"/>
        <v>0</v>
      </c>
    </row>
    <row r="8" spans="1:181">
      <c r="A8" s="6" t="s">
        <v>4</v>
      </c>
      <c r="B8" s="8">
        <f ca="1">OFFSET(Y2, 0, H8)</f>
        <v>1</v>
      </c>
      <c r="C8" s="6" t="s">
        <v>22</v>
      </c>
      <c r="D8" s="8">
        <f ca="1">OFFSET(DA2, 0, H8)</f>
        <v>1</v>
      </c>
      <c r="E8" s="6" t="s">
        <v>39</v>
      </c>
      <c r="F8" s="6" t="s">
        <v>80</v>
      </c>
      <c r="G8" s="6" t="s">
        <v>56</v>
      </c>
      <c r="H8" s="8">
        <f t="shared" si="4"/>
        <v>16</v>
      </c>
      <c r="I8" s="8">
        <v>4</v>
      </c>
      <c r="J8" s="11">
        <f t="shared" ca="1" si="0"/>
        <v>1</v>
      </c>
      <c r="K8" s="6">
        <f t="shared" ca="1" si="1"/>
        <v>0</v>
      </c>
      <c r="L8" s="8">
        <f t="shared" ca="1" si="5"/>
        <v>0</v>
      </c>
      <c r="M8" s="6">
        <f t="shared" ca="1" si="2"/>
        <v>1</v>
      </c>
      <c r="N8" s="6">
        <f t="shared" ca="1" si="3"/>
        <v>0</v>
      </c>
      <c r="O8" s="8">
        <f t="shared" ca="1" si="6"/>
        <v>0</v>
      </c>
    </row>
    <row r="9" spans="1:181">
      <c r="A9" s="6" t="s">
        <v>5</v>
      </c>
      <c r="B9" s="8">
        <f ca="1">OFFSET(Y2, 0, H9)</f>
        <v>1</v>
      </c>
      <c r="C9" s="6" t="s">
        <v>23</v>
      </c>
      <c r="D9" s="8">
        <f ca="1">OFFSET(DA2, 0, H9)</f>
        <v>1</v>
      </c>
      <c r="E9" s="6" t="s">
        <v>40</v>
      </c>
      <c r="F9" s="6" t="s">
        <v>80</v>
      </c>
      <c r="G9" s="6" t="s">
        <v>57</v>
      </c>
      <c r="H9" s="8">
        <f t="shared" si="4"/>
        <v>20</v>
      </c>
      <c r="I9" s="8">
        <v>5</v>
      </c>
      <c r="J9" s="11">
        <f t="shared" ca="1" si="0"/>
        <v>1</v>
      </c>
      <c r="K9" s="6">
        <f t="shared" ca="1" si="1"/>
        <v>0</v>
      </c>
      <c r="L9" s="8">
        <f t="shared" ca="1" si="5"/>
        <v>0</v>
      </c>
      <c r="M9" s="6">
        <f t="shared" ca="1" si="2"/>
        <v>1</v>
      </c>
      <c r="N9" s="6">
        <f t="shared" ca="1" si="3"/>
        <v>0</v>
      </c>
      <c r="O9" s="8">
        <f t="shared" ca="1" si="6"/>
        <v>0</v>
      </c>
      <c r="X9" s="6">
        <v>2</v>
      </c>
      <c r="Y9" s="6">
        <v>0</v>
      </c>
      <c r="Z9" s="6">
        <v>18</v>
      </c>
      <c r="AA9" s="6">
        <v>0</v>
      </c>
      <c r="AB9" s="6">
        <v>1</v>
      </c>
      <c r="AC9" s="6">
        <v>19</v>
      </c>
    </row>
    <row r="10" spans="1:181">
      <c r="A10" s="6" t="s">
        <v>6</v>
      </c>
      <c r="B10" s="8">
        <f ca="1">OFFSET(Y2, 0, H10)</f>
        <v>2</v>
      </c>
      <c r="C10" s="6" t="s">
        <v>24</v>
      </c>
      <c r="D10" s="8" t="str">
        <f ca="1">OFFSET(DA2, 0, H10)</f>
        <v>Neutral</v>
      </c>
      <c r="E10" s="6" t="s">
        <v>41</v>
      </c>
      <c r="F10" s="6" t="s">
        <v>80</v>
      </c>
      <c r="G10" s="6" t="s">
        <v>58</v>
      </c>
      <c r="H10" s="8">
        <f t="shared" si="4"/>
        <v>24</v>
      </c>
      <c r="I10" s="8">
        <v>6</v>
      </c>
      <c r="J10" s="11">
        <f t="shared" ca="1" si="0"/>
        <v>0</v>
      </c>
      <c r="K10" s="6">
        <f t="shared" ca="1" si="1"/>
        <v>1</v>
      </c>
      <c r="L10" s="8">
        <f t="shared" ca="1" si="5"/>
        <v>0</v>
      </c>
      <c r="M10" s="6">
        <f t="shared" ca="1" si="2"/>
        <v>0</v>
      </c>
      <c r="N10" s="6">
        <f t="shared" ca="1" si="3"/>
        <v>0</v>
      </c>
      <c r="O10" s="8">
        <f t="shared" ca="1" si="6"/>
        <v>1</v>
      </c>
      <c r="X10" s="6">
        <v>14</v>
      </c>
      <c r="Y10" s="6">
        <v>1</v>
      </c>
      <c r="Z10" s="6">
        <v>5</v>
      </c>
      <c r="AA10" s="6">
        <v>8</v>
      </c>
      <c r="AB10" s="6">
        <v>5</v>
      </c>
      <c r="AC10" s="6">
        <v>7</v>
      </c>
    </row>
    <row r="11" spans="1:181">
      <c r="A11" s="6" t="s">
        <v>7</v>
      </c>
      <c r="B11" s="8">
        <f ca="1">OFFSET(Y2, 0, H11)</f>
        <v>1</v>
      </c>
      <c r="C11" s="6" t="s">
        <v>25</v>
      </c>
      <c r="D11" s="8">
        <f ca="1">OFFSET(DA2, 0, H11)</f>
        <v>1</v>
      </c>
      <c r="E11" s="6" t="s">
        <v>42</v>
      </c>
      <c r="F11" s="6">
        <v>1</v>
      </c>
      <c r="G11" s="6" t="s">
        <v>59</v>
      </c>
      <c r="H11" s="8">
        <f t="shared" si="4"/>
        <v>28</v>
      </c>
      <c r="I11" s="8">
        <v>7</v>
      </c>
      <c r="J11" s="11">
        <f t="shared" ca="1" si="0"/>
        <v>1</v>
      </c>
      <c r="K11" s="6">
        <f t="shared" ca="1" si="1"/>
        <v>0</v>
      </c>
      <c r="L11" s="8">
        <f t="shared" ca="1" si="5"/>
        <v>0</v>
      </c>
      <c r="M11" s="8">
        <f t="shared" ref="M11:M23" ca="1" si="7">IF(D11=1,1,0)</f>
        <v>1</v>
      </c>
      <c r="N11" s="6">
        <f t="shared" ca="1" si="3"/>
        <v>0</v>
      </c>
      <c r="O11" s="8">
        <f t="shared" ca="1" si="6"/>
        <v>0</v>
      </c>
      <c r="X11" s="6">
        <v>2</v>
      </c>
      <c r="Y11" s="6">
        <v>0</v>
      </c>
      <c r="Z11" s="6">
        <v>18</v>
      </c>
      <c r="AA11" s="6">
        <v>3</v>
      </c>
      <c r="AB11" s="6">
        <v>0</v>
      </c>
      <c r="AC11" s="6">
        <v>17</v>
      </c>
    </row>
    <row r="12" spans="1:181">
      <c r="A12" s="6" t="s">
        <v>8</v>
      </c>
      <c r="B12" s="8">
        <f ca="1">OFFSET(Y2, 0, H12)</f>
        <v>2</v>
      </c>
      <c r="C12" s="6" t="s">
        <v>26</v>
      </c>
      <c r="D12" s="8">
        <f ca="1">OFFSET(DA2, 0, H12)</f>
        <v>1</v>
      </c>
      <c r="E12" s="6" t="s">
        <v>43</v>
      </c>
      <c r="F12" s="6" t="s">
        <v>80</v>
      </c>
      <c r="G12" s="6" t="s">
        <v>60</v>
      </c>
      <c r="H12" s="8">
        <f t="shared" si="4"/>
        <v>32</v>
      </c>
      <c r="I12" s="8">
        <v>8</v>
      </c>
      <c r="J12" s="11">
        <f t="shared" ca="1" si="0"/>
        <v>0</v>
      </c>
      <c r="K12" s="6">
        <f t="shared" ca="1" si="1"/>
        <v>1</v>
      </c>
      <c r="L12" s="8">
        <f t="shared" ca="1" si="5"/>
        <v>0</v>
      </c>
      <c r="M12" s="8">
        <f t="shared" ca="1" si="7"/>
        <v>1</v>
      </c>
      <c r="N12" s="8">
        <f t="shared" ref="N12:N23" ca="1" si="8">IF(D12=2,1,0)</f>
        <v>0</v>
      </c>
      <c r="O12" s="8">
        <f t="shared" ca="1" si="6"/>
        <v>0</v>
      </c>
      <c r="X12" s="6">
        <v>2</v>
      </c>
      <c r="Y12" s="6">
        <v>6</v>
      </c>
      <c r="Z12" s="6">
        <v>12</v>
      </c>
      <c r="AA12" s="6">
        <v>3</v>
      </c>
      <c r="AB12" s="6">
        <v>4</v>
      </c>
      <c r="AC12" s="6">
        <v>13</v>
      </c>
    </row>
    <row r="13" spans="1:181">
      <c r="A13" s="6" t="s">
        <v>9</v>
      </c>
      <c r="B13" s="8">
        <f ca="1">OFFSET(Y2, 0, H13)</f>
        <v>1</v>
      </c>
      <c r="C13" s="6" t="s">
        <v>27</v>
      </c>
      <c r="D13" s="8">
        <f ca="1">OFFSET(DA2, 0, H13)</f>
        <v>1</v>
      </c>
      <c r="E13" s="6" t="s">
        <v>44</v>
      </c>
      <c r="F13" s="6" t="s">
        <v>80</v>
      </c>
      <c r="G13" s="6" t="s">
        <v>61</v>
      </c>
      <c r="H13" s="8">
        <f t="shared" si="4"/>
        <v>36</v>
      </c>
      <c r="I13" s="8">
        <v>9</v>
      </c>
      <c r="J13" s="11">
        <f t="shared" ca="1" si="0"/>
        <v>1</v>
      </c>
      <c r="K13" s="6">
        <f t="shared" ca="1" si="1"/>
        <v>0</v>
      </c>
      <c r="L13" s="8">
        <f t="shared" ca="1" si="5"/>
        <v>0</v>
      </c>
      <c r="M13" s="8">
        <f t="shared" ca="1" si="7"/>
        <v>1</v>
      </c>
      <c r="N13" s="8">
        <f t="shared" ca="1" si="8"/>
        <v>0</v>
      </c>
      <c r="O13" s="8">
        <f t="shared" ca="1" si="6"/>
        <v>0</v>
      </c>
      <c r="X13" s="6">
        <v>15</v>
      </c>
      <c r="Y13" s="6">
        <v>0</v>
      </c>
      <c r="Z13" s="6">
        <v>5</v>
      </c>
      <c r="AA13" s="6">
        <v>15</v>
      </c>
      <c r="AB13" s="6">
        <v>1</v>
      </c>
      <c r="AC13" s="6">
        <v>4</v>
      </c>
    </row>
    <row r="14" spans="1:181">
      <c r="A14" s="6" t="s">
        <v>10</v>
      </c>
      <c r="B14" s="8" t="str">
        <f ca="1">OFFSET(Y2, 0, H14)</f>
        <v>Neutral</v>
      </c>
      <c r="C14" s="6" t="s">
        <v>28</v>
      </c>
      <c r="D14" s="8">
        <f ca="1">OFFSET(DA2, 0, H14)</f>
        <v>1</v>
      </c>
      <c r="E14" s="6" t="s">
        <v>45</v>
      </c>
      <c r="F14" s="6">
        <v>1</v>
      </c>
      <c r="G14" s="6" t="s">
        <v>62</v>
      </c>
      <c r="H14" s="8">
        <f t="shared" si="4"/>
        <v>40</v>
      </c>
      <c r="I14" s="8">
        <v>10</v>
      </c>
      <c r="J14" s="11">
        <f t="shared" ca="1" si="0"/>
        <v>0</v>
      </c>
      <c r="K14" s="6">
        <f t="shared" ca="1" si="1"/>
        <v>0</v>
      </c>
      <c r="L14" s="8">
        <f t="shared" ca="1" si="5"/>
        <v>1</v>
      </c>
      <c r="M14" s="8">
        <f t="shared" ca="1" si="7"/>
        <v>1</v>
      </c>
      <c r="N14" s="8">
        <f t="shared" ca="1" si="8"/>
        <v>0</v>
      </c>
      <c r="O14" s="8">
        <f t="shared" ca="1" si="6"/>
        <v>0</v>
      </c>
      <c r="X14" s="6">
        <v>6</v>
      </c>
      <c r="Y14" s="6">
        <v>9</v>
      </c>
      <c r="Z14" s="6">
        <v>5</v>
      </c>
      <c r="AA14" s="6">
        <v>3</v>
      </c>
      <c r="AB14" s="6">
        <v>3</v>
      </c>
      <c r="AC14" s="6">
        <v>14</v>
      </c>
    </row>
    <row r="15" spans="1:181">
      <c r="A15" s="6" t="s">
        <v>11</v>
      </c>
      <c r="B15" s="8">
        <f ca="1">OFFSET(Y2, 0, H15)</f>
        <v>1</v>
      </c>
      <c r="C15" s="6" t="s">
        <v>29</v>
      </c>
      <c r="D15" s="8">
        <f ca="1">OFFSET(DA2, 0, H15)</f>
        <v>1</v>
      </c>
      <c r="E15" s="6" t="s">
        <v>46</v>
      </c>
      <c r="F15" s="6" t="s">
        <v>80</v>
      </c>
      <c r="G15" s="6" t="s">
        <v>63</v>
      </c>
      <c r="H15" s="8">
        <f t="shared" si="4"/>
        <v>44</v>
      </c>
      <c r="I15" s="8">
        <v>11</v>
      </c>
      <c r="J15" s="11">
        <f t="shared" ca="1" si="0"/>
        <v>1</v>
      </c>
      <c r="K15" s="6">
        <f t="shared" ca="1" si="1"/>
        <v>0</v>
      </c>
      <c r="L15" s="8">
        <f t="shared" ca="1" si="5"/>
        <v>0</v>
      </c>
      <c r="M15" s="8">
        <f t="shared" ca="1" si="7"/>
        <v>1</v>
      </c>
      <c r="N15" s="8">
        <f t="shared" ca="1" si="8"/>
        <v>0</v>
      </c>
      <c r="O15" s="8">
        <f t="shared" ca="1" si="6"/>
        <v>0</v>
      </c>
      <c r="X15" s="6">
        <v>9</v>
      </c>
      <c r="Y15" s="6">
        <v>3</v>
      </c>
      <c r="Z15" s="6">
        <v>8</v>
      </c>
      <c r="AA15" s="6">
        <v>9</v>
      </c>
      <c r="AB15" s="6">
        <v>4</v>
      </c>
      <c r="AC15" s="6">
        <v>7</v>
      </c>
    </row>
    <row r="16" spans="1:181">
      <c r="A16" s="6" t="s">
        <v>12</v>
      </c>
      <c r="B16" s="8">
        <f ca="1">OFFSET(Y2, 0, H16)</f>
        <v>1</v>
      </c>
      <c r="C16" s="6" t="s">
        <v>30</v>
      </c>
      <c r="D16" s="8">
        <f ca="1">OFFSET(DA2, 0, H16)</f>
        <v>1</v>
      </c>
      <c r="E16" s="6" t="s">
        <v>47</v>
      </c>
      <c r="F16" s="6" t="s">
        <v>80</v>
      </c>
      <c r="G16" s="6" t="s">
        <v>64</v>
      </c>
      <c r="H16" s="8">
        <f t="shared" si="4"/>
        <v>48</v>
      </c>
      <c r="I16" s="8">
        <v>12</v>
      </c>
      <c r="J16" s="11">
        <f t="shared" ca="1" si="0"/>
        <v>1</v>
      </c>
      <c r="K16" s="6">
        <f t="shared" ca="1" si="1"/>
        <v>0</v>
      </c>
      <c r="L16" s="8">
        <f t="shared" ca="1" si="5"/>
        <v>0</v>
      </c>
      <c r="M16" s="8">
        <f t="shared" ca="1" si="7"/>
        <v>1</v>
      </c>
      <c r="N16" s="8">
        <f t="shared" ca="1" si="8"/>
        <v>0</v>
      </c>
      <c r="O16" s="8">
        <f t="shared" ca="1" si="6"/>
        <v>0</v>
      </c>
      <c r="X16" s="6">
        <v>3</v>
      </c>
      <c r="Y16" s="6">
        <v>0</v>
      </c>
      <c r="Z16" s="6">
        <v>17</v>
      </c>
      <c r="AA16" s="6">
        <v>3</v>
      </c>
      <c r="AB16" s="6">
        <v>4</v>
      </c>
      <c r="AC16" s="6">
        <v>13</v>
      </c>
    </row>
    <row r="17" spans="1:29">
      <c r="A17" s="6" t="s">
        <v>13</v>
      </c>
      <c r="B17" s="8">
        <f ca="1">OFFSET(Y2, 0, H17)</f>
        <v>2</v>
      </c>
      <c r="C17" s="6" t="s">
        <v>31</v>
      </c>
      <c r="D17" s="8">
        <f ca="1">OFFSET(DA2, 0, H17)</f>
        <v>1</v>
      </c>
      <c r="E17" s="6" t="s">
        <v>48</v>
      </c>
      <c r="F17" s="6" t="s">
        <v>80</v>
      </c>
      <c r="G17" s="6" t="s">
        <v>65</v>
      </c>
      <c r="H17" s="8">
        <f t="shared" si="4"/>
        <v>52</v>
      </c>
      <c r="I17" s="8">
        <v>13</v>
      </c>
      <c r="J17" s="11">
        <f t="shared" ca="1" si="0"/>
        <v>0</v>
      </c>
      <c r="K17" s="6">
        <f t="shared" ca="1" si="1"/>
        <v>1</v>
      </c>
      <c r="L17" s="8">
        <f t="shared" ca="1" si="5"/>
        <v>0</v>
      </c>
      <c r="M17" s="8">
        <f t="shared" ca="1" si="7"/>
        <v>1</v>
      </c>
      <c r="N17" s="8">
        <f t="shared" ca="1" si="8"/>
        <v>0</v>
      </c>
      <c r="O17" s="8">
        <f t="shared" ca="1" si="6"/>
        <v>0</v>
      </c>
      <c r="X17" s="6">
        <v>4</v>
      </c>
      <c r="Y17" s="6">
        <v>1</v>
      </c>
      <c r="Z17" s="6">
        <v>15</v>
      </c>
      <c r="AA17" s="6">
        <v>6</v>
      </c>
      <c r="AB17" s="6">
        <v>0</v>
      </c>
      <c r="AC17" s="6">
        <v>14</v>
      </c>
    </row>
    <row r="18" spans="1:29">
      <c r="A18" s="6" t="s">
        <v>14</v>
      </c>
      <c r="B18" s="8">
        <f ca="1">OFFSET(Y2, 0, H18)</f>
        <v>1</v>
      </c>
      <c r="C18" s="6" t="s">
        <v>32</v>
      </c>
      <c r="D18" s="8">
        <f ca="1">OFFSET(DA2, 0, H18)</f>
        <v>2</v>
      </c>
      <c r="E18" s="6" t="s">
        <v>49</v>
      </c>
      <c r="F18" s="6">
        <v>2</v>
      </c>
      <c r="G18" s="6" t="s">
        <v>66</v>
      </c>
      <c r="H18" s="8">
        <f t="shared" si="4"/>
        <v>56</v>
      </c>
      <c r="I18" s="8">
        <v>14</v>
      </c>
      <c r="J18" s="11">
        <f t="shared" ca="1" si="0"/>
        <v>1</v>
      </c>
      <c r="K18" s="6">
        <f t="shared" ca="1" si="1"/>
        <v>0</v>
      </c>
      <c r="L18" s="8">
        <f t="shared" ca="1" si="5"/>
        <v>0</v>
      </c>
      <c r="M18" s="8">
        <f t="shared" ca="1" si="7"/>
        <v>0</v>
      </c>
      <c r="N18" s="8">
        <f t="shared" ca="1" si="8"/>
        <v>1</v>
      </c>
      <c r="O18" s="8">
        <f t="shared" ca="1" si="6"/>
        <v>0</v>
      </c>
      <c r="X18" s="6">
        <v>2</v>
      </c>
      <c r="Y18" s="6">
        <v>1</v>
      </c>
      <c r="Z18" s="6">
        <v>17</v>
      </c>
      <c r="AA18" s="6">
        <v>4</v>
      </c>
      <c r="AB18" s="6">
        <v>4</v>
      </c>
      <c r="AC18" s="6">
        <v>12</v>
      </c>
    </row>
    <row r="19" spans="1:29">
      <c r="A19" s="6" t="s">
        <v>15</v>
      </c>
      <c r="B19" s="8" t="str">
        <f ca="1">OFFSET(Y2, 0, H19)</f>
        <v>Neutral</v>
      </c>
      <c r="C19" s="6" t="s">
        <v>33</v>
      </c>
      <c r="D19" s="8">
        <f ca="1">OFFSET(DA2, 0, H19)</f>
        <v>1</v>
      </c>
      <c r="E19" s="6" t="s">
        <v>50</v>
      </c>
      <c r="F19" s="6" t="s">
        <v>80</v>
      </c>
      <c r="G19" s="6" t="s">
        <v>67</v>
      </c>
      <c r="H19" s="8">
        <f t="shared" si="4"/>
        <v>60</v>
      </c>
      <c r="I19" s="8">
        <v>15</v>
      </c>
      <c r="J19" s="11">
        <f t="shared" ca="1" si="0"/>
        <v>0</v>
      </c>
      <c r="K19" s="6">
        <f t="shared" ca="1" si="1"/>
        <v>0</v>
      </c>
      <c r="L19" s="8">
        <f t="shared" ca="1" si="5"/>
        <v>1</v>
      </c>
      <c r="M19" s="8">
        <f t="shared" ca="1" si="7"/>
        <v>1</v>
      </c>
      <c r="N19" s="8">
        <f t="shared" ca="1" si="8"/>
        <v>0</v>
      </c>
      <c r="O19" s="8">
        <f t="shared" ca="1" si="6"/>
        <v>0</v>
      </c>
      <c r="X19" s="6">
        <v>7</v>
      </c>
      <c r="Y19" s="6">
        <v>2</v>
      </c>
      <c r="Z19" s="6">
        <v>11</v>
      </c>
      <c r="AA19" s="6">
        <v>17</v>
      </c>
      <c r="AB19" s="6">
        <v>1</v>
      </c>
      <c r="AC19" s="6">
        <v>2</v>
      </c>
    </row>
    <row r="20" spans="1:29">
      <c r="A20" s="6" t="s">
        <v>16</v>
      </c>
      <c r="B20" s="8">
        <f ca="1">OFFSET(Y2, 0, H20)</f>
        <v>2</v>
      </c>
      <c r="C20" s="6" t="s">
        <v>34</v>
      </c>
      <c r="D20" s="8">
        <f ca="1">OFFSET(DA2, 0, H20)</f>
        <v>1</v>
      </c>
      <c r="E20" s="6" t="s">
        <v>51</v>
      </c>
      <c r="F20" s="6">
        <v>2</v>
      </c>
      <c r="G20" s="6" t="s">
        <v>68</v>
      </c>
      <c r="H20" s="8">
        <f t="shared" si="4"/>
        <v>64</v>
      </c>
      <c r="I20" s="8">
        <v>16</v>
      </c>
      <c r="J20" s="11">
        <f t="shared" ca="1" si="0"/>
        <v>0</v>
      </c>
      <c r="K20" s="6">
        <f t="shared" ca="1" si="1"/>
        <v>1</v>
      </c>
      <c r="L20" s="8">
        <f t="shared" ca="1" si="5"/>
        <v>0</v>
      </c>
      <c r="M20" s="8">
        <f t="shared" ca="1" si="7"/>
        <v>1</v>
      </c>
      <c r="N20" s="8">
        <f t="shared" ca="1" si="8"/>
        <v>0</v>
      </c>
      <c r="O20" s="8">
        <f t="shared" ca="1" si="6"/>
        <v>0</v>
      </c>
      <c r="X20" s="13">
        <v>4</v>
      </c>
      <c r="Y20" s="6">
        <v>9</v>
      </c>
      <c r="Z20" s="6">
        <v>7</v>
      </c>
      <c r="AA20" s="6">
        <v>7</v>
      </c>
      <c r="AB20" s="6">
        <v>6</v>
      </c>
      <c r="AC20" s="6">
        <v>7</v>
      </c>
    </row>
    <row r="21" spans="1:29" s="8" customFormat="1">
      <c r="A21" s="8" t="s">
        <v>85</v>
      </c>
      <c r="B21" s="8">
        <f ca="1">OFFSET(Y2, 0, H21)</f>
        <v>2</v>
      </c>
      <c r="D21" s="8">
        <f ca="1">OFFSET(DA2, 0, H21)</f>
        <v>2</v>
      </c>
      <c r="H21" s="8">
        <f t="shared" si="4"/>
        <v>68</v>
      </c>
      <c r="I21" s="8">
        <v>17</v>
      </c>
      <c r="J21" s="11">
        <f t="shared" ca="1" si="0"/>
        <v>0</v>
      </c>
      <c r="K21" s="8">
        <f t="shared" ca="1" si="1"/>
        <v>1</v>
      </c>
      <c r="L21" s="8">
        <f t="shared" ca="1" si="5"/>
        <v>0</v>
      </c>
      <c r="M21" s="8">
        <f t="shared" ca="1" si="7"/>
        <v>0</v>
      </c>
      <c r="N21" s="8">
        <f t="shared" ca="1" si="8"/>
        <v>1</v>
      </c>
      <c r="O21" s="8">
        <f t="shared" ca="1" si="6"/>
        <v>0</v>
      </c>
      <c r="X21" s="8">
        <v>0</v>
      </c>
      <c r="Y21" s="8">
        <v>0</v>
      </c>
      <c r="Z21" s="8">
        <v>20</v>
      </c>
      <c r="AA21" s="8">
        <v>0</v>
      </c>
      <c r="AB21" s="8">
        <v>2</v>
      </c>
      <c r="AC21" s="8">
        <v>18</v>
      </c>
    </row>
    <row r="22" spans="1:29" s="8" customFormat="1">
      <c r="A22" s="8" t="s">
        <v>86</v>
      </c>
      <c r="B22" s="8">
        <f ca="1">OFFSET(Y2, 0, H22)</f>
        <v>2</v>
      </c>
      <c r="D22" s="8">
        <f ca="1">OFFSET(DA2, 0, H22)</f>
        <v>2</v>
      </c>
      <c r="H22" s="8">
        <f t="shared" si="4"/>
        <v>72</v>
      </c>
      <c r="I22" s="8">
        <v>18</v>
      </c>
      <c r="J22" s="11">
        <f t="shared" ca="1" si="0"/>
        <v>0</v>
      </c>
      <c r="K22" s="8">
        <f t="shared" ca="1" si="1"/>
        <v>1</v>
      </c>
      <c r="L22" s="8">
        <f t="shared" ca="1" si="5"/>
        <v>0</v>
      </c>
      <c r="M22" s="8">
        <f t="shared" ca="1" si="7"/>
        <v>0</v>
      </c>
      <c r="N22" s="8">
        <f t="shared" ca="1" si="8"/>
        <v>1</v>
      </c>
      <c r="O22" s="8">
        <f t="shared" ca="1" si="6"/>
        <v>0</v>
      </c>
      <c r="X22" s="13">
        <v>10</v>
      </c>
      <c r="Y22" s="8">
        <v>0</v>
      </c>
      <c r="Z22" s="8">
        <v>10</v>
      </c>
      <c r="AA22" s="8">
        <v>9</v>
      </c>
      <c r="AB22" s="8">
        <v>0</v>
      </c>
      <c r="AC22" s="8">
        <v>11</v>
      </c>
    </row>
    <row r="23" spans="1:29" s="8" customFormat="1">
      <c r="A23" s="8" t="s">
        <v>87</v>
      </c>
      <c r="B23" s="8">
        <f ca="1">OFFSET(Y2, 0, H23)</f>
        <v>1</v>
      </c>
      <c r="D23" s="8">
        <f ca="1">OFFSET(DA2, 0, H23)</f>
        <v>1</v>
      </c>
      <c r="H23" s="8">
        <f t="shared" si="4"/>
        <v>76</v>
      </c>
      <c r="I23" s="8">
        <v>19</v>
      </c>
      <c r="J23" s="11">
        <f t="shared" ca="1" si="0"/>
        <v>1</v>
      </c>
      <c r="K23" s="8">
        <f t="shared" ca="1" si="1"/>
        <v>0</v>
      </c>
      <c r="L23" s="8">
        <f t="shared" ca="1" si="5"/>
        <v>0</v>
      </c>
      <c r="M23" s="8">
        <f t="shared" ca="1" si="7"/>
        <v>1</v>
      </c>
      <c r="N23" s="8">
        <f t="shared" ca="1" si="8"/>
        <v>0</v>
      </c>
      <c r="O23" s="8">
        <f t="shared" ca="1" si="6"/>
        <v>0</v>
      </c>
      <c r="X23" s="8">
        <v>3</v>
      </c>
      <c r="Y23" s="8">
        <v>4</v>
      </c>
      <c r="Z23" s="8">
        <v>13</v>
      </c>
      <c r="AA23" s="8">
        <v>9</v>
      </c>
      <c r="AB23" s="8">
        <v>6</v>
      </c>
      <c r="AC23" s="8">
        <v>5</v>
      </c>
    </row>
    <row r="24" spans="1:29" s="8" customFormat="1">
      <c r="J24" s="11"/>
      <c r="X24" s="8">
        <v>5</v>
      </c>
      <c r="Y24" s="8">
        <v>7</v>
      </c>
      <c r="Z24" s="8">
        <v>8</v>
      </c>
      <c r="AA24" s="8">
        <v>8</v>
      </c>
      <c r="AB24" s="8">
        <v>5</v>
      </c>
      <c r="AC24" s="8">
        <v>7</v>
      </c>
    </row>
    <row r="25" spans="1:29">
      <c r="X25" s="6">
        <v>4</v>
      </c>
      <c r="Y25" s="6">
        <v>3</v>
      </c>
      <c r="Z25" s="6">
        <v>13</v>
      </c>
      <c r="AA25" s="6">
        <v>3</v>
      </c>
      <c r="AB25" s="6">
        <v>4</v>
      </c>
      <c r="AC25" s="6">
        <v>13</v>
      </c>
    </row>
    <row r="26" spans="1:29">
      <c r="A26" s="6">
        <v>1</v>
      </c>
      <c r="B26" s="6">
        <v>1</v>
      </c>
      <c r="D26" s="8">
        <v>2</v>
      </c>
      <c r="F26" s="6">
        <v>2</v>
      </c>
      <c r="H26" s="4">
        <v>3</v>
      </c>
      <c r="I26" s="4"/>
      <c r="J26" s="11">
        <f ca="1">IF(OR(AND(B4=1,B26=1), AND(B4=2, B26=3)),1,0)</f>
        <v>0</v>
      </c>
      <c r="K26" s="6">
        <f ca="1">IF(B4="Neutral",1,0)</f>
        <v>0</v>
      </c>
      <c r="L26" s="6">
        <f ca="1">IF(OR(AND(B4=1,B26=3), AND(B4=2, B26=1)),1,0)</f>
        <v>1</v>
      </c>
      <c r="M26" s="8">
        <f t="shared" ref="M26:M45" ca="1" si="9">IF(OR(AND(D4=1,D26=2), AND(D4=2, D26=3)),1,0)</f>
        <v>0</v>
      </c>
      <c r="N26" s="6">
        <f ca="1">IF(D4="Neutral",1,0)</f>
        <v>1</v>
      </c>
      <c r="O26" s="6">
        <f ca="1">IF(OR(AND(D4=1,D26=3), AND(D4=2, D26=2)),1,0)</f>
        <v>0</v>
      </c>
      <c r="P26" s="6">
        <f t="shared" ref="P26:P42" si="10">IF(OR(AND(F4=1,F26="r"), AND(F4=2, F26="b")),1,0)</f>
        <v>0</v>
      </c>
      <c r="Q26" s="6">
        <f t="shared" ref="Q26:Q42" si="11">IF(F4="np",1,0)</f>
        <v>1</v>
      </c>
      <c r="R26" s="6">
        <f t="shared" ref="R26:R42" si="12">IF(OR(AND(F4=1,F26="b"), AND(F4=2, F26="r")),1,0)</f>
        <v>0</v>
      </c>
      <c r="S26" s="6">
        <f t="shared" ref="S26:S42" si="13">IF(OR(AND(H4=1,H26="br"), AND(H4=2, H26="r")),1,0)</f>
        <v>0</v>
      </c>
      <c r="T26" s="6">
        <f t="shared" ref="T26:T42" si="14">IF(H4="np",1,0)</f>
        <v>0</v>
      </c>
      <c r="U26" s="6">
        <f t="shared" ref="U26:U42" si="15">IF(OR(AND(H4=1,H26="r"), AND(H4=2, H26="br")),1,0)</f>
        <v>0</v>
      </c>
      <c r="X26" s="13">
        <v>5</v>
      </c>
      <c r="Y26" s="6">
        <v>11</v>
      </c>
      <c r="Z26" s="6">
        <v>4</v>
      </c>
      <c r="AA26" s="6">
        <v>2</v>
      </c>
      <c r="AB26" s="6">
        <v>14</v>
      </c>
      <c r="AC26" s="6">
        <v>4</v>
      </c>
    </row>
    <row r="27" spans="1:29">
      <c r="A27" s="6">
        <v>2</v>
      </c>
      <c r="B27" s="8">
        <v>3</v>
      </c>
      <c r="D27" s="8">
        <v>3</v>
      </c>
      <c r="F27" s="6">
        <v>3</v>
      </c>
      <c r="H27" s="4">
        <v>2</v>
      </c>
      <c r="I27" s="4"/>
      <c r="J27" s="11">
        <f t="shared" ref="J27:J45" ca="1" si="16">IF(OR(AND(B5=1,B27=1), AND(B5=2, B27=3)),1,0)</f>
        <v>0</v>
      </c>
      <c r="K27" s="8">
        <f t="shared" ref="K27:K45" ca="1" si="17">IF(B5="Neutral",1,0)</f>
        <v>0</v>
      </c>
      <c r="L27" s="8">
        <f t="shared" ref="L27:L45" ca="1" si="18">IF(OR(AND(B5=1,B27=3), AND(B5=2, B27=1)),1,0)</f>
        <v>1</v>
      </c>
      <c r="M27" s="8">
        <f t="shared" ca="1" si="9"/>
        <v>0</v>
      </c>
      <c r="N27" s="8">
        <f t="shared" ref="N27:N45" ca="1" si="19">IF(D5="Neutral",1,0)</f>
        <v>0</v>
      </c>
      <c r="O27" s="8">
        <f t="shared" ref="O27:O45" ca="1" si="20">IF(OR(AND(D5=1,D27=3), AND(D5=2, D27=2)),1,0)</f>
        <v>1</v>
      </c>
      <c r="P27" s="6">
        <f t="shared" si="10"/>
        <v>0</v>
      </c>
      <c r="Q27" s="6">
        <f t="shared" si="11"/>
        <v>0</v>
      </c>
      <c r="R27" s="6">
        <f t="shared" si="12"/>
        <v>0</v>
      </c>
      <c r="S27" s="6">
        <f t="shared" si="13"/>
        <v>0</v>
      </c>
      <c r="T27" s="6">
        <f t="shared" si="14"/>
        <v>0</v>
      </c>
      <c r="U27" s="6">
        <f t="shared" si="15"/>
        <v>0</v>
      </c>
      <c r="X27" s="6">
        <v>0</v>
      </c>
      <c r="Y27" s="6">
        <v>20</v>
      </c>
      <c r="Z27" s="6">
        <v>0</v>
      </c>
      <c r="AA27" s="6">
        <v>0</v>
      </c>
      <c r="AB27" s="6">
        <v>20</v>
      </c>
      <c r="AC27" s="6">
        <v>0</v>
      </c>
    </row>
    <row r="28" spans="1:29">
      <c r="A28" s="6">
        <v>3</v>
      </c>
      <c r="B28" s="8">
        <v>3</v>
      </c>
      <c r="D28" s="8">
        <v>2</v>
      </c>
      <c r="F28" s="6">
        <v>2</v>
      </c>
      <c r="H28" s="4">
        <v>3</v>
      </c>
      <c r="I28" s="4"/>
      <c r="J28" s="11">
        <f t="shared" ca="1" si="16"/>
        <v>1</v>
      </c>
      <c r="K28" s="8">
        <f t="shared" ca="1" si="17"/>
        <v>0</v>
      </c>
      <c r="L28" s="8">
        <f t="shared" ca="1" si="18"/>
        <v>0</v>
      </c>
      <c r="M28" s="8">
        <f t="shared" ca="1" si="9"/>
        <v>0</v>
      </c>
      <c r="N28" s="8">
        <f t="shared" ca="1" si="19"/>
        <v>1</v>
      </c>
      <c r="O28" s="8">
        <f t="shared" ca="1" si="20"/>
        <v>0</v>
      </c>
      <c r="P28" s="6">
        <f t="shared" si="10"/>
        <v>0</v>
      </c>
      <c r="Q28" s="6">
        <f t="shared" si="11"/>
        <v>1</v>
      </c>
      <c r="R28" s="6">
        <f t="shared" si="12"/>
        <v>0</v>
      </c>
      <c r="S28" s="6">
        <f t="shared" si="13"/>
        <v>0</v>
      </c>
      <c r="T28" s="6">
        <f t="shared" si="14"/>
        <v>0</v>
      </c>
      <c r="U28" s="6">
        <f t="shared" si="15"/>
        <v>0</v>
      </c>
      <c r="X28" s="6">
        <v>7</v>
      </c>
      <c r="Y28" s="6">
        <v>7</v>
      </c>
      <c r="Z28" s="6">
        <v>6</v>
      </c>
      <c r="AA28" s="6">
        <v>8</v>
      </c>
      <c r="AB28" s="6">
        <v>3</v>
      </c>
      <c r="AC28" s="6">
        <v>9</v>
      </c>
    </row>
    <row r="29" spans="1:29">
      <c r="A29" s="6">
        <v>4</v>
      </c>
      <c r="B29" s="8">
        <v>1</v>
      </c>
      <c r="D29" s="8">
        <v>3</v>
      </c>
      <c r="F29" s="6">
        <v>3</v>
      </c>
      <c r="H29" s="4">
        <v>2</v>
      </c>
      <c r="I29" s="4"/>
      <c r="J29" s="11">
        <f t="shared" ca="1" si="16"/>
        <v>0</v>
      </c>
      <c r="K29" s="8">
        <f t="shared" ca="1" si="17"/>
        <v>0</v>
      </c>
      <c r="L29" s="8">
        <f t="shared" ca="1" si="18"/>
        <v>1</v>
      </c>
      <c r="M29" s="8">
        <f t="shared" ca="1" si="9"/>
        <v>0</v>
      </c>
      <c r="N29" s="8">
        <f t="shared" ca="1" si="19"/>
        <v>0</v>
      </c>
      <c r="O29" s="8">
        <f t="shared" ca="1" si="20"/>
        <v>1</v>
      </c>
      <c r="P29" s="6">
        <f t="shared" si="10"/>
        <v>0</v>
      </c>
      <c r="Q29" s="6">
        <f t="shared" si="11"/>
        <v>0</v>
      </c>
      <c r="R29" s="6">
        <f t="shared" si="12"/>
        <v>0</v>
      </c>
      <c r="S29" s="6">
        <f t="shared" si="13"/>
        <v>0</v>
      </c>
      <c r="T29" s="6">
        <f t="shared" si="14"/>
        <v>0</v>
      </c>
      <c r="U29" s="6">
        <f t="shared" si="15"/>
        <v>0</v>
      </c>
      <c r="X29" s="6">
        <v>11</v>
      </c>
      <c r="Y29" s="6">
        <v>0</v>
      </c>
      <c r="Z29" s="6">
        <v>9</v>
      </c>
      <c r="AA29" s="6">
        <v>12</v>
      </c>
      <c r="AB29" s="6">
        <v>0</v>
      </c>
      <c r="AC29" s="6">
        <v>8</v>
      </c>
    </row>
    <row r="30" spans="1:29">
      <c r="A30" s="8">
        <v>5</v>
      </c>
      <c r="B30" s="8">
        <v>1</v>
      </c>
      <c r="D30" s="8">
        <v>2</v>
      </c>
      <c r="F30" s="6">
        <v>2</v>
      </c>
      <c r="H30" s="4">
        <v>3</v>
      </c>
      <c r="I30" s="4"/>
      <c r="J30" s="11">
        <f t="shared" ca="1" si="16"/>
        <v>1</v>
      </c>
      <c r="K30" s="8">
        <f t="shared" ca="1" si="17"/>
        <v>0</v>
      </c>
      <c r="L30" s="8">
        <f t="shared" ca="1" si="18"/>
        <v>0</v>
      </c>
      <c r="M30" s="8">
        <f t="shared" ca="1" si="9"/>
        <v>1</v>
      </c>
      <c r="N30" s="8">
        <f t="shared" ca="1" si="19"/>
        <v>0</v>
      </c>
      <c r="O30" s="8">
        <f t="shared" ca="1" si="20"/>
        <v>0</v>
      </c>
      <c r="P30" s="6">
        <f t="shared" si="10"/>
        <v>0</v>
      </c>
      <c r="Q30" s="6">
        <f t="shared" si="11"/>
        <v>1</v>
      </c>
      <c r="R30" s="6">
        <f t="shared" si="12"/>
        <v>0</v>
      </c>
      <c r="S30" s="6">
        <f t="shared" si="13"/>
        <v>0</v>
      </c>
      <c r="T30" s="6">
        <f t="shared" si="14"/>
        <v>0</v>
      </c>
      <c r="U30" s="6">
        <f t="shared" si="15"/>
        <v>0</v>
      </c>
      <c r="X30" s="6">
        <v>6</v>
      </c>
      <c r="Y30" s="6">
        <v>2</v>
      </c>
      <c r="Z30" s="6">
        <v>12</v>
      </c>
      <c r="AA30" s="6">
        <v>7</v>
      </c>
      <c r="AB30" s="6">
        <v>1</v>
      </c>
      <c r="AC30" s="6">
        <v>12</v>
      </c>
    </row>
    <row r="31" spans="1:29">
      <c r="A31" s="8">
        <v>6</v>
      </c>
      <c r="B31" s="8">
        <v>3</v>
      </c>
      <c r="D31" s="8">
        <v>3</v>
      </c>
      <c r="F31" s="6">
        <v>3</v>
      </c>
      <c r="H31" s="4">
        <v>2</v>
      </c>
      <c r="I31" s="4"/>
      <c r="J31" s="11">
        <f t="shared" ca="1" si="16"/>
        <v>0</v>
      </c>
      <c r="K31" s="8">
        <f t="shared" ca="1" si="17"/>
        <v>0</v>
      </c>
      <c r="L31" s="8">
        <f t="shared" ca="1" si="18"/>
        <v>1</v>
      </c>
      <c r="M31" s="8">
        <f t="shared" ca="1" si="9"/>
        <v>0</v>
      </c>
      <c r="N31" s="8">
        <f t="shared" ca="1" si="19"/>
        <v>0</v>
      </c>
      <c r="O31" s="8">
        <f t="shared" ca="1" si="20"/>
        <v>1</v>
      </c>
      <c r="P31" s="6">
        <f t="shared" si="10"/>
        <v>0</v>
      </c>
      <c r="Q31" s="6">
        <f t="shared" si="11"/>
        <v>1</v>
      </c>
      <c r="R31" s="6">
        <f t="shared" si="12"/>
        <v>0</v>
      </c>
      <c r="S31" s="6">
        <f t="shared" si="13"/>
        <v>0</v>
      </c>
      <c r="T31" s="6">
        <f t="shared" si="14"/>
        <v>0</v>
      </c>
      <c r="U31" s="6">
        <f t="shared" si="15"/>
        <v>0</v>
      </c>
      <c r="X31" s="6">
        <v>6</v>
      </c>
      <c r="Y31" s="6">
        <v>0</v>
      </c>
      <c r="Z31" s="6">
        <v>14</v>
      </c>
      <c r="AA31" s="6">
        <v>4</v>
      </c>
      <c r="AB31" s="6">
        <v>0</v>
      </c>
      <c r="AC31" s="6">
        <v>16</v>
      </c>
    </row>
    <row r="32" spans="1:29">
      <c r="A32" s="8">
        <v>7</v>
      </c>
      <c r="B32" s="8">
        <v>1</v>
      </c>
      <c r="D32" s="8">
        <v>2</v>
      </c>
      <c r="F32" s="6">
        <v>2</v>
      </c>
      <c r="H32" s="4">
        <v>3</v>
      </c>
      <c r="I32" s="4"/>
      <c r="J32" s="11">
        <f t="shared" ca="1" si="16"/>
        <v>0</v>
      </c>
      <c r="K32" s="8">
        <f t="shared" ca="1" si="17"/>
        <v>0</v>
      </c>
      <c r="L32" s="8">
        <f t="shared" ca="1" si="18"/>
        <v>1</v>
      </c>
      <c r="M32" s="8">
        <f t="shared" ca="1" si="9"/>
        <v>0</v>
      </c>
      <c r="N32" s="8">
        <f t="shared" ca="1" si="19"/>
        <v>1</v>
      </c>
      <c r="O32" s="8">
        <f t="shared" ca="1" si="20"/>
        <v>0</v>
      </c>
      <c r="P32" s="6">
        <f t="shared" si="10"/>
        <v>0</v>
      </c>
      <c r="Q32" s="6">
        <f t="shared" si="11"/>
        <v>1</v>
      </c>
      <c r="R32" s="6">
        <f t="shared" si="12"/>
        <v>0</v>
      </c>
      <c r="S32" s="6">
        <f t="shared" si="13"/>
        <v>0</v>
      </c>
      <c r="T32" s="6">
        <f t="shared" si="14"/>
        <v>0</v>
      </c>
      <c r="U32" s="6">
        <f t="shared" si="15"/>
        <v>0</v>
      </c>
      <c r="X32" s="13">
        <v>3</v>
      </c>
      <c r="Y32" s="6">
        <v>11</v>
      </c>
      <c r="Z32" s="6">
        <v>6</v>
      </c>
      <c r="AA32" s="6">
        <v>5</v>
      </c>
      <c r="AB32" s="6">
        <v>11</v>
      </c>
      <c r="AC32" s="6">
        <v>4</v>
      </c>
    </row>
    <row r="33" spans="1:29">
      <c r="A33" s="8">
        <v>8</v>
      </c>
      <c r="B33" s="8">
        <v>3</v>
      </c>
      <c r="D33" s="8">
        <v>3</v>
      </c>
      <c r="F33" s="6">
        <v>3</v>
      </c>
      <c r="H33" s="4">
        <v>2</v>
      </c>
      <c r="I33" s="4"/>
      <c r="J33" s="11">
        <f t="shared" ca="1" si="16"/>
        <v>0</v>
      </c>
      <c r="K33" s="8">
        <f t="shared" ca="1" si="17"/>
        <v>0</v>
      </c>
      <c r="L33" s="8">
        <f t="shared" ca="1" si="18"/>
        <v>1</v>
      </c>
      <c r="M33" s="8">
        <f t="shared" ca="1" si="9"/>
        <v>0</v>
      </c>
      <c r="N33" s="8">
        <f t="shared" ca="1" si="19"/>
        <v>0</v>
      </c>
      <c r="O33" s="8">
        <f t="shared" ca="1" si="20"/>
        <v>1</v>
      </c>
      <c r="P33" s="6">
        <f t="shared" si="10"/>
        <v>0</v>
      </c>
      <c r="Q33" s="6">
        <f t="shared" si="11"/>
        <v>0</v>
      </c>
      <c r="R33" s="6">
        <f t="shared" si="12"/>
        <v>0</v>
      </c>
      <c r="S33" s="6">
        <f t="shared" si="13"/>
        <v>0</v>
      </c>
      <c r="T33" s="6">
        <f t="shared" si="14"/>
        <v>0</v>
      </c>
      <c r="U33" s="6">
        <f t="shared" si="15"/>
        <v>0</v>
      </c>
      <c r="X33" s="6">
        <v>5</v>
      </c>
      <c r="Y33" s="6">
        <v>2</v>
      </c>
      <c r="Z33" s="6">
        <v>13</v>
      </c>
      <c r="AA33" s="6">
        <v>0</v>
      </c>
      <c r="AB33" s="6">
        <v>8</v>
      </c>
      <c r="AC33" s="6">
        <v>12</v>
      </c>
    </row>
    <row r="34" spans="1:29">
      <c r="A34" s="8">
        <v>9</v>
      </c>
      <c r="B34" s="8">
        <v>1</v>
      </c>
      <c r="D34" s="8">
        <v>2</v>
      </c>
      <c r="F34" s="6">
        <v>2</v>
      </c>
      <c r="H34" s="4">
        <v>3</v>
      </c>
      <c r="I34" s="4"/>
      <c r="J34" s="11">
        <f t="shared" ca="1" si="16"/>
        <v>0</v>
      </c>
      <c r="K34" s="8">
        <f t="shared" ca="1" si="17"/>
        <v>0</v>
      </c>
      <c r="L34" s="8">
        <f t="shared" ca="1" si="18"/>
        <v>1</v>
      </c>
      <c r="M34" s="8">
        <f t="shared" ca="1" si="9"/>
        <v>1</v>
      </c>
      <c r="N34" s="8">
        <f t="shared" ca="1" si="19"/>
        <v>0</v>
      </c>
      <c r="O34" s="8">
        <f t="shared" ca="1" si="20"/>
        <v>0</v>
      </c>
      <c r="P34" s="6">
        <f t="shared" si="10"/>
        <v>0</v>
      </c>
      <c r="Q34" s="6">
        <f t="shared" si="11"/>
        <v>1</v>
      </c>
      <c r="R34" s="6">
        <f t="shared" si="12"/>
        <v>0</v>
      </c>
      <c r="S34" s="6">
        <f t="shared" si="13"/>
        <v>0</v>
      </c>
      <c r="T34" s="6">
        <f t="shared" si="14"/>
        <v>0</v>
      </c>
      <c r="U34" s="6">
        <f t="shared" si="15"/>
        <v>0</v>
      </c>
      <c r="X34" s="6">
        <v>3</v>
      </c>
      <c r="Y34" s="6">
        <v>2</v>
      </c>
      <c r="Z34" s="6">
        <v>15</v>
      </c>
      <c r="AA34" s="6">
        <v>2</v>
      </c>
      <c r="AB34" s="6">
        <v>2</v>
      </c>
      <c r="AC34" s="6">
        <v>16</v>
      </c>
    </row>
    <row r="35" spans="1:29">
      <c r="A35" s="8">
        <v>10</v>
      </c>
      <c r="B35" s="8">
        <v>3</v>
      </c>
      <c r="D35" s="8">
        <v>3</v>
      </c>
      <c r="F35" s="6">
        <v>3</v>
      </c>
      <c r="H35" s="4">
        <v>2</v>
      </c>
      <c r="I35" s="4"/>
      <c r="J35" s="11">
        <f t="shared" ca="1" si="16"/>
        <v>0</v>
      </c>
      <c r="K35" s="8">
        <f t="shared" ca="1" si="17"/>
        <v>0</v>
      </c>
      <c r="L35" s="8">
        <f t="shared" ca="1" si="18"/>
        <v>1</v>
      </c>
      <c r="M35" s="8">
        <f t="shared" ca="1" si="9"/>
        <v>0</v>
      </c>
      <c r="N35" s="8">
        <f t="shared" ca="1" si="19"/>
        <v>0</v>
      </c>
      <c r="O35" s="8">
        <f t="shared" ca="1" si="20"/>
        <v>1</v>
      </c>
      <c r="P35" s="6">
        <f t="shared" si="10"/>
        <v>0</v>
      </c>
      <c r="Q35" s="6">
        <f t="shared" si="11"/>
        <v>1</v>
      </c>
      <c r="R35" s="6">
        <f t="shared" si="12"/>
        <v>0</v>
      </c>
      <c r="S35" s="6">
        <f t="shared" si="13"/>
        <v>0</v>
      </c>
      <c r="T35" s="6">
        <f t="shared" si="14"/>
        <v>0</v>
      </c>
      <c r="U35" s="6">
        <f t="shared" si="15"/>
        <v>0</v>
      </c>
      <c r="X35" s="6">
        <v>9</v>
      </c>
      <c r="Y35" s="6">
        <v>2</v>
      </c>
      <c r="Z35" s="6">
        <v>9</v>
      </c>
      <c r="AA35" s="6">
        <v>12</v>
      </c>
      <c r="AB35" s="6">
        <v>3</v>
      </c>
      <c r="AC35" s="6">
        <v>5</v>
      </c>
    </row>
    <row r="36" spans="1:29">
      <c r="A36" s="8">
        <v>11</v>
      </c>
      <c r="B36" s="8">
        <v>1</v>
      </c>
      <c r="D36" s="8">
        <v>2</v>
      </c>
      <c r="F36" s="6">
        <v>2</v>
      </c>
      <c r="H36" s="4">
        <v>3</v>
      </c>
      <c r="I36" s="4"/>
      <c r="J36" s="11">
        <f t="shared" ca="1" si="16"/>
        <v>0</v>
      </c>
      <c r="K36" s="8">
        <f t="shared" ca="1" si="17"/>
        <v>1</v>
      </c>
      <c r="L36" s="8">
        <f t="shared" ca="1" si="18"/>
        <v>0</v>
      </c>
      <c r="M36" s="8">
        <f t="shared" ca="1" si="9"/>
        <v>1</v>
      </c>
      <c r="N36" s="8">
        <f t="shared" ca="1" si="19"/>
        <v>0</v>
      </c>
      <c r="O36" s="8">
        <f t="shared" ca="1" si="20"/>
        <v>0</v>
      </c>
      <c r="P36" s="6">
        <f t="shared" si="10"/>
        <v>0</v>
      </c>
      <c r="Q36" s="6">
        <f t="shared" si="11"/>
        <v>0</v>
      </c>
      <c r="R36" s="6">
        <f t="shared" si="12"/>
        <v>0</v>
      </c>
      <c r="S36" s="6">
        <f t="shared" si="13"/>
        <v>0</v>
      </c>
      <c r="T36" s="6">
        <f t="shared" si="14"/>
        <v>0</v>
      </c>
      <c r="U36" s="6">
        <f t="shared" si="15"/>
        <v>0</v>
      </c>
      <c r="X36" s="6">
        <v>3</v>
      </c>
      <c r="Y36" s="6">
        <v>1</v>
      </c>
      <c r="Z36" s="6">
        <v>16</v>
      </c>
      <c r="AA36" s="6">
        <v>5</v>
      </c>
      <c r="AB36" s="6">
        <v>3</v>
      </c>
      <c r="AC36" s="6">
        <v>12</v>
      </c>
    </row>
    <row r="37" spans="1:29">
      <c r="A37" s="8">
        <v>12</v>
      </c>
      <c r="B37" s="8">
        <v>3</v>
      </c>
      <c r="D37" s="8">
        <v>3</v>
      </c>
      <c r="F37" s="6">
        <v>3</v>
      </c>
      <c r="H37" s="4">
        <v>2</v>
      </c>
      <c r="I37" s="4"/>
      <c r="J37" s="11">
        <f t="shared" ca="1" si="16"/>
        <v>0</v>
      </c>
      <c r="K37" s="8">
        <f t="shared" ca="1" si="17"/>
        <v>0</v>
      </c>
      <c r="L37" s="8">
        <f t="shared" ca="1" si="18"/>
        <v>1</v>
      </c>
      <c r="M37" s="8">
        <f t="shared" ca="1" si="9"/>
        <v>0</v>
      </c>
      <c r="N37" s="8">
        <f t="shared" ca="1" si="19"/>
        <v>0</v>
      </c>
      <c r="O37" s="8">
        <f t="shared" ca="1" si="20"/>
        <v>1</v>
      </c>
      <c r="P37" s="6">
        <f t="shared" si="10"/>
        <v>0</v>
      </c>
      <c r="Q37" s="6">
        <f t="shared" si="11"/>
        <v>1</v>
      </c>
      <c r="R37" s="6">
        <f t="shared" si="12"/>
        <v>0</v>
      </c>
      <c r="S37" s="6">
        <f t="shared" si="13"/>
        <v>0</v>
      </c>
      <c r="T37" s="6">
        <f t="shared" si="14"/>
        <v>0</v>
      </c>
      <c r="U37" s="6">
        <f t="shared" si="15"/>
        <v>0</v>
      </c>
      <c r="X37" s="6">
        <v>0</v>
      </c>
      <c r="Y37" s="6">
        <v>7</v>
      </c>
      <c r="Z37" s="6">
        <v>13</v>
      </c>
      <c r="AA37" s="6">
        <v>2</v>
      </c>
      <c r="AB37" s="6">
        <v>5</v>
      </c>
      <c r="AC37" s="6">
        <v>13</v>
      </c>
    </row>
    <row r="38" spans="1:29">
      <c r="A38" s="8">
        <v>13</v>
      </c>
      <c r="B38" s="8">
        <v>3</v>
      </c>
      <c r="D38" s="8">
        <v>3</v>
      </c>
      <c r="F38" s="6">
        <v>3</v>
      </c>
      <c r="H38" s="4">
        <v>2</v>
      </c>
      <c r="I38" s="4"/>
      <c r="J38" s="11">
        <f t="shared" ca="1" si="16"/>
        <v>0</v>
      </c>
      <c r="K38" s="8">
        <f t="shared" ca="1" si="17"/>
        <v>0</v>
      </c>
      <c r="L38" s="8">
        <f t="shared" ca="1" si="18"/>
        <v>1</v>
      </c>
      <c r="M38" s="8">
        <f t="shared" ca="1" si="9"/>
        <v>0</v>
      </c>
      <c r="N38" s="8">
        <f t="shared" ca="1" si="19"/>
        <v>0</v>
      </c>
      <c r="O38" s="8">
        <f t="shared" ca="1" si="20"/>
        <v>1</v>
      </c>
      <c r="P38" s="6">
        <f t="shared" si="10"/>
        <v>0</v>
      </c>
      <c r="Q38" s="6">
        <f t="shared" si="11"/>
        <v>1</v>
      </c>
      <c r="R38" s="6">
        <f t="shared" si="12"/>
        <v>0</v>
      </c>
      <c r="S38" s="6">
        <f t="shared" si="13"/>
        <v>0</v>
      </c>
      <c r="T38" s="6">
        <f t="shared" si="14"/>
        <v>0</v>
      </c>
      <c r="U38" s="6">
        <f t="shared" si="15"/>
        <v>0</v>
      </c>
      <c r="X38" s="6">
        <v>2</v>
      </c>
      <c r="Y38" s="6">
        <v>2</v>
      </c>
      <c r="Z38" s="6">
        <v>16</v>
      </c>
      <c r="AA38" s="6">
        <v>4</v>
      </c>
      <c r="AB38" s="6">
        <v>3</v>
      </c>
      <c r="AC38" s="6">
        <v>13</v>
      </c>
    </row>
    <row r="39" spans="1:29">
      <c r="A39" s="8">
        <v>14</v>
      </c>
      <c r="B39" s="6">
        <v>1</v>
      </c>
      <c r="D39" s="8">
        <v>3</v>
      </c>
      <c r="F39" s="6">
        <v>3</v>
      </c>
      <c r="H39" s="4">
        <v>2</v>
      </c>
      <c r="I39" s="4"/>
      <c r="J39" s="11">
        <f t="shared" ca="1" si="16"/>
        <v>0</v>
      </c>
      <c r="K39" s="8">
        <f t="shared" ca="1" si="17"/>
        <v>0</v>
      </c>
      <c r="L39" s="8">
        <f t="shared" ca="1" si="18"/>
        <v>1</v>
      </c>
      <c r="M39" s="8">
        <f t="shared" ca="1" si="9"/>
        <v>0</v>
      </c>
      <c r="N39" s="8">
        <f t="shared" ca="1" si="19"/>
        <v>0</v>
      </c>
      <c r="O39" s="8">
        <f t="shared" ca="1" si="20"/>
        <v>1</v>
      </c>
      <c r="P39" s="6">
        <f t="shared" si="10"/>
        <v>0</v>
      </c>
      <c r="Q39" s="6">
        <f t="shared" si="11"/>
        <v>1</v>
      </c>
      <c r="R39" s="6">
        <f t="shared" si="12"/>
        <v>0</v>
      </c>
      <c r="S39" s="6">
        <f t="shared" si="13"/>
        <v>0</v>
      </c>
      <c r="T39" s="6">
        <f t="shared" si="14"/>
        <v>0</v>
      </c>
      <c r="U39" s="6">
        <f t="shared" si="15"/>
        <v>0</v>
      </c>
    </row>
    <row r="40" spans="1:29">
      <c r="A40" s="8">
        <v>15</v>
      </c>
      <c r="B40" s="6">
        <v>3</v>
      </c>
      <c r="D40" s="8">
        <v>2</v>
      </c>
      <c r="F40" s="6">
        <v>2</v>
      </c>
      <c r="H40" s="4">
        <v>3</v>
      </c>
      <c r="I40" s="4"/>
      <c r="J40" s="11">
        <f t="shared" ca="1" si="16"/>
        <v>0</v>
      </c>
      <c r="K40" s="8">
        <f t="shared" ca="1" si="17"/>
        <v>0</v>
      </c>
      <c r="L40" s="8">
        <f t="shared" ca="1" si="18"/>
        <v>1</v>
      </c>
      <c r="M40" s="8">
        <f t="shared" ca="1" si="9"/>
        <v>0</v>
      </c>
      <c r="N40" s="8">
        <f t="shared" ca="1" si="19"/>
        <v>0</v>
      </c>
      <c r="O40" s="8">
        <f t="shared" ca="1" si="20"/>
        <v>1</v>
      </c>
      <c r="P40" s="6">
        <f t="shared" si="10"/>
        <v>0</v>
      </c>
      <c r="Q40" s="6">
        <f t="shared" si="11"/>
        <v>0</v>
      </c>
      <c r="R40" s="6">
        <f t="shared" si="12"/>
        <v>0</v>
      </c>
      <c r="S40" s="6">
        <f t="shared" si="13"/>
        <v>0</v>
      </c>
      <c r="T40" s="6">
        <f t="shared" si="14"/>
        <v>0</v>
      </c>
      <c r="U40" s="6">
        <f t="shared" si="15"/>
        <v>0</v>
      </c>
    </row>
    <row r="41" spans="1:29">
      <c r="A41" s="8">
        <v>16</v>
      </c>
      <c r="B41" s="6">
        <v>3</v>
      </c>
      <c r="D41" s="8">
        <v>2</v>
      </c>
      <c r="F41" s="6">
        <v>2</v>
      </c>
      <c r="H41" s="4">
        <v>3</v>
      </c>
      <c r="I41" s="4"/>
      <c r="J41" s="11">
        <f t="shared" ca="1" si="16"/>
        <v>0</v>
      </c>
      <c r="K41" s="8">
        <f t="shared" ca="1" si="17"/>
        <v>1</v>
      </c>
      <c r="L41" s="8">
        <f t="shared" ca="1" si="18"/>
        <v>0</v>
      </c>
      <c r="M41" s="8">
        <f t="shared" ca="1" si="9"/>
        <v>1</v>
      </c>
      <c r="N41" s="8">
        <f t="shared" ca="1" si="19"/>
        <v>0</v>
      </c>
      <c r="O41" s="8">
        <f t="shared" ca="1" si="20"/>
        <v>0</v>
      </c>
      <c r="P41" s="6">
        <f t="shared" si="10"/>
        <v>0</v>
      </c>
      <c r="Q41" s="6">
        <f t="shared" si="11"/>
        <v>1</v>
      </c>
      <c r="R41" s="6">
        <f t="shared" si="12"/>
        <v>0</v>
      </c>
      <c r="S41" s="6">
        <f t="shared" si="13"/>
        <v>0</v>
      </c>
      <c r="T41" s="6">
        <f t="shared" si="14"/>
        <v>0</v>
      </c>
      <c r="U41" s="6">
        <f t="shared" si="15"/>
        <v>0</v>
      </c>
    </row>
    <row r="42" spans="1:29">
      <c r="A42" s="8">
        <v>17</v>
      </c>
      <c r="B42" s="6">
        <v>1</v>
      </c>
      <c r="D42" s="8">
        <v>3</v>
      </c>
      <c r="F42" s="6">
        <v>3</v>
      </c>
      <c r="H42" s="4">
        <v>2</v>
      </c>
      <c r="I42" s="4"/>
      <c r="J42" s="11">
        <f t="shared" ca="1" si="16"/>
        <v>0</v>
      </c>
      <c r="K42" s="8">
        <f t="shared" ca="1" si="17"/>
        <v>0</v>
      </c>
      <c r="L42" s="8">
        <f t="shared" ca="1" si="18"/>
        <v>1</v>
      </c>
      <c r="M42" s="8">
        <f t="shared" ca="1" si="9"/>
        <v>0</v>
      </c>
      <c r="N42" s="8">
        <f t="shared" ca="1" si="19"/>
        <v>0</v>
      </c>
      <c r="O42" s="8">
        <f t="shared" ca="1" si="20"/>
        <v>1</v>
      </c>
      <c r="P42" s="6">
        <f t="shared" si="10"/>
        <v>0</v>
      </c>
      <c r="Q42" s="6">
        <f t="shared" si="11"/>
        <v>0</v>
      </c>
      <c r="R42" s="6">
        <f t="shared" si="12"/>
        <v>0</v>
      </c>
      <c r="S42" s="6">
        <f t="shared" si="13"/>
        <v>0</v>
      </c>
      <c r="T42" s="6">
        <f t="shared" si="14"/>
        <v>0</v>
      </c>
      <c r="U42" s="6">
        <f t="shared" si="15"/>
        <v>0</v>
      </c>
    </row>
    <row r="43" spans="1:29">
      <c r="A43" s="8">
        <v>18</v>
      </c>
      <c r="B43" s="6">
        <v>1</v>
      </c>
      <c r="D43" s="8">
        <v>2</v>
      </c>
      <c r="F43" s="6">
        <v>2</v>
      </c>
      <c r="H43" s="4">
        <v>3</v>
      </c>
      <c r="J43" s="11">
        <f t="shared" ca="1" si="16"/>
        <v>0</v>
      </c>
      <c r="K43" s="8">
        <f t="shared" ca="1" si="17"/>
        <v>0</v>
      </c>
      <c r="L43" s="8">
        <f t="shared" ca="1" si="18"/>
        <v>1</v>
      </c>
      <c r="M43" s="8">
        <f t="shared" ca="1" si="9"/>
        <v>0</v>
      </c>
      <c r="N43" s="8">
        <f t="shared" ca="1" si="19"/>
        <v>0</v>
      </c>
      <c r="O43" s="8">
        <f t="shared" ca="1" si="20"/>
        <v>1</v>
      </c>
      <c r="P43" s="6">
        <f t="shared" ref="P43:U43" si="21">SUM(P26:P42)</f>
        <v>0</v>
      </c>
      <c r="Q43" s="6">
        <f t="shared" si="21"/>
        <v>11</v>
      </c>
      <c r="R43" s="6">
        <f t="shared" si="21"/>
        <v>0</v>
      </c>
      <c r="S43" s="6">
        <f t="shared" si="21"/>
        <v>0</v>
      </c>
      <c r="T43" s="6">
        <f t="shared" si="21"/>
        <v>0</v>
      </c>
      <c r="U43" s="6">
        <f t="shared" si="21"/>
        <v>0</v>
      </c>
    </row>
    <row r="44" spans="1:29">
      <c r="A44" s="8">
        <v>19</v>
      </c>
      <c r="B44" s="6">
        <v>1</v>
      </c>
      <c r="D44" s="8">
        <v>2</v>
      </c>
      <c r="F44" s="6">
        <v>2</v>
      </c>
      <c r="H44" s="4">
        <v>3</v>
      </c>
      <c r="J44" s="11">
        <f t="shared" ca="1" si="16"/>
        <v>0</v>
      </c>
      <c r="K44" s="8">
        <f t="shared" ca="1" si="17"/>
        <v>0</v>
      </c>
      <c r="L44" s="8">
        <f t="shared" ca="1" si="18"/>
        <v>1</v>
      </c>
      <c r="M44" s="8">
        <f t="shared" ca="1" si="9"/>
        <v>0</v>
      </c>
      <c r="N44" s="8">
        <f t="shared" ca="1" si="19"/>
        <v>0</v>
      </c>
      <c r="O44" s="8">
        <f t="shared" ca="1" si="20"/>
        <v>1</v>
      </c>
      <c r="P44" s="5" t="s">
        <v>76</v>
      </c>
      <c r="Q44" s="5" t="s">
        <v>79</v>
      </c>
      <c r="R44" s="5" t="s">
        <v>73</v>
      </c>
      <c r="S44" s="5" t="s">
        <v>77</v>
      </c>
      <c r="T44" s="5" t="s">
        <v>79</v>
      </c>
      <c r="U44" s="5" t="s">
        <v>73</v>
      </c>
      <c r="V44" s="5"/>
      <c r="W44" s="5"/>
    </row>
    <row r="45" spans="1:29">
      <c r="A45" s="8">
        <v>20</v>
      </c>
      <c r="B45" s="6">
        <v>3</v>
      </c>
      <c r="D45" s="8">
        <v>3</v>
      </c>
      <c r="F45" s="6">
        <v>3</v>
      </c>
      <c r="H45" s="4">
        <v>2</v>
      </c>
      <c r="J45" s="11">
        <f t="shared" ca="1" si="16"/>
        <v>0</v>
      </c>
      <c r="K45" s="8">
        <f t="shared" ca="1" si="17"/>
        <v>0</v>
      </c>
      <c r="L45" s="8">
        <f t="shared" ca="1" si="18"/>
        <v>1</v>
      </c>
      <c r="M45" s="8">
        <f t="shared" ca="1" si="9"/>
        <v>0</v>
      </c>
      <c r="N45" s="8">
        <f t="shared" ca="1" si="19"/>
        <v>0</v>
      </c>
      <c r="O45" s="8">
        <f t="shared" ca="1" si="20"/>
        <v>1</v>
      </c>
    </row>
    <row r="46" spans="1:29">
      <c r="H46" s="4"/>
      <c r="J46" s="11">
        <f ca="1">SUM(J26:J45)</f>
        <v>2</v>
      </c>
      <c r="K46" s="11">
        <f t="shared" ref="K46:L46" ca="1" si="22">SUM(K26:K45)</f>
        <v>2</v>
      </c>
      <c r="L46" s="11">
        <f t="shared" ca="1" si="22"/>
        <v>16</v>
      </c>
      <c r="M46" s="11">
        <f t="shared" ref="M46" ca="1" si="23">SUM(M26:M45)</f>
        <v>4</v>
      </c>
      <c r="N46" s="11">
        <f t="shared" ref="N46" ca="1" si="24">SUM(N26:N45)</f>
        <v>3</v>
      </c>
      <c r="O46" s="11">
        <f t="shared" ref="O46" ca="1" si="25">SUM(O26:O45)</f>
        <v>13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K46"/>
  <sheetViews>
    <sheetView tabSelected="1" topLeftCell="A67" zoomScale="75" workbookViewId="0">
      <selection activeCell="X41" sqref="X41:Z42"/>
    </sheetView>
  </sheetViews>
  <sheetFormatPr defaultColWidth="11" defaultRowHeight="15"/>
  <cols>
    <col min="1" max="9" width="11" style="8"/>
    <col min="10" max="10" width="11" style="11"/>
    <col min="11" max="16384" width="11" style="8"/>
  </cols>
  <sheetData>
    <row r="1" spans="1:141">
      <c r="A1" s="8" t="s">
        <v>88</v>
      </c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  <c r="I1" s="8" t="s">
        <v>96</v>
      </c>
      <c r="J1" s="8" t="s">
        <v>97</v>
      </c>
      <c r="K1" s="8" t="s">
        <v>98</v>
      </c>
      <c r="L1" s="8" t="s">
        <v>99</v>
      </c>
      <c r="M1" s="8" t="s">
        <v>100</v>
      </c>
      <c r="N1" s="8" t="s">
        <v>101</v>
      </c>
      <c r="O1" s="8" t="s">
        <v>102</v>
      </c>
      <c r="P1" s="8" t="s">
        <v>103</v>
      </c>
      <c r="Q1" s="8" t="s">
        <v>104</v>
      </c>
      <c r="R1" s="8" t="s">
        <v>105</v>
      </c>
      <c r="S1" s="8" t="s">
        <v>106</v>
      </c>
      <c r="T1" s="8" t="s">
        <v>107</v>
      </c>
      <c r="U1" s="8" t="s">
        <v>108</v>
      </c>
      <c r="V1" s="8" t="s">
        <v>110</v>
      </c>
      <c r="W1" s="8" t="s">
        <v>122</v>
      </c>
      <c r="X1" s="8" t="s">
        <v>111</v>
      </c>
      <c r="Y1" s="8" t="s">
        <v>122</v>
      </c>
      <c r="Z1" s="8" t="s">
        <v>123</v>
      </c>
      <c r="AA1" s="8" t="s">
        <v>122</v>
      </c>
      <c r="AB1" s="8" t="s">
        <v>124</v>
      </c>
      <c r="AC1" s="8" t="s">
        <v>122</v>
      </c>
      <c r="AD1" s="8" t="s">
        <v>111</v>
      </c>
      <c r="AE1" s="8" t="s">
        <v>122</v>
      </c>
      <c r="AF1" s="8" t="s">
        <v>123</v>
      </c>
      <c r="AG1" s="8" t="s">
        <v>122</v>
      </c>
      <c r="AH1" s="8" t="s">
        <v>124</v>
      </c>
      <c r="AI1" s="8" t="s">
        <v>122</v>
      </c>
      <c r="AJ1" s="8" t="s">
        <v>111</v>
      </c>
      <c r="AK1" s="8" t="s">
        <v>122</v>
      </c>
      <c r="AL1" s="8" t="s">
        <v>123</v>
      </c>
      <c r="AM1" s="8" t="s">
        <v>122</v>
      </c>
      <c r="AN1" s="8" t="s">
        <v>124</v>
      </c>
      <c r="AO1" s="8" t="s">
        <v>122</v>
      </c>
      <c r="AP1" s="8" t="s">
        <v>111</v>
      </c>
      <c r="AQ1" s="8" t="s">
        <v>122</v>
      </c>
      <c r="AR1" s="8" t="s">
        <v>123</v>
      </c>
      <c r="AS1" s="8" t="s">
        <v>122</v>
      </c>
      <c r="AT1" s="8" t="s">
        <v>124</v>
      </c>
      <c r="AU1" s="8" t="s">
        <v>122</v>
      </c>
      <c r="AV1" s="8" t="s">
        <v>111</v>
      </c>
      <c r="AW1" s="8" t="s">
        <v>122</v>
      </c>
      <c r="AX1" s="8" t="s">
        <v>123</v>
      </c>
      <c r="AY1" s="8" t="s">
        <v>122</v>
      </c>
      <c r="AZ1" s="8" t="s">
        <v>124</v>
      </c>
      <c r="BA1" s="8" t="s">
        <v>122</v>
      </c>
      <c r="BB1" s="8" t="s">
        <v>111</v>
      </c>
      <c r="BC1" s="8" t="s">
        <v>122</v>
      </c>
      <c r="BD1" s="8" t="s">
        <v>123</v>
      </c>
      <c r="BE1" s="8" t="s">
        <v>122</v>
      </c>
      <c r="BF1" s="8" t="s">
        <v>124</v>
      </c>
      <c r="BG1" s="8" t="s">
        <v>122</v>
      </c>
      <c r="BH1" s="8" t="s">
        <v>111</v>
      </c>
      <c r="BI1" s="8" t="s">
        <v>122</v>
      </c>
      <c r="BJ1" s="8" t="s">
        <v>123</v>
      </c>
      <c r="BK1" s="8" t="s">
        <v>122</v>
      </c>
      <c r="BL1" s="8" t="s">
        <v>124</v>
      </c>
      <c r="BM1" s="8" t="s">
        <v>122</v>
      </c>
      <c r="BN1" s="8" t="s">
        <v>111</v>
      </c>
      <c r="BO1" s="8" t="s">
        <v>122</v>
      </c>
      <c r="BP1" s="8" t="s">
        <v>123</v>
      </c>
      <c r="BQ1" s="8" t="s">
        <v>122</v>
      </c>
      <c r="BR1" s="8" t="s">
        <v>124</v>
      </c>
      <c r="BS1" s="8" t="s">
        <v>122</v>
      </c>
      <c r="BT1" s="8" t="s">
        <v>111</v>
      </c>
      <c r="BU1" s="8" t="s">
        <v>122</v>
      </c>
      <c r="BV1" s="8" t="s">
        <v>123</v>
      </c>
      <c r="BW1" s="8" t="s">
        <v>122</v>
      </c>
      <c r="BX1" s="8" t="s">
        <v>124</v>
      </c>
      <c r="BY1" s="8" t="s">
        <v>122</v>
      </c>
      <c r="BZ1" s="8" t="s">
        <v>111</v>
      </c>
      <c r="CA1" s="8" t="s">
        <v>122</v>
      </c>
      <c r="CB1" s="8" t="s">
        <v>123</v>
      </c>
      <c r="CC1" s="8" t="s">
        <v>122</v>
      </c>
      <c r="CD1" s="8" t="s">
        <v>124</v>
      </c>
      <c r="CE1" s="8" t="s">
        <v>122</v>
      </c>
      <c r="CF1" s="8" t="s">
        <v>111</v>
      </c>
      <c r="CG1" s="8" t="s">
        <v>122</v>
      </c>
      <c r="CH1" s="8" t="s">
        <v>123</v>
      </c>
      <c r="CI1" s="8" t="s">
        <v>122</v>
      </c>
      <c r="CJ1" s="8" t="s">
        <v>124</v>
      </c>
      <c r="CK1" s="8" t="s">
        <v>122</v>
      </c>
      <c r="CL1" s="8" t="s">
        <v>111</v>
      </c>
      <c r="CM1" s="8" t="s">
        <v>122</v>
      </c>
      <c r="CN1" s="8" t="s">
        <v>123</v>
      </c>
      <c r="CO1" s="8" t="s">
        <v>122</v>
      </c>
      <c r="CP1" s="8" t="s">
        <v>124</v>
      </c>
      <c r="CQ1" s="8" t="s">
        <v>122</v>
      </c>
      <c r="CR1" s="8" t="s">
        <v>111</v>
      </c>
      <c r="CS1" s="8" t="s">
        <v>122</v>
      </c>
      <c r="CT1" s="8" t="s">
        <v>123</v>
      </c>
      <c r="CU1" s="8" t="s">
        <v>122</v>
      </c>
      <c r="CV1" s="8" t="s">
        <v>124</v>
      </c>
      <c r="CW1" s="8" t="s">
        <v>122</v>
      </c>
      <c r="CX1" s="8" t="s">
        <v>111</v>
      </c>
      <c r="CY1" s="8" t="s">
        <v>122</v>
      </c>
      <c r="CZ1" s="8" t="s">
        <v>123</v>
      </c>
      <c r="DA1" s="8" t="s">
        <v>122</v>
      </c>
      <c r="DB1" s="8" t="s">
        <v>124</v>
      </c>
      <c r="DC1" s="8" t="s">
        <v>122</v>
      </c>
      <c r="DD1" s="8" t="s">
        <v>111</v>
      </c>
      <c r="DE1" s="8" t="s">
        <v>122</v>
      </c>
      <c r="DF1" s="8" t="s">
        <v>123</v>
      </c>
      <c r="DG1" s="8" t="s">
        <v>122</v>
      </c>
      <c r="DH1" s="8" t="s">
        <v>124</v>
      </c>
      <c r="DI1" s="8" t="s">
        <v>122</v>
      </c>
      <c r="DJ1" s="8" t="s">
        <v>111</v>
      </c>
      <c r="DK1" s="8" t="s">
        <v>122</v>
      </c>
      <c r="DL1" s="8" t="s">
        <v>123</v>
      </c>
      <c r="DM1" s="8" t="s">
        <v>122</v>
      </c>
      <c r="DN1" s="8" t="s">
        <v>124</v>
      </c>
      <c r="DO1" s="8" t="s">
        <v>122</v>
      </c>
      <c r="DP1" s="8" t="s">
        <v>111</v>
      </c>
      <c r="DQ1" s="8" t="s">
        <v>122</v>
      </c>
      <c r="DR1" s="8" t="s">
        <v>123</v>
      </c>
      <c r="DS1" s="8" t="s">
        <v>122</v>
      </c>
      <c r="DT1" s="8" t="s">
        <v>124</v>
      </c>
      <c r="DU1" s="8" t="s">
        <v>122</v>
      </c>
      <c r="DV1" s="8" t="s">
        <v>111</v>
      </c>
      <c r="DW1" s="8" t="s">
        <v>122</v>
      </c>
      <c r="DX1" s="8" t="s">
        <v>123</v>
      </c>
      <c r="DY1" s="8" t="s">
        <v>122</v>
      </c>
      <c r="DZ1" s="8" t="s">
        <v>124</v>
      </c>
      <c r="EA1" s="8" t="s">
        <v>122</v>
      </c>
      <c r="EB1" s="8" t="s">
        <v>111</v>
      </c>
      <c r="EC1" s="8" t="s">
        <v>122</v>
      </c>
      <c r="ED1" s="8" t="s">
        <v>123</v>
      </c>
      <c r="EE1" s="8" t="s">
        <v>122</v>
      </c>
      <c r="EF1" s="8" t="s">
        <v>124</v>
      </c>
      <c r="EG1" s="8" t="s">
        <v>122</v>
      </c>
      <c r="EH1" s="8" t="s">
        <v>111</v>
      </c>
      <c r="EI1" s="8" t="s">
        <v>122</v>
      </c>
      <c r="EJ1" s="8" t="s">
        <v>123</v>
      </c>
      <c r="EK1" s="8" t="s">
        <v>122</v>
      </c>
    </row>
    <row r="2" spans="1:141">
      <c r="A2" s="8">
        <v>26</v>
      </c>
      <c r="B2" s="8" t="s">
        <v>134</v>
      </c>
      <c r="C2" s="8" t="s">
        <v>134</v>
      </c>
      <c r="D2" s="8" t="s">
        <v>82</v>
      </c>
      <c r="H2" s="8" t="s">
        <v>83</v>
      </c>
      <c r="I2" s="8" t="s">
        <v>133</v>
      </c>
      <c r="J2" s="8" t="s">
        <v>133</v>
      </c>
      <c r="K2" s="8" t="s">
        <v>135</v>
      </c>
      <c r="L2" s="8" t="s">
        <v>136</v>
      </c>
      <c r="M2" s="8" t="s">
        <v>137</v>
      </c>
      <c r="O2" s="8" t="s">
        <v>138</v>
      </c>
      <c r="P2" s="8">
        <v>114.13330078125</v>
      </c>
      <c r="Q2" s="8">
        <v>22.53330039978</v>
      </c>
      <c r="R2" s="8" t="s">
        <v>127</v>
      </c>
      <c r="S2" s="8" t="s">
        <v>139</v>
      </c>
      <c r="T2" s="8">
        <v>30</v>
      </c>
      <c r="W2" s="8">
        <v>3</v>
      </c>
      <c r="Y2" s="8">
        <v>2</v>
      </c>
      <c r="AA2" s="8">
        <v>4</v>
      </c>
      <c r="AC2" s="8">
        <v>2</v>
      </c>
      <c r="AE2" s="8">
        <v>2</v>
      </c>
      <c r="AG2" s="8">
        <v>2</v>
      </c>
      <c r="AI2" s="8">
        <v>2</v>
      </c>
      <c r="AK2" s="8">
        <v>2</v>
      </c>
      <c r="AM2" s="8">
        <v>3</v>
      </c>
      <c r="AO2" s="8">
        <v>3</v>
      </c>
      <c r="AQ2" s="8">
        <v>3</v>
      </c>
      <c r="AS2" s="8">
        <v>3</v>
      </c>
      <c r="AU2" s="8">
        <v>3</v>
      </c>
      <c r="AW2" s="8">
        <v>4</v>
      </c>
      <c r="AY2" s="8">
        <v>2</v>
      </c>
      <c r="BA2" s="8">
        <v>2</v>
      </c>
      <c r="BC2" s="8">
        <v>3</v>
      </c>
      <c r="BE2" s="8">
        <v>2</v>
      </c>
      <c r="BG2" s="8">
        <v>4</v>
      </c>
      <c r="BI2" s="8">
        <v>3</v>
      </c>
      <c r="BK2" s="8">
        <v>3</v>
      </c>
      <c r="BM2" s="8">
        <v>2</v>
      </c>
      <c r="BO2" s="8">
        <v>2</v>
      </c>
      <c r="BQ2" s="8">
        <v>2</v>
      </c>
      <c r="BS2" s="8">
        <v>3</v>
      </c>
      <c r="BU2" s="8">
        <v>4</v>
      </c>
      <c r="BW2" s="8">
        <v>2</v>
      </c>
      <c r="BY2" s="8">
        <v>3</v>
      </c>
      <c r="CA2" s="8">
        <v>3</v>
      </c>
      <c r="CC2" s="8">
        <v>3</v>
      </c>
      <c r="CE2" s="8">
        <v>3</v>
      </c>
      <c r="CG2" s="8">
        <v>2</v>
      </c>
      <c r="CI2" s="8">
        <v>2</v>
      </c>
      <c r="CK2" s="8">
        <v>4</v>
      </c>
      <c r="CM2" s="8">
        <v>3</v>
      </c>
      <c r="CO2" s="8">
        <v>3</v>
      </c>
      <c r="CQ2" s="8">
        <v>3</v>
      </c>
      <c r="CS2" s="8">
        <v>2</v>
      </c>
      <c r="CU2" s="8">
        <v>2</v>
      </c>
      <c r="CW2" s="8">
        <v>3</v>
      </c>
      <c r="CY2" s="8">
        <v>2</v>
      </c>
      <c r="DA2" s="8">
        <v>2</v>
      </c>
      <c r="DC2" s="8">
        <v>3</v>
      </c>
      <c r="DE2" s="8">
        <v>2</v>
      </c>
      <c r="DG2" s="8">
        <v>2</v>
      </c>
      <c r="DI2" s="8">
        <v>4</v>
      </c>
      <c r="DK2" s="8">
        <v>4</v>
      </c>
      <c r="DM2" s="8">
        <v>2</v>
      </c>
      <c r="DO2" s="8">
        <v>2</v>
      </c>
      <c r="DQ2" s="8">
        <v>4</v>
      </c>
      <c r="DS2" s="8">
        <v>4</v>
      </c>
      <c r="DU2" s="8">
        <v>2</v>
      </c>
      <c r="DW2" s="8">
        <v>2</v>
      </c>
      <c r="DY2" s="8">
        <v>3</v>
      </c>
      <c r="EA2" s="8">
        <v>2</v>
      </c>
      <c r="EC2" s="8">
        <v>4</v>
      </c>
      <c r="EE2" s="8">
        <v>3</v>
      </c>
      <c r="EG2" s="8">
        <v>4</v>
      </c>
      <c r="EI2" s="8">
        <v>3</v>
      </c>
      <c r="EK2" s="8">
        <v>3</v>
      </c>
    </row>
    <row r="3" spans="1:141">
      <c r="A3" s="8" t="s">
        <v>17</v>
      </c>
      <c r="B3" s="9" t="s">
        <v>113</v>
      </c>
      <c r="C3" s="8" t="s">
        <v>17</v>
      </c>
      <c r="D3" s="9" t="s">
        <v>69</v>
      </c>
      <c r="E3" s="8" t="s">
        <v>17</v>
      </c>
      <c r="F3" s="9" t="s">
        <v>69</v>
      </c>
      <c r="G3" s="8" t="s">
        <v>17</v>
      </c>
      <c r="H3" s="9"/>
      <c r="J3" s="11" t="s">
        <v>114</v>
      </c>
      <c r="K3" s="1"/>
      <c r="L3" s="1"/>
      <c r="M3" s="3" t="s">
        <v>115</v>
      </c>
      <c r="N3" s="2"/>
      <c r="O3" s="2"/>
    </row>
    <row r="4" spans="1:141">
      <c r="A4" s="8" t="s">
        <v>0</v>
      </c>
      <c r="B4" s="8">
        <f ca="1">OFFSET(W2, 0, H4)</f>
        <v>3</v>
      </c>
      <c r="C4" s="8" t="s">
        <v>18</v>
      </c>
      <c r="D4" s="8">
        <f ca="1">OFFSET(Y2, 0, H4)</f>
        <v>2</v>
      </c>
      <c r="E4" s="8" t="s">
        <v>35</v>
      </c>
      <c r="F4" s="8">
        <f ca="1">OFFSET(AA2, 0, H4)</f>
        <v>4</v>
      </c>
      <c r="G4" s="8" t="s">
        <v>52</v>
      </c>
      <c r="H4" s="8">
        <f>I4*6</f>
        <v>0</v>
      </c>
      <c r="I4" s="8">
        <v>0</v>
      </c>
      <c r="J4" s="11">
        <f t="shared" ref="J4:J23" ca="1" si="0">IF(B4=1,1,0)</f>
        <v>0</v>
      </c>
      <c r="K4" s="8">
        <f t="shared" ref="K4:K23" ca="1" si="1">IF(B4=2,1,0)</f>
        <v>0</v>
      </c>
      <c r="L4" s="8">
        <f ca="1">IF(B4="Neutral",1,0)</f>
        <v>0</v>
      </c>
      <c r="M4" s="8">
        <f t="shared" ref="M4:M23" ca="1" si="2">IF(D4=1,1,0)</f>
        <v>0</v>
      </c>
      <c r="N4" s="8">
        <f t="shared" ref="N4:N23" ca="1" si="3">IF(D4=2,1,0)</f>
        <v>1</v>
      </c>
      <c r="O4" s="8">
        <f ca="1">IF(D4="Neutral",1,0)</f>
        <v>0</v>
      </c>
    </row>
    <row r="5" spans="1:141">
      <c r="A5" s="8" t="s">
        <v>1</v>
      </c>
      <c r="B5" s="8">
        <f ca="1">OFFSET(W2, 0, H5)</f>
        <v>2</v>
      </c>
      <c r="C5" s="8" t="s">
        <v>19</v>
      </c>
      <c r="D5" s="8">
        <f ca="1">OFFSET(Y2, 0, H5)</f>
        <v>2</v>
      </c>
      <c r="E5" s="8" t="s">
        <v>36</v>
      </c>
      <c r="F5" s="8">
        <f ca="1">OFFSET(AA2, 0, H5)</f>
        <v>2</v>
      </c>
      <c r="G5" s="8" t="s">
        <v>53</v>
      </c>
      <c r="H5" s="8">
        <f t="shared" ref="H5:H23" si="4">I5*6</f>
        <v>6</v>
      </c>
      <c r="I5" s="8">
        <v>1</v>
      </c>
      <c r="J5" s="11">
        <f t="shared" ca="1" si="0"/>
        <v>0</v>
      </c>
      <c r="K5" s="8">
        <f t="shared" ca="1" si="1"/>
        <v>1</v>
      </c>
      <c r="L5" s="8">
        <f t="shared" ref="L5:L23" ca="1" si="5">IF(B5="Neutral",1,0)</f>
        <v>0</v>
      </c>
      <c r="M5" s="8">
        <f t="shared" ca="1" si="2"/>
        <v>0</v>
      </c>
      <c r="N5" s="8">
        <f t="shared" ca="1" si="3"/>
        <v>1</v>
      </c>
      <c r="O5" s="8">
        <f t="shared" ref="O5:O23" ca="1" si="6">IF(D5="Neutral",1,0)</f>
        <v>0</v>
      </c>
    </row>
    <row r="6" spans="1:141">
      <c r="A6" s="8" t="s">
        <v>2</v>
      </c>
      <c r="B6" s="8">
        <f ca="1">OFFSET(W2, 0, H6)</f>
        <v>2</v>
      </c>
      <c r="C6" s="8" t="s">
        <v>20</v>
      </c>
      <c r="D6" s="8">
        <f ca="1">OFFSET(Y2, 0, H6)</f>
        <v>2</v>
      </c>
      <c r="E6" s="8" t="s">
        <v>37</v>
      </c>
      <c r="F6" s="8">
        <f ca="1">OFFSET(AA2, 0, H6)</f>
        <v>3</v>
      </c>
      <c r="G6" s="8" t="s">
        <v>54</v>
      </c>
      <c r="H6" s="8">
        <f t="shared" si="4"/>
        <v>12</v>
      </c>
      <c r="I6" s="8">
        <v>2</v>
      </c>
      <c r="J6" s="11">
        <f t="shared" ca="1" si="0"/>
        <v>0</v>
      </c>
      <c r="K6" s="8">
        <f t="shared" ca="1" si="1"/>
        <v>1</v>
      </c>
      <c r="L6" s="8">
        <f t="shared" ca="1" si="5"/>
        <v>0</v>
      </c>
      <c r="M6" s="8">
        <f t="shared" ca="1" si="2"/>
        <v>0</v>
      </c>
      <c r="N6" s="8">
        <f t="shared" ca="1" si="3"/>
        <v>1</v>
      </c>
      <c r="O6" s="8">
        <f t="shared" ca="1" si="6"/>
        <v>0</v>
      </c>
    </row>
    <row r="7" spans="1:141">
      <c r="A7" s="8" t="s">
        <v>3</v>
      </c>
      <c r="B7" s="8">
        <f ca="1">OFFSET(W2, 0, H7)</f>
        <v>3</v>
      </c>
      <c r="C7" s="8" t="s">
        <v>21</v>
      </c>
      <c r="D7" s="8">
        <f ca="1">OFFSET(Y2, 0, H7)</f>
        <v>3</v>
      </c>
      <c r="E7" s="8" t="s">
        <v>38</v>
      </c>
      <c r="F7" s="8">
        <f ca="1">OFFSET(AA2, 0, H7)</f>
        <v>3</v>
      </c>
      <c r="G7" s="8" t="s">
        <v>55</v>
      </c>
      <c r="H7" s="8">
        <f t="shared" si="4"/>
        <v>18</v>
      </c>
      <c r="I7" s="8">
        <v>3</v>
      </c>
      <c r="J7" s="11">
        <f t="shared" ca="1" si="0"/>
        <v>0</v>
      </c>
      <c r="K7" s="8">
        <f t="shared" ca="1" si="1"/>
        <v>0</v>
      </c>
      <c r="L7" s="8">
        <f t="shared" ca="1" si="5"/>
        <v>0</v>
      </c>
      <c r="M7" s="8">
        <f t="shared" ca="1" si="2"/>
        <v>0</v>
      </c>
      <c r="N7" s="8">
        <f t="shared" ca="1" si="3"/>
        <v>0</v>
      </c>
      <c r="O7" s="8">
        <f t="shared" ca="1" si="6"/>
        <v>0</v>
      </c>
    </row>
    <row r="8" spans="1:141">
      <c r="A8" s="8" t="s">
        <v>4</v>
      </c>
      <c r="B8" s="8">
        <f ca="1">OFFSET(W2, 0, H8)</f>
        <v>3</v>
      </c>
      <c r="C8" s="8" t="s">
        <v>22</v>
      </c>
      <c r="D8" s="8">
        <f ca="1">OFFSET(Y2, 0, H8)</f>
        <v>4</v>
      </c>
      <c r="E8" s="8" t="s">
        <v>39</v>
      </c>
      <c r="F8" s="8">
        <f ca="1">OFFSET(AA2, 0, H8)</f>
        <v>2</v>
      </c>
      <c r="G8" s="8" t="s">
        <v>56</v>
      </c>
      <c r="H8" s="8">
        <f t="shared" si="4"/>
        <v>24</v>
      </c>
      <c r="I8" s="8">
        <v>4</v>
      </c>
      <c r="J8" s="11">
        <f t="shared" ca="1" si="0"/>
        <v>0</v>
      </c>
      <c r="K8" s="8">
        <f t="shared" ca="1" si="1"/>
        <v>0</v>
      </c>
      <c r="L8" s="8">
        <f t="shared" ca="1" si="5"/>
        <v>0</v>
      </c>
      <c r="M8" s="8">
        <f t="shared" ca="1" si="2"/>
        <v>0</v>
      </c>
      <c r="N8" s="8">
        <f t="shared" ca="1" si="3"/>
        <v>0</v>
      </c>
      <c r="O8" s="8">
        <f t="shared" ca="1" si="6"/>
        <v>0</v>
      </c>
    </row>
    <row r="9" spans="1:141">
      <c r="A9" s="8" t="s">
        <v>5</v>
      </c>
      <c r="B9" s="8">
        <f ca="1">OFFSET(W2, 0, H9)</f>
        <v>2</v>
      </c>
      <c r="C9" s="8" t="s">
        <v>23</v>
      </c>
      <c r="D9" s="8">
        <f ca="1">OFFSET(Y2, 0, H9)</f>
        <v>3</v>
      </c>
      <c r="E9" s="8" t="s">
        <v>40</v>
      </c>
      <c r="F9" s="8">
        <f ca="1">OFFSET(AA2, 0, H9)</f>
        <v>2</v>
      </c>
      <c r="G9" s="8" t="s">
        <v>57</v>
      </c>
      <c r="H9" s="8">
        <f t="shared" si="4"/>
        <v>30</v>
      </c>
      <c r="I9" s="8">
        <v>5</v>
      </c>
      <c r="J9" s="11">
        <f t="shared" ca="1" si="0"/>
        <v>0</v>
      </c>
      <c r="K9" s="8">
        <f t="shared" ca="1" si="1"/>
        <v>1</v>
      </c>
      <c r="L9" s="8">
        <f t="shared" ca="1" si="5"/>
        <v>0</v>
      </c>
      <c r="M9" s="8">
        <f t="shared" ca="1" si="2"/>
        <v>0</v>
      </c>
      <c r="N9" s="8">
        <f t="shared" ca="1" si="3"/>
        <v>0</v>
      </c>
      <c r="O9" s="8">
        <f t="shared" ca="1" si="6"/>
        <v>0</v>
      </c>
      <c r="AC9" s="8">
        <v>19</v>
      </c>
    </row>
    <row r="10" spans="1:141">
      <c r="A10" s="8" t="s">
        <v>6</v>
      </c>
      <c r="B10" s="8">
        <f ca="1">OFFSET(W2, 0, H10)</f>
        <v>4</v>
      </c>
      <c r="C10" s="8" t="s">
        <v>24</v>
      </c>
      <c r="D10" s="8">
        <f ca="1">OFFSET(Y2, 0, H10)</f>
        <v>3</v>
      </c>
      <c r="E10" s="8" t="s">
        <v>41</v>
      </c>
      <c r="F10" s="8">
        <f ca="1">OFFSET(AA2, 0, H10)</f>
        <v>3</v>
      </c>
      <c r="G10" s="8" t="s">
        <v>58</v>
      </c>
      <c r="H10" s="8">
        <f t="shared" si="4"/>
        <v>36</v>
      </c>
      <c r="I10" s="8">
        <v>6</v>
      </c>
      <c r="J10" s="11">
        <f t="shared" ca="1" si="0"/>
        <v>0</v>
      </c>
      <c r="K10" s="8">
        <f t="shared" ca="1" si="1"/>
        <v>0</v>
      </c>
      <c r="L10" s="8">
        <f t="shared" ca="1" si="5"/>
        <v>0</v>
      </c>
      <c r="M10" s="8">
        <f t="shared" ca="1" si="2"/>
        <v>0</v>
      </c>
      <c r="N10" s="8">
        <f t="shared" ca="1" si="3"/>
        <v>0</v>
      </c>
      <c r="O10" s="8">
        <f t="shared" ca="1" si="6"/>
        <v>0</v>
      </c>
      <c r="AC10" s="8">
        <v>7</v>
      </c>
    </row>
    <row r="11" spans="1:141">
      <c r="A11" s="8" t="s">
        <v>7</v>
      </c>
      <c r="B11" s="8">
        <f ca="1">OFFSET(W2, 0, H11)</f>
        <v>2</v>
      </c>
      <c r="C11" s="8" t="s">
        <v>25</v>
      </c>
      <c r="D11" s="8">
        <f ca="1">OFFSET(Y2, 0, H11)</f>
        <v>2</v>
      </c>
      <c r="E11" s="8" t="s">
        <v>42</v>
      </c>
      <c r="F11" s="8">
        <f ca="1">OFFSET(AA2, 0, H11)</f>
        <v>2</v>
      </c>
      <c r="G11" s="8" t="s">
        <v>59</v>
      </c>
      <c r="H11" s="8">
        <f t="shared" si="4"/>
        <v>42</v>
      </c>
      <c r="I11" s="8">
        <v>7</v>
      </c>
      <c r="J11" s="11">
        <f t="shared" ca="1" si="0"/>
        <v>0</v>
      </c>
      <c r="K11" s="8">
        <f t="shared" ca="1" si="1"/>
        <v>1</v>
      </c>
      <c r="L11" s="8">
        <f t="shared" ca="1" si="5"/>
        <v>0</v>
      </c>
      <c r="M11" s="8">
        <f t="shared" ca="1" si="2"/>
        <v>0</v>
      </c>
      <c r="N11" s="8">
        <f t="shared" ca="1" si="3"/>
        <v>1</v>
      </c>
      <c r="O11" s="8">
        <f t="shared" ca="1" si="6"/>
        <v>0</v>
      </c>
      <c r="AC11" s="8">
        <v>17</v>
      </c>
    </row>
    <row r="12" spans="1:141">
      <c r="A12" s="8" t="s">
        <v>8</v>
      </c>
      <c r="B12" s="8">
        <f ca="1">OFFSET(W2, 0, H12)</f>
        <v>3</v>
      </c>
      <c r="C12" s="8" t="s">
        <v>26</v>
      </c>
      <c r="D12" s="8">
        <f ca="1">OFFSET(Y2, 0, H12)</f>
        <v>4</v>
      </c>
      <c r="E12" s="8" t="s">
        <v>43</v>
      </c>
      <c r="F12" s="8">
        <f ca="1">OFFSET(AA2, 0, H12)</f>
        <v>2</v>
      </c>
      <c r="G12" s="8" t="s">
        <v>60</v>
      </c>
      <c r="H12" s="8">
        <f t="shared" si="4"/>
        <v>48</v>
      </c>
      <c r="I12" s="8">
        <v>8</v>
      </c>
      <c r="J12" s="11">
        <f t="shared" ca="1" si="0"/>
        <v>0</v>
      </c>
      <c r="K12" s="8">
        <f t="shared" ca="1" si="1"/>
        <v>0</v>
      </c>
      <c r="L12" s="8">
        <f t="shared" ca="1" si="5"/>
        <v>0</v>
      </c>
      <c r="M12" s="8">
        <f t="shared" ca="1" si="2"/>
        <v>0</v>
      </c>
      <c r="N12" s="8">
        <f t="shared" ca="1" si="3"/>
        <v>0</v>
      </c>
      <c r="O12" s="8">
        <f t="shared" ca="1" si="6"/>
        <v>0</v>
      </c>
      <c r="AC12" s="8">
        <v>13</v>
      </c>
    </row>
    <row r="13" spans="1:141">
      <c r="A13" s="8" t="s">
        <v>9</v>
      </c>
      <c r="B13" s="8">
        <f ca="1">OFFSET(W2, 0, H13)</f>
        <v>3</v>
      </c>
      <c r="C13" s="8" t="s">
        <v>27</v>
      </c>
      <c r="D13" s="8">
        <f ca="1">OFFSET(Y2, 0, H13)</f>
        <v>3</v>
      </c>
      <c r="E13" s="8" t="s">
        <v>44</v>
      </c>
      <c r="F13" s="8">
        <f ca="1">OFFSET(AA2, 0, H13)</f>
        <v>3</v>
      </c>
      <c r="G13" s="8" t="s">
        <v>61</v>
      </c>
      <c r="H13" s="8">
        <f t="shared" si="4"/>
        <v>54</v>
      </c>
      <c r="I13" s="8">
        <v>9</v>
      </c>
      <c r="J13" s="11">
        <f t="shared" ca="1" si="0"/>
        <v>0</v>
      </c>
      <c r="K13" s="8">
        <f t="shared" ca="1" si="1"/>
        <v>0</v>
      </c>
      <c r="L13" s="8">
        <f t="shared" ca="1" si="5"/>
        <v>0</v>
      </c>
      <c r="M13" s="8">
        <f t="shared" ca="1" si="2"/>
        <v>0</v>
      </c>
      <c r="N13" s="8">
        <f t="shared" ca="1" si="3"/>
        <v>0</v>
      </c>
      <c r="O13" s="8">
        <f t="shared" ca="1" si="6"/>
        <v>0</v>
      </c>
      <c r="AC13" s="8">
        <v>4</v>
      </c>
    </row>
    <row r="14" spans="1:141">
      <c r="A14" s="8" t="s">
        <v>10</v>
      </c>
      <c r="B14" s="8">
        <f ca="1">OFFSET(W2, 0, H14)</f>
        <v>3</v>
      </c>
      <c r="C14" s="8" t="s">
        <v>28</v>
      </c>
      <c r="D14" s="8">
        <f ca="1">OFFSET(Y2, 0, H14)</f>
        <v>2</v>
      </c>
      <c r="E14" s="8" t="s">
        <v>45</v>
      </c>
      <c r="F14" s="8">
        <f ca="1">OFFSET(AA2, 0, H14)</f>
        <v>2</v>
      </c>
      <c r="G14" s="8" t="s">
        <v>62</v>
      </c>
      <c r="H14" s="8">
        <f t="shared" si="4"/>
        <v>60</v>
      </c>
      <c r="I14" s="8">
        <v>10</v>
      </c>
      <c r="J14" s="11">
        <f t="shared" ca="1" si="0"/>
        <v>0</v>
      </c>
      <c r="K14" s="8">
        <f t="shared" ca="1" si="1"/>
        <v>0</v>
      </c>
      <c r="L14" s="8">
        <f t="shared" ca="1" si="5"/>
        <v>0</v>
      </c>
      <c r="M14" s="8">
        <f t="shared" ca="1" si="2"/>
        <v>0</v>
      </c>
      <c r="N14" s="8">
        <f t="shared" ca="1" si="3"/>
        <v>1</v>
      </c>
      <c r="O14" s="8">
        <f t="shared" ca="1" si="6"/>
        <v>0</v>
      </c>
      <c r="AC14" s="8">
        <v>14</v>
      </c>
    </row>
    <row r="15" spans="1:141">
      <c r="A15" s="8" t="s">
        <v>11</v>
      </c>
      <c r="B15" s="8">
        <f ca="1">OFFSET(W2, 0, H15)</f>
        <v>4</v>
      </c>
      <c r="C15" s="8" t="s">
        <v>29</v>
      </c>
      <c r="D15" s="8">
        <f ca="1">OFFSET(Y2, 0, H15)</f>
        <v>3</v>
      </c>
      <c r="E15" s="8" t="s">
        <v>46</v>
      </c>
      <c r="F15" s="8">
        <f ca="1">OFFSET(AA2, 0, H15)</f>
        <v>3</v>
      </c>
      <c r="G15" s="8" t="s">
        <v>63</v>
      </c>
      <c r="H15" s="8">
        <f t="shared" si="4"/>
        <v>66</v>
      </c>
      <c r="I15" s="8">
        <v>11</v>
      </c>
      <c r="J15" s="11">
        <f t="shared" ca="1" si="0"/>
        <v>0</v>
      </c>
      <c r="K15" s="8">
        <f t="shared" ca="1" si="1"/>
        <v>0</v>
      </c>
      <c r="L15" s="8">
        <f t="shared" ca="1" si="5"/>
        <v>0</v>
      </c>
      <c r="M15" s="8">
        <f t="shared" ca="1" si="2"/>
        <v>0</v>
      </c>
      <c r="N15" s="8">
        <f t="shared" ca="1" si="3"/>
        <v>0</v>
      </c>
      <c r="O15" s="8">
        <f t="shared" ca="1" si="6"/>
        <v>0</v>
      </c>
      <c r="X15" s="8">
        <v>49</v>
      </c>
      <c r="Y15" s="8">
        <v>56</v>
      </c>
      <c r="Z15" s="8">
        <v>55</v>
      </c>
      <c r="AC15" s="8">
        <v>7</v>
      </c>
    </row>
    <row r="16" spans="1:141">
      <c r="A16" s="8" t="s">
        <v>12</v>
      </c>
      <c r="B16" s="8">
        <f ca="1">OFFSET(W2, 0, H16)</f>
        <v>3</v>
      </c>
      <c r="C16" s="8" t="s">
        <v>30</v>
      </c>
      <c r="D16" s="8">
        <f ca="1">OFFSET(Y2, 0, H16)</f>
        <v>2</v>
      </c>
      <c r="E16" s="8" t="s">
        <v>47</v>
      </c>
      <c r="F16" s="8">
        <f ca="1">OFFSET(AA2, 0, H16)</f>
        <v>2</v>
      </c>
      <c r="G16" s="8" t="s">
        <v>64</v>
      </c>
      <c r="H16" s="8">
        <f t="shared" si="4"/>
        <v>72</v>
      </c>
      <c r="I16" s="8">
        <v>12</v>
      </c>
      <c r="J16" s="11">
        <f t="shared" ca="1" si="0"/>
        <v>0</v>
      </c>
      <c r="K16" s="8">
        <f t="shared" ca="1" si="1"/>
        <v>0</v>
      </c>
      <c r="L16" s="8">
        <f t="shared" ca="1" si="5"/>
        <v>0</v>
      </c>
      <c r="M16" s="8">
        <f t="shared" ca="1" si="2"/>
        <v>0</v>
      </c>
      <c r="N16" s="8">
        <f t="shared" ca="1" si="3"/>
        <v>1</v>
      </c>
      <c r="O16" s="8">
        <f t="shared" ca="1" si="6"/>
        <v>0</v>
      </c>
      <c r="X16" s="14">
        <v>56</v>
      </c>
      <c r="Y16" s="8">
        <v>73</v>
      </c>
      <c r="Z16" s="8">
        <v>61</v>
      </c>
      <c r="AC16" s="8">
        <v>13</v>
      </c>
    </row>
    <row r="17" spans="1:29">
      <c r="A17" s="8" t="s">
        <v>13</v>
      </c>
      <c r="B17" s="8">
        <f ca="1">OFFSET(W2, 0, H17)</f>
        <v>3</v>
      </c>
      <c r="C17" s="8" t="s">
        <v>31</v>
      </c>
      <c r="D17" s="8">
        <f ca="1">OFFSET(Y2, 0, H17)</f>
        <v>2</v>
      </c>
      <c r="E17" s="8" t="s">
        <v>48</v>
      </c>
      <c r="F17" s="8">
        <f ca="1">OFFSET(AA2, 0, H17)</f>
        <v>2</v>
      </c>
      <c r="G17" s="8" t="s">
        <v>65</v>
      </c>
      <c r="H17" s="8">
        <f t="shared" si="4"/>
        <v>78</v>
      </c>
      <c r="I17" s="8">
        <v>13</v>
      </c>
      <c r="J17" s="11">
        <f t="shared" ca="1" si="0"/>
        <v>0</v>
      </c>
      <c r="K17" s="8">
        <f t="shared" ca="1" si="1"/>
        <v>0</v>
      </c>
      <c r="L17" s="8">
        <f t="shared" ca="1" si="5"/>
        <v>0</v>
      </c>
      <c r="M17" s="8">
        <f t="shared" ca="1" si="2"/>
        <v>0</v>
      </c>
      <c r="N17" s="8">
        <f t="shared" ca="1" si="3"/>
        <v>1</v>
      </c>
      <c r="O17" s="8">
        <f t="shared" ca="1" si="6"/>
        <v>0</v>
      </c>
      <c r="X17" s="14">
        <v>37</v>
      </c>
      <c r="Y17" s="8">
        <v>58</v>
      </c>
      <c r="Z17" s="8">
        <v>52</v>
      </c>
      <c r="AC17" s="8">
        <v>14</v>
      </c>
    </row>
    <row r="18" spans="1:29">
      <c r="A18" s="8" t="s">
        <v>14</v>
      </c>
      <c r="B18" s="8">
        <f ca="1">OFFSET(W2, 0, H18)</f>
        <v>3</v>
      </c>
      <c r="C18" s="8" t="s">
        <v>32</v>
      </c>
      <c r="D18" s="8">
        <f ca="1">OFFSET(Y2, 0, H18)</f>
        <v>2</v>
      </c>
      <c r="E18" s="8" t="s">
        <v>49</v>
      </c>
      <c r="F18" s="8">
        <f ca="1">OFFSET(AA2, 0, H18)</f>
        <v>2</v>
      </c>
      <c r="G18" s="8" t="s">
        <v>66</v>
      </c>
      <c r="H18" s="8">
        <f t="shared" si="4"/>
        <v>84</v>
      </c>
      <c r="I18" s="8">
        <v>14</v>
      </c>
      <c r="J18" s="11">
        <f t="shared" ca="1" si="0"/>
        <v>0</v>
      </c>
      <c r="K18" s="8">
        <f t="shared" ca="1" si="1"/>
        <v>0</v>
      </c>
      <c r="L18" s="8">
        <f t="shared" ca="1" si="5"/>
        <v>0</v>
      </c>
      <c r="M18" s="8">
        <f t="shared" ca="1" si="2"/>
        <v>0</v>
      </c>
      <c r="N18" s="8">
        <f t="shared" ca="1" si="3"/>
        <v>1</v>
      </c>
      <c r="O18" s="8">
        <f t="shared" ca="1" si="6"/>
        <v>0</v>
      </c>
      <c r="X18" s="14">
        <v>44</v>
      </c>
      <c r="Y18" s="8">
        <v>54</v>
      </c>
      <c r="Z18" s="8">
        <v>54</v>
      </c>
      <c r="AC18" s="8">
        <v>12</v>
      </c>
    </row>
    <row r="19" spans="1:29">
      <c r="A19" s="8" t="s">
        <v>15</v>
      </c>
      <c r="B19" s="8">
        <f ca="1">OFFSET(W2, 0, H19)</f>
        <v>4</v>
      </c>
      <c r="C19" s="8" t="s">
        <v>33</v>
      </c>
      <c r="D19" s="8">
        <f ca="1">OFFSET(Y2, 0, H19)</f>
        <v>4</v>
      </c>
      <c r="E19" s="8" t="s">
        <v>50</v>
      </c>
      <c r="F19" s="8">
        <f ca="1">OFFSET(AA2, 0, H19)</f>
        <v>2</v>
      </c>
      <c r="G19" s="8" t="s">
        <v>67</v>
      </c>
      <c r="H19" s="8">
        <f t="shared" si="4"/>
        <v>90</v>
      </c>
      <c r="I19" s="8">
        <v>15</v>
      </c>
      <c r="J19" s="11">
        <f t="shared" ca="1" si="0"/>
        <v>0</v>
      </c>
      <c r="K19" s="8">
        <f t="shared" ca="1" si="1"/>
        <v>0</v>
      </c>
      <c r="L19" s="8">
        <f t="shared" ca="1" si="5"/>
        <v>0</v>
      </c>
      <c r="M19" s="8">
        <f t="shared" ca="1" si="2"/>
        <v>0</v>
      </c>
      <c r="N19" s="8">
        <f t="shared" ca="1" si="3"/>
        <v>0</v>
      </c>
      <c r="O19" s="8">
        <f t="shared" ca="1" si="6"/>
        <v>0</v>
      </c>
      <c r="X19" s="8">
        <v>37</v>
      </c>
      <c r="Y19" s="8">
        <v>58</v>
      </c>
      <c r="Z19" s="8">
        <v>52</v>
      </c>
      <c r="AC19" s="8">
        <v>2</v>
      </c>
    </row>
    <row r="20" spans="1:29">
      <c r="A20" s="8" t="s">
        <v>16</v>
      </c>
      <c r="B20" s="8">
        <f ca="1">OFFSET(W2, 0, H20)</f>
        <v>2</v>
      </c>
      <c r="C20" s="8" t="s">
        <v>34</v>
      </c>
      <c r="D20" s="8">
        <f ca="1">OFFSET(Y2, 0, H20)</f>
        <v>4</v>
      </c>
      <c r="E20" s="8" t="s">
        <v>51</v>
      </c>
      <c r="F20" s="8">
        <f ca="1">OFFSET(AA2, 0, H20)</f>
        <v>4</v>
      </c>
      <c r="G20" s="8" t="s">
        <v>68</v>
      </c>
      <c r="H20" s="8">
        <f t="shared" si="4"/>
        <v>96</v>
      </c>
      <c r="I20" s="8">
        <v>16</v>
      </c>
      <c r="J20" s="11">
        <f t="shared" ca="1" si="0"/>
        <v>0</v>
      </c>
      <c r="K20" s="8">
        <f t="shared" ca="1" si="1"/>
        <v>1</v>
      </c>
      <c r="L20" s="8">
        <f t="shared" ca="1" si="5"/>
        <v>0</v>
      </c>
      <c r="M20" s="8">
        <f t="shared" ca="1" si="2"/>
        <v>0</v>
      </c>
      <c r="N20" s="8">
        <f t="shared" ca="1" si="3"/>
        <v>0</v>
      </c>
      <c r="O20" s="8">
        <f t="shared" ca="1" si="6"/>
        <v>0</v>
      </c>
      <c r="X20" s="14">
        <v>43</v>
      </c>
      <c r="Y20" s="8">
        <v>55</v>
      </c>
      <c r="Z20" s="8">
        <v>51</v>
      </c>
      <c r="AC20" s="8">
        <v>7</v>
      </c>
    </row>
    <row r="21" spans="1:29">
      <c r="A21" s="8" t="s">
        <v>85</v>
      </c>
      <c r="B21" s="8">
        <f ca="1">OFFSET(W2, 0, H21)</f>
        <v>2</v>
      </c>
      <c r="D21" s="8">
        <f ca="1">OFFSET(Y2, 0, H21)</f>
        <v>2</v>
      </c>
      <c r="F21" s="8">
        <f ca="1">OFFSET(AA2, 0, H21)</f>
        <v>3</v>
      </c>
      <c r="H21" s="8">
        <f t="shared" si="4"/>
        <v>102</v>
      </c>
      <c r="I21" s="8">
        <v>17</v>
      </c>
      <c r="J21" s="11">
        <f t="shared" ca="1" si="0"/>
        <v>0</v>
      </c>
      <c r="K21" s="8">
        <f t="shared" ca="1" si="1"/>
        <v>1</v>
      </c>
      <c r="L21" s="8">
        <f t="shared" ca="1" si="5"/>
        <v>0</v>
      </c>
      <c r="M21" s="8">
        <f t="shared" ca="1" si="2"/>
        <v>0</v>
      </c>
      <c r="N21" s="8">
        <f t="shared" ca="1" si="3"/>
        <v>1</v>
      </c>
      <c r="O21" s="8">
        <f t="shared" ca="1" si="6"/>
        <v>0</v>
      </c>
      <c r="X21" s="14">
        <v>35</v>
      </c>
      <c r="Y21" s="8">
        <v>52</v>
      </c>
      <c r="Z21" s="8">
        <v>64</v>
      </c>
      <c r="AC21" s="8">
        <v>18</v>
      </c>
    </row>
    <row r="22" spans="1:29">
      <c r="A22" s="8" t="s">
        <v>86</v>
      </c>
      <c r="B22" s="8">
        <f ca="1">OFFSET(W2, 0, H22)</f>
        <v>2</v>
      </c>
      <c r="D22" s="8">
        <f ca="1">OFFSET(Y2, 0, H22)</f>
        <v>4</v>
      </c>
      <c r="F22" s="8">
        <f ca="1">OFFSET(AA2, 0, H22)</f>
        <v>3</v>
      </c>
      <c r="H22" s="8">
        <f t="shared" si="4"/>
        <v>108</v>
      </c>
      <c r="I22" s="8">
        <v>18</v>
      </c>
      <c r="J22" s="11">
        <f t="shared" ca="1" si="0"/>
        <v>0</v>
      </c>
      <c r="K22" s="8">
        <f t="shared" ca="1" si="1"/>
        <v>1</v>
      </c>
      <c r="L22" s="8">
        <f t="shared" ca="1" si="5"/>
        <v>0</v>
      </c>
      <c r="M22" s="8">
        <f t="shared" ca="1" si="2"/>
        <v>0</v>
      </c>
      <c r="N22" s="8">
        <f t="shared" ca="1" si="3"/>
        <v>0</v>
      </c>
      <c r="O22" s="8">
        <f t="shared" ca="1" si="6"/>
        <v>0</v>
      </c>
      <c r="X22" s="14">
        <v>40</v>
      </c>
      <c r="Y22" s="8">
        <v>64</v>
      </c>
      <c r="Z22" s="8">
        <v>59</v>
      </c>
      <c r="AC22" s="8">
        <v>11</v>
      </c>
    </row>
    <row r="23" spans="1:29">
      <c r="A23" s="8" t="s">
        <v>87</v>
      </c>
      <c r="B23" s="8">
        <f ca="1">OFFSET(W2, 0, H23)</f>
        <v>4</v>
      </c>
      <c r="D23" s="8">
        <f ca="1">OFFSET(Y2, 0, H23)</f>
        <v>3</v>
      </c>
      <c r="F23" s="8">
        <f ca="1">OFFSET(AA2, 0, H23)</f>
        <v>3</v>
      </c>
      <c r="H23" s="8">
        <f t="shared" si="4"/>
        <v>114</v>
      </c>
      <c r="I23" s="8">
        <v>19</v>
      </c>
      <c r="J23" s="11">
        <f t="shared" ca="1" si="0"/>
        <v>0</v>
      </c>
      <c r="K23" s="8">
        <f t="shared" ca="1" si="1"/>
        <v>0</v>
      </c>
      <c r="L23" s="8">
        <f t="shared" ca="1" si="5"/>
        <v>0</v>
      </c>
      <c r="M23" s="8">
        <f t="shared" ca="1" si="2"/>
        <v>0</v>
      </c>
      <c r="N23" s="8">
        <f t="shared" ca="1" si="3"/>
        <v>0</v>
      </c>
      <c r="O23" s="8">
        <f t="shared" ca="1" si="6"/>
        <v>0</v>
      </c>
      <c r="X23" s="14">
        <v>55</v>
      </c>
      <c r="Y23" s="8">
        <v>76</v>
      </c>
      <c r="Z23" s="8">
        <v>73</v>
      </c>
      <c r="AC23" s="8">
        <v>5</v>
      </c>
    </row>
    <row r="24" spans="1:29">
      <c r="X24" s="14">
        <v>42</v>
      </c>
      <c r="Y24" s="8">
        <v>70</v>
      </c>
      <c r="Z24" s="8">
        <v>62</v>
      </c>
      <c r="AC24" s="8">
        <v>7</v>
      </c>
    </row>
    <row r="25" spans="1:29">
      <c r="X25" s="14">
        <v>66</v>
      </c>
      <c r="Y25" s="8">
        <v>78</v>
      </c>
      <c r="Z25" s="8">
        <v>56</v>
      </c>
      <c r="AC25" s="8">
        <v>13</v>
      </c>
    </row>
    <row r="26" spans="1:29">
      <c r="A26" s="8">
        <v>1</v>
      </c>
      <c r="B26" s="8">
        <v>2</v>
      </c>
      <c r="C26" s="8" t="s">
        <v>125</v>
      </c>
      <c r="D26" s="8">
        <v>1</v>
      </c>
      <c r="F26" s="8">
        <v>3</v>
      </c>
      <c r="H26" s="4"/>
      <c r="I26" s="4"/>
      <c r="J26" s="11">
        <f ca="1">IF(B26=1,B4,IF(D26=1,D4,IF(F26=1,F4,0)))</f>
        <v>2</v>
      </c>
      <c r="K26" s="11">
        <f ca="1">IF(B26=2,B4,IF(D26=2, D4,IF(F26=2, F4,0)))</f>
        <v>3</v>
      </c>
      <c r="L26" s="11">
        <f ca="1">IF(B26=3,B4,IF(D26=3,D4,IF(F26=3,F4,0)))</f>
        <v>4</v>
      </c>
      <c r="M26" s="8">
        <f t="shared" ref="M26:M45" ca="1" si="7">IF(OR(AND(D4=1,D26=2), AND(D4=2, D26=3)),1,0)</f>
        <v>0</v>
      </c>
      <c r="N26" s="8">
        <f ca="1">IF(D4="Neutral",1,0)</f>
        <v>0</v>
      </c>
      <c r="O26" s="8">
        <f ca="1">IF(OR(AND(D4=1,D26=3), AND(D4=2, D26=2)),1,0)</f>
        <v>0</v>
      </c>
      <c r="P26" s="8">
        <f t="shared" ref="P26:P42" ca="1" si="8">IF(OR(AND(F4=1,F26="r"), AND(F4=2, F26="b")),1,0)</f>
        <v>0</v>
      </c>
      <c r="Q26" s="8">
        <f t="shared" ref="Q26:Q42" ca="1" si="9">IF(F4="np",1,0)</f>
        <v>0</v>
      </c>
      <c r="R26" s="8">
        <f t="shared" ref="R26:R42" ca="1" si="10">IF(OR(AND(F4=1,F26="b"), AND(F4=2, F26="r")),1,0)</f>
        <v>0</v>
      </c>
      <c r="S26" s="8">
        <f t="shared" ref="S26:S42" si="11">IF(OR(AND(H4=1,H26="br"), AND(H4=2, H26="r")),1,0)</f>
        <v>0</v>
      </c>
      <c r="T26" s="8">
        <f t="shared" ref="T26:T42" si="12">IF(H4="np",1,0)</f>
        <v>0</v>
      </c>
      <c r="U26" s="8">
        <f t="shared" ref="U26:U42" si="13">IF(OR(AND(H4=1,H26="r"), AND(H4=2, H26="br")),1,0)</f>
        <v>0</v>
      </c>
      <c r="X26" s="14">
        <v>83</v>
      </c>
      <c r="Y26" s="8">
        <v>81</v>
      </c>
      <c r="Z26" s="8">
        <v>81</v>
      </c>
      <c r="AC26" s="8">
        <v>4</v>
      </c>
    </row>
    <row r="27" spans="1:29">
      <c r="A27" s="8">
        <v>2</v>
      </c>
      <c r="B27" s="8">
        <v>3</v>
      </c>
      <c r="D27" s="8">
        <v>2</v>
      </c>
      <c r="F27" s="8">
        <v>1</v>
      </c>
      <c r="H27" s="4"/>
      <c r="I27" s="4"/>
      <c r="J27" s="11">
        <f t="shared" ref="J27:J45" ca="1" si="14">IF(B27=1,B5,IF(D27=1,D5,IF(F27=1,F5,0)))</f>
        <v>2</v>
      </c>
      <c r="K27" s="11">
        <f t="shared" ref="K27:K45" ca="1" si="15">IF(B27=2,B5,IF(D27=2, D5,IF(F27=2, F5,0)))</f>
        <v>2</v>
      </c>
      <c r="L27" s="11">
        <f t="shared" ref="L27:L45" ca="1" si="16">IF(B27=3,B5,IF(D27=3,D5,IF(F27=3,F5,0)))</f>
        <v>2</v>
      </c>
      <c r="M27" s="8">
        <f t="shared" ca="1" si="7"/>
        <v>0</v>
      </c>
      <c r="N27" s="8">
        <f t="shared" ref="N27:N45" ca="1" si="17">IF(D5="Neutral",1,0)</f>
        <v>0</v>
      </c>
      <c r="O27" s="8">
        <f t="shared" ref="O27:O45" ca="1" si="18">IF(OR(AND(D5=1,D27=3), AND(D5=2, D27=2)),1,0)</f>
        <v>1</v>
      </c>
      <c r="P27" s="8">
        <f t="shared" ca="1" si="8"/>
        <v>0</v>
      </c>
      <c r="Q27" s="8">
        <f t="shared" ca="1" si="9"/>
        <v>0</v>
      </c>
      <c r="R27" s="8">
        <f t="shared" ca="1" si="10"/>
        <v>0</v>
      </c>
      <c r="S27" s="8">
        <f t="shared" si="11"/>
        <v>0</v>
      </c>
      <c r="T27" s="8">
        <f t="shared" si="12"/>
        <v>0</v>
      </c>
      <c r="U27" s="8">
        <f t="shared" si="13"/>
        <v>0</v>
      </c>
      <c r="X27" s="14">
        <v>53</v>
      </c>
      <c r="Y27" s="8">
        <v>67</v>
      </c>
      <c r="Z27" s="8">
        <v>51</v>
      </c>
      <c r="AC27" s="8">
        <v>0</v>
      </c>
    </row>
    <row r="28" spans="1:29">
      <c r="A28" s="8">
        <v>3</v>
      </c>
      <c r="B28" s="8">
        <v>2</v>
      </c>
      <c r="D28" s="8">
        <v>1</v>
      </c>
      <c r="F28" s="8">
        <v>3</v>
      </c>
      <c r="H28" s="4"/>
      <c r="I28" s="4"/>
      <c r="J28" s="11">
        <f t="shared" ca="1" si="14"/>
        <v>2</v>
      </c>
      <c r="K28" s="11">
        <f t="shared" ca="1" si="15"/>
        <v>2</v>
      </c>
      <c r="L28" s="11">
        <f t="shared" ca="1" si="16"/>
        <v>3</v>
      </c>
      <c r="M28" s="8">
        <f t="shared" ca="1" si="7"/>
        <v>0</v>
      </c>
      <c r="N28" s="8">
        <f t="shared" ca="1" si="17"/>
        <v>0</v>
      </c>
      <c r="O28" s="8">
        <f t="shared" ca="1" si="18"/>
        <v>0</v>
      </c>
      <c r="P28" s="8">
        <f t="shared" ca="1" si="8"/>
        <v>0</v>
      </c>
      <c r="Q28" s="8">
        <f t="shared" ca="1" si="9"/>
        <v>0</v>
      </c>
      <c r="R28" s="8">
        <f t="shared" ca="1" si="10"/>
        <v>0</v>
      </c>
      <c r="S28" s="8">
        <f t="shared" si="11"/>
        <v>0</v>
      </c>
      <c r="T28" s="8">
        <f t="shared" si="12"/>
        <v>0</v>
      </c>
      <c r="U28" s="8">
        <f t="shared" si="13"/>
        <v>0</v>
      </c>
      <c r="X28" s="14">
        <v>51</v>
      </c>
      <c r="Y28" s="8">
        <v>65</v>
      </c>
      <c r="Z28" s="8">
        <v>71</v>
      </c>
      <c r="AC28" s="8">
        <v>9</v>
      </c>
    </row>
    <row r="29" spans="1:29">
      <c r="A29" s="8">
        <v>4</v>
      </c>
      <c r="B29" s="8">
        <v>3</v>
      </c>
      <c r="D29" s="8">
        <v>2</v>
      </c>
      <c r="F29" s="8">
        <v>1</v>
      </c>
      <c r="H29" s="4"/>
      <c r="I29" s="4"/>
      <c r="J29" s="11">
        <f t="shared" ca="1" si="14"/>
        <v>3</v>
      </c>
      <c r="K29" s="11">
        <f t="shared" ca="1" si="15"/>
        <v>3</v>
      </c>
      <c r="L29" s="11">
        <f t="shared" ca="1" si="16"/>
        <v>3</v>
      </c>
      <c r="M29" s="8">
        <f t="shared" ca="1" si="7"/>
        <v>0</v>
      </c>
      <c r="N29" s="8">
        <f t="shared" ca="1" si="17"/>
        <v>0</v>
      </c>
      <c r="O29" s="8">
        <f t="shared" ca="1" si="18"/>
        <v>0</v>
      </c>
      <c r="P29" s="8">
        <f t="shared" ca="1" si="8"/>
        <v>0</v>
      </c>
      <c r="Q29" s="8">
        <f t="shared" ca="1" si="9"/>
        <v>0</v>
      </c>
      <c r="R29" s="8">
        <f t="shared" ca="1" si="10"/>
        <v>0</v>
      </c>
      <c r="S29" s="8">
        <f t="shared" si="11"/>
        <v>0</v>
      </c>
      <c r="T29" s="8">
        <f t="shared" si="12"/>
        <v>0</v>
      </c>
      <c r="U29" s="8">
        <f t="shared" si="13"/>
        <v>0</v>
      </c>
      <c r="X29" s="14">
        <v>40</v>
      </c>
      <c r="Y29" s="8">
        <v>52</v>
      </c>
      <c r="Z29" s="8">
        <v>56</v>
      </c>
      <c r="AC29" s="8">
        <v>8</v>
      </c>
    </row>
    <row r="30" spans="1:29">
      <c r="B30" s="8">
        <v>2</v>
      </c>
      <c r="D30" s="8">
        <v>3</v>
      </c>
      <c r="F30" s="8">
        <v>1</v>
      </c>
      <c r="H30" s="4"/>
      <c r="I30" s="4"/>
      <c r="J30" s="11">
        <f t="shared" ca="1" si="14"/>
        <v>2</v>
      </c>
      <c r="K30" s="11">
        <f t="shared" ca="1" si="15"/>
        <v>3</v>
      </c>
      <c r="L30" s="11">
        <f t="shared" ca="1" si="16"/>
        <v>4</v>
      </c>
      <c r="M30" s="8">
        <f t="shared" ca="1" si="7"/>
        <v>0</v>
      </c>
      <c r="N30" s="8">
        <f t="shared" ca="1" si="17"/>
        <v>0</v>
      </c>
      <c r="O30" s="8">
        <f t="shared" ca="1" si="18"/>
        <v>0</v>
      </c>
      <c r="P30" s="8">
        <f t="shared" ca="1" si="8"/>
        <v>0</v>
      </c>
      <c r="Q30" s="8">
        <f t="shared" ca="1" si="9"/>
        <v>0</v>
      </c>
      <c r="R30" s="8">
        <f t="shared" ca="1" si="10"/>
        <v>0</v>
      </c>
      <c r="S30" s="8">
        <f t="shared" si="11"/>
        <v>0</v>
      </c>
      <c r="T30" s="8">
        <f t="shared" si="12"/>
        <v>0</v>
      </c>
      <c r="U30" s="8">
        <f t="shared" si="13"/>
        <v>0</v>
      </c>
      <c r="X30" s="14">
        <v>67</v>
      </c>
      <c r="Y30" s="8">
        <v>72</v>
      </c>
      <c r="Z30" s="8">
        <v>73</v>
      </c>
      <c r="AC30" s="8">
        <v>12</v>
      </c>
    </row>
    <row r="31" spans="1:29">
      <c r="A31" s="8">
        <v>6</v>
      </c>
      <c r="B31" s="8">
        <v>1</v>
      </c>
      <c r="D31" s="8">
        <v>2</v>
      </c>
      <c r="F31" s="8">
        <v>3</v>
      </c>
      <c r="H31" s="4"/>
      <c r="I31" s="4"/>
      <c r="J31" s="11">
        <f t="shared" ca="1" si="14"/>
        <v>2</v>
      </c>
      <c r="K31" s="11">
        <f t="shared" ca="1" si="15"/>
        <v>3</v>
      </c>
      <c r="L31" s="11">
        <f t="shared" ca="1" si="16"/>
        <v>2</v>
      </c>
      <c r="M31" s="8">
        <f t="shared" ca="1" si="7"/>
        <v>0</v>
      </c>
      <c r="N31" s="8">
        <f t="shared" ca="1" si="17"/>
        <v>0</v>
      </c>
      <c r="O31" s="8">
        <f t="shared" ca="1" si="18"/>
        <v>0</v>
      </c>
      <c r="P31" s="8">
        <f t="shared" ca="1" si="8"/>
        <v>0</v>
      </c>
      <c r="Q31" s="8">
        <f t="shared" ca="1" si="9"/>
        <v>0</v>
      </c>
      <c r="R31" s="8">
        <f t="shared" ca="1" si="10"/>
        <v>0</v>
      </c>
      <c r="S31" s="8">
        <f t="shared" si="11"/>
        <v>0</v>
      </c>
      <c r="T31" s="8">
        <f t="shared" si="12"/>
        <v>0</v>
      </c>
      <c r="U31" s="8">
        <f t="shared" si="13"/>
        <v>0</v>
      </c>
      <c r="X31" s="14">
        <v>58</v>
      </c>
      <c r="Y31" s="8">
        <v>59</v>
      </c>
      <c r="Z31" s="8">
        <v>58</v>
      </c>
      <c r="AC31" s="8">
        <v>16</v>
      </c>
    </row>
    <row r="32" spans="1:29">
      <c r="A32" s="8">
        <v>7</v>
      </c>
      <c r="B32" s="8">
        <v>3</v>
      </c>
      <c r="C32" s="8" t="s">
        <v>125</v>
      </c>
      <c r="D32" s="8">
        <v>2</v>
      </c>
      <c r="F32" s="8">
        <v>1</v>
      </c>
      <c r="H32" s="4"/>
      <c r="I32" s="4"/>
      <c r="J32" s="11">
        <f t="shared" ca="1" si="14"/>
        <v>3</v>
      </c>
      <c r="K32" s="11">
        <f t="shared" ca="1" si="15"/>
        <v>3</v>
      </c>
      <c r="L32" s="11">
        <f t="shared" ca="1" si="16"/>
        <v>4</v>
      </c>
      <c r="M32" s="8">
        <f t="shared" ca="1" si="7"/>
        <v>0</v>
      </c>
      <c r="N32" s="8">
        <f t="shared" ca="1" si="17"/>
        <v>0</v>
      </c>
      <c r="O32" s="8">
        <f t="shared" ca="1" si="18"/>
        <v>0</v>
      </c>
      <c r="P32" s="8">
        <f t="shared" ca="1" si="8"/>
        <v>0</v>
      </c>
      <c r="Q32" s="8">
        <f t="shared" ca="1" si="9"/>
        <v>0</v>
      </c>
      <c r="R32" s="8">
        <f t="shared" ca="1" si="10"/>
        <v>0</v>
      </c>
      <c r="S32" s="8">
        <f t="shared" si="11"/>
        <v>0</v>
      </c>
      <c r="T32" s="8">
        <f t="shared" si="12"/>
        <v>0</v>
      </c>
      <c r="U32" s="8">
        <f t="shared" si="13"/>
        <v>0</v>
      </c>
      <c r="X32" s="14">
        <v>30</v>
      </c>
      <c r="Y32" s="8">
        <v>55</v>
      </c>
      <c r="Z32" s="8">
        <v>55</v>
      </c>
      <c r="AC32" s="8">
        <v>4</v>
      </c>
    </row>
    <row r="33" spans="1:29">
      <c r="A33" s="8">
        <v>8</v>
      </c>
      <c r="B33" s="8">
        <v>2</v>
      </c>
      <c r="D33" s="8">
        <v>3</v>
      </c>
      <c r="F33" s="8">
        <v>1</v>
      </c>
      <c r="H33" s="4"/>
      <c r="I33" s="4"/>
      <c r="J33" s="11">
        <f t="shared" ca="1" si="14"/>
        <v>2</v>
      </c>
      <c r="K33" s="11">
        <f t="shared" ca="1" si="15"/>
        <v>2</v>
      </c>
      <c r="L33" s="11">
        <f t="shared" ca="1" si="16"/>
        <v>2</v>
      </c>
      <c r="M33" s="8">
        <f t="shared" ca="1" si="7"/>
        <v>1</v>
      </c>
      <c r="N33" s="8">
        <f t="shared" ca="1" si="17"/>
        <v>0</v>
      </c>
      <c r="O33" s="8">
        <f t="shared" ca="1" si="18"/>
        <v>0</v>
      </c>
      <c r="P33" s="8">
        <f t="shared" ca="1" si="8"/>
        <v>0</v>
      </c>
      <c r="Q33" s="8">
        <f t="shared" ca="1" si="9"/>
        <v>0</v>
      </c>
      <c r="R33" s="8">
        <f t="shared" ca="1" si="10"/>
        <v>0</v>
      </c>
      <c r="S33" s="8">
        <f t="shared" si="11"/>
        <v>0</v>
      </c>
      <c r="T33" s="8">
        <f t="shared" si="12"/>
        <v>0</v>
      </c>
      <c r="U33" s="8">
        <f t="shared" si="13"/>
        <v>0</v>
      </c>
      <c r="X33" s="14">
        <v>54</v>
      </c>
      <c r="Y33" s="8">
        <v>71</v>
      </c>
      <c r="Z33" s="8">
        <v>72</v>
      </c>
      <c r="AC33" s="8">
        <v>12</v>
      </c>
    </row>
    <row r="34" spans="1:29">
      <c r="A34" s="8">
        <v>9</v>
      </c>
      <c r="B34" s="8">
        <v>2</v>
      </c>
      <c r="D34" s="8">
        <v>3</v>
      </c>
      <c r="F34" s="8">
        <v>1</v>
      </c>
      <c r="H34" s="4"/>
      <c r="I34" s="4"/>
      <c r="J34" s="11">
        <f t="shared" ca="1" si="14"/>
        <v>2</v>
      </c>
      <c r="K34" s="11">
        <f t="shared" ca="1" si="15"/>
        <v>3</v>
      </c>
      <c r="L34" s="11">
        <f t="shared" ca="1" si="16"/>
        <v>4</v>
      </c>
      <c r="M34" s="8">
        <f t="shared" ca="1" si="7"/>
        <v>0</v>
      </c>
      <c r="N34" s="8">
        <f t="shared" ca="1" si="17"/>
        <v>0</v>
      </c>
      <c r="O34" s="8">
        <f t="shared" ca="1" si="18"/>
        <v>0</v>
      </c>
      <c r="P34" s="8">
        <f t="shared" ca="1" si="8"/>
        <v>0</v>
      </c>
      <c r="Q34" s="8">
        <f t="shared" ca="1" si="9"/>
        <v>0</v>
      </c>
      <c r="R34" s="8">
        <f t="shared" ca="1" si="10"/>
        <v>0</v>
      </c>
      <c r="S34" s="8">
        <f t="shared" si="11"/>
        <v>0</v>
      </c>
      <c r="T34" s="8">
        <f t="shared" si="12"/>
        <v>0</v>
      </c>
      <c r="U34" s="8">
        <f t="shared" si="13"/>
        <v>0</v>
      </c>
      <c r="X34" s="14">
        <v>37</v>
      </c>
      <c r="Y34" s="8">
        <v>45</v>
      </c>
      <c r="Z34" s="8">
        <v>40</v>
      </c>
      <c r="AC34" s="8">
        <v>16</v>
      </c>
    </row>
    <row r="35" spans="1:29">
      <c r="A35" s="8">
        <v>10</v>
      </c>
      <c r="B35" s="8">
        <v>3</v>
      </c>
      <c r="D35" s="8">
        <v>2</v>
      </c>
      <c r="F35" s="8">
        <v>1</v>
      </c>
      <c r="H35" s="4"/>
      <c r="I35" s="4"/>
      <c r="J35" s="11">
        <f t="shared" ca="1" si="14"/>
        <v>3</v>
      </c>
      <c r="K35" s="11">
        <f t="shared" ca="1" si="15"/>
        <v>3</v>
      </c>
      <c r="L35" s="11">
        <f t="shared" ca="1" si="16"/>
        <v>3</v>
      </c>
      <c r="M35" s="8">
        <f t="shared" ca="1" si="7"/>
        <v>0</v>
      </c>
      <c r="N35" s="8">
        <f t="shared" ca="1" si="17"/>
        <v>0</v>
      </c>
      <c r="O35" s="8">
        <f t="shared" ca="1" si="18"/>
        <v>0</v>
      </c>
      <c r="P35" s="8">
        <f t="shared" ca="1" si="8"/>
        <v>0</v>
      </c>
      <c r="Q35" s="8">
        <f t="shared" ca="1" si="9"/>
        <v>0</v>
      </c>
      <c r="R35" s="8">
        <f t="shared" ca="1" si="10"/>
        <v>0</v>
      </c>
      <c r="S35" s="8">
        <f t="shared" si="11"/>
        <v>0</v>
      </c>
      <c r="T35" s="8">
        <f t="shared" si="12"/>
        <v>0</v>
      </c>
      <c r="U35" s="8">
        <f t="shared" si="13"/>
        <v>0</v>
      </c>
      <c r="X35" s="8">
        <v>55</v>
      </c>
      <c r="Y35" s="8">
        <v>69</v>
      </c>
      <c r="Z35" s="8">
        <v>67</v>
      </c>
      <c r="AC35" s="8">
        <v>5</v>
      </c>
    </row>
    <row r="36" spans="1:29">
      <c r="A36" s="8">
        <v>11</v>
      </c>
      <c r="B36" s="8">
        <v>3</v>
      </c>
      <c r="D36" s="8">
        <v>1</v>
      </c>
      <c r="F36" s="8">
        <v>2</v>
      </c>
      <c r="H36" s="4"/>
      <c r="I36" s="4"/>
      <c r="J36" s="11">
        <f ca="1">IF(B36=1,B14,IF(D36=1,D14,IF(F36=1,F14,0)))</f>
        <v>2</v>
      </c>
      <c r="K36" s="11">
        <f t="shared" ca="1" si="15"/>
        <v>2</v>
      </c>
      <c r="L36" s="11">
        <f t="shared" ca="1" si="16"/>
        <v>3</v>
      </c>
      <c r="M36" s="8">
        <f t="shared" ca="1" si="7"/>
        <v>0</v>
      </c>
      <c r="N36" s="8">
        <f t="shared" ca="1" si="17"/>
        <v>0</v>
      </c>
      <c r="O36" s="8">
        <f t="shared" ca="1" si="18"/>
        <v>0</v>
      </c>
      <c r="P36" s="8">
        <f t="shared" ca="1" si="8"/>
        <v>0</v>
      </c>
      <c r="Q36" s="8">
        <f t="shared" ca="1" si="9"/>
        <v>0</v>
      </c>
      <c r="R36" s="8">
        <f t="shared" ca="1" si="10"/>
        <v>0</v>
      </c>
      <c r="S36" s="8">
        <f t="shared" si="11"/>
        <v>0</v>
      </c>
      <c r="T36" s="8">
        <f t="shared" si="12"/>
        <v>0</v>
      </c>
      <c r="U36" s="8">
        <f t="shared" si="13"/>
        <v>0</v>
      </c>
      <c r="X36" s="8">
        <v>41</v>
      </c>
      <c r="Y36" s="8">
        <v>61</v>
      </c>
      <c r="Z36" s="8">
        <v>50</v>
      </c>
      <c r="AC36" s="8">
        <v>12</v>
      </c>
    </row>
    <row r="37" spans="1:29">
      <c r="A37" s="8">
        <v>12</v>
      </c>
      <c r="B37" s="8">
        <v>2</v>
      </c>
      <c r="D37" s="8">
        <v>3</v>
      </c>
      <c r="F37" s="8">
        <v>1</v>
      </c>
      <c r="H37" s="4"/>
      <c r="I37" s="4"/>
      <c r="J37" s="11">
        <f t="shared" ca="1" si="14"/>
        <v>3</v>
      </c>
      <c r="K37" s="11">
        <f t="shared" ca="1" si="15"/>
        <v>4</v>
      </c>
      <c r="L37" s="11">
        <f t="shared" ca="1" si="16"/>
        <v>3</v>
      </c>
      <c r="M37" s="8">
        <f t="shared" ca="1" si="7"/>
        <v>0</v>
      </c>
      <c r="N37" s="8">
        <f t="shared" ca="1" si="17"/>
        <v>0</v>
      </c>
      <c r="O37" s="8">
        <f t="shared" ca="1" si="18"/>
        <v>0</v>
      </c>
      <c r="P37" s="8">
        <f t="shared" ca="1" si="8"/>
        <v>0</v>
      </c>
      <c r="Q37" s="8">
        <f t="shared" ca="1" si="9"/>
        <v>0</v>
      </c>
      <c r="R37" s="8">
        <f t="shared" ca="1" si="10"/>
        <v>0</v>
      </c>
      <c r="S37" s="8">
        <f t="shared" si="11"/>
        <v>0</v>
      </c>
      <c r="T37" s="8">
        <f t="shared" si="12"/>
        <v>0</v>
      </c>
      <c r="U37" s="8">
        <f t="shared" si="13"/>
        <v>0</v>
      </c>
      <c r="X37" s="8">
        <f>AVERAGE(X15:X36)/20</f>
        <v>2.4386363636363635</v>
      </c>
      <c r="Y37" s="8">
        <f>AVERAGE(Y15:Y36)/20</f>
        <v>3.1613636363636362</v>
      </c>
      <c r="Z37" s="8">
        <f>AVERAGE(Z15:Z36)/20</f>
        <v>2.9840909090909089</v>
      </c>
    </row>
    <row r="38" spans="1:29">
      <c r="A38" s="8">
        <v>13</v>
      </c>
      <c r="B38" s="8">
        <v>2</v>
      </c>
      <c r="D38" s="8">
        <v>1</v>
      </c>
      <c r="F38" s="8">
        <v>3</v>
      </c>
      <c r="H38" s="4"/>
      <c r="I38" s="4"/>
      <c r="J38" s="11">
        <f t="shared" ca="1" si="14"/>
        <v>2</v>
      </c>
      <c r="K38" s="11">
        <f t="shared" ca="1" si="15"/>
        <v>3</v>
      </c>
      <c r="L38" s="11">
        <f t="shared" ca="1" si="16"/>
        <v>2</v>
      </c>
      <c r="M38" s="8">
        <f t="shared" ca="1" si="7"/>
        <v>0</v>
      </c>
      <c r="N38" s="8">
        <f t="shared" ca="1" si="17"/>
        <v>0</v>
      </c>
      <c r="O38" s="8">
        <f t="shared" ca="1" si="18"/>
        <v>0</v>
      </c>
      <c r="P38" s="8">
        <f t="shared" ca="1" si="8"/>
        <v>0</v>
      </c>
      <c r="Q38" s="8">
        <f t="shared" ca="1" si="9"/>
        <v>0</v>
      </c>
      <c r="R38" s="8">
        <f t="shared" ca="1" si="10"/>
        <v>0</v>
      </c>
      <c r="S38" s="8">
        <f t="shared" si="11"/>
        <v>0</v>
      </c>
      <c r="T38" s="8">
        <f t="shared" si="12"/>
        <v>0</v>
      </c>
      <c r="U38" s="8">
        <f t="shared" si="13"/>
        <v>0</v>
      </c>
    </row>
    <row r="39" spans="1:29">
      <c r="A39" s="8">
        <v>14</v>
      </c>
      <c r="B39" s="8">
        <v>2</v>
      </c>
      <c r="D39" s="8">
        <v>3</v>
      </c>
      <c r="F39" s="8">
        <v>1</v>
      </c>
      <c r="H39" s="4"/>
      <c r="I39" s="4"/>
      <c r="J39" s="11">
        <f t="shared" ca="1" si="14"/>
        <v>2</v>
      </c>
      <c r="K39" s="11">
        <f t="shared" ca="1" si="15"/>
        <v>3</v>
      </c>
      <c r="L39" s="11">
        <f t="shared" ca="1" si="16"/>
        <v>2</v>
      </c>
      <c r="M39" s="8">
        <f t="shared" ca="1" si="7"/>
        <v>1</v>
      </c>
      <c r="N39" s="8">
        <f t="shared" ca="1" si="17"/>
        <v>0</v>
      </c>
      <c r="O39" s="8">
        <f t="shared" ca="1" si="18"/>
        <v>0</v>
      </c>
      <c r="P39" s="8">
        <f t="shared" ca="1" si="8"/>
        <v>0</v>
      </c>
      <c r="Q39" s="8">
        <f t="shared" ca="1" si="9"/>
        <v>0</v>
      </c>
      <c r="R39" s="8">
        <f t="shared" ca="1" si="10"/>
        <v>0</v>
      </c>
      <c r="S39" s="8">
        <f t="shared" si="11"/>
        <v>0</v>
      </c>
      <c r="T39" s="8">
        <f t="shared" si="12"/>
        <v>0</v>
      </c>
      <c r="U39" s="8">
        <f t="shared" si="13"/>
        <v>0</v>
      </c>
    </row>
    <row r="40" spans="1:29">
      <c r="A40" s="8">
        <v>15</v>
      </c>
      <c r="B40" s="8">
        <v>3</v>
      </c>
      <c r="D40" s="8">
        <v>2</v>
      </c>
      <c r="F40" s="8">
        <v>1</v>
      </c>
      <c r="H40" s="4"/>
      <c r="I40" s="4"/>
      <c r="J40" s="11">
        <f t="shared" ca="1" si="14"/>
        <v>2</v>
      </c>
      <c r="K40" s="11">
        <f t="shared" ca="1" si="15"/>
        <v>2</v>
      </c>
      <c r="L40" s="11">
        <f t="shared" ca="1" si="16"/>
        <v>3</v>
      </c>
      <c r="M40" s="8">
        <f t="shared" ca="1" si="7"/>
        <v>0</v>
      </c>
      <c r="N40" s="8">
        <f t="shared" ca="1" si="17"/>
        <v>0</v>
      </c>
      <c r="O40" s="8">
        <f t="shared" ca="1" si="18"/>
        <v>1</v>
      </c>
      <c r="P40" s="8">
        <f t="shared" ca="1" si="8"/>
        <v>0</v>
      </c>
      <c r="Q40" s="8">
        <f t="shared" ca="1" si="9"/>
        <v>0</v>
      </c>
      <c r="R40" s="8">
        <f t="shared" ca="1" si="10"/>
        <v>0</v>
      </c>
      <c r="S40" s="8">
        <f t="shared" si="11"/>
        <v>0</v>
      </c>
      <c r="T40" s="8">
        <f t="shared" si="12"/>
        <v>0</v>
      </c>
      <c r="U40" s="8">
        <f t="shared" si="13"/>
        <v>0</v>
      </c>
    </row>
    <row r="41" spans="1:29">
      <c r="A41" s="8">
        <v>16</v>
      </c>
      <c r="B41" s="8">
        <v>2</v>
      </c>
      <c r="D41" s="8">
        <v>3</v>
      </c>
      <c r="F41" s="8">
        <v>1</v>
      </c>
      <c r="H41" s="4"/>
      <c r="I41" s="4"/>
      <c r="J41" s="11">
        <f t="shared" ca="1" si="14"/>
        <v>2</v>
      </c>
      <c r="K41" s="11">
        <f t="shared" ca="1" si="15"/>
        <v>4</v>
      </c>
      <c r="L41" s="11">
        <f t="shared" ca="1" si="16"/>
        <v>4</v>
      </c>
      <c r="M41" s="8">
        <f t="shared" ca="1" si="7"/>
        <v>0</v>
      </c>
      <c r="N41" s="8">
        <f t="shared" ca="1" si="17"/>
        <v>0</v>
      </c>
      <c r="O41" s="8">
        <f t="shared" ca="1" si="18"/>
        <v>0</v>
      </c>
      <c r="P41" s="8">
        <f t="shared" ca="1" si="8"/>
        <v>0</v>
      </c>
      <c r="Q41" s="8">
        <f t="shared" ca="1" si="9"/>
        <v>0</v>
      </c>
      <c r="R41" s="8">
        <f t="shared" ca="1" si="10"/>
        <v>0</v>
      </c>
      <c r="S41" s="8">
        <f t="shared" si="11"/>
        <v>0</v>
      </c>
      <c r="T41" s="8">
        <f t="shared" si="12"/>
        <v>0</v>
      </c>
      <c r="U41" s="8">
        <f t="shared" si="13"/>
        <v>0</v>
      </c>
      <c r="X41" s="8">
        <v>43</v>
      </c>
      <c r="Y41" s="8">
        <v>60</v>
      </c>
      <c r="Z41" s="8">
        <v>56</v>
      </c>
    </row>
    <row r="42" spans="1:29">
      <c r="A42" s="8">
        <v>17</v>
      </c>
      <c r="B42" s="8">
        <v>1</v>
      </c>
      <c r="D42" s="8">
        <v>2</v>
      </c>
      <c r="F42" s="8">
        <v>3</v>
      </c>
      <c r="H42" s="4"/>
      <c r="I42" s="4"/>
      <c r="J42" s="11">
        <f t="shared" ca="1" si="14"/>
        <v>2</v>
      </c>
      <c r="K42" s="11">
        <f t="shared" ca="1" si="15"/>
        <v>4</v>
      </c>
      <c r="L42" s="11">
        <f t="shared" ca="1" si="16"/>
        <v>4</v>
      </c>
      <c r="M42" s="8">
        <f t="shared" ca="1" si="7"/>
        <v>0</v>
      </c>
      <c r="N42" s="8">
        <f t="shared" ca="1" si="17"/>
        <v>0</v>
      </c>
      <c r="O42" s="8">
        <f t="shared" ca="1" si="18"/>
        <v>0</v>
      </c>
      <c r="P42" s="8">
        <f t="shared" ca="1" si="8"/>
        <v>0</v>
      </c>
      <c r="Q42" s="8">
        <f t="shared" ca="1" si="9"/>
        <v>0</v>
      </c>
      <c r="R42" s="8">
        <f t="shared" ca="1" si="10"/>
        <v>0</v>
      </c>
      <c r="S42" s="8">
        <f t="shared" si="11"/>
        <v>0</v>
      </c>
      <c r="T42" s="8">
        <f t="shared" si="12"/>
        <v>0</v>
      </c>
      <c r="U42" s="8">
        <f t="shared" si="13"/>
        <v>0</v>
      </c>
      <c r="X42" s="8">
        <v>45</v>
      </c>
      <c r="Y42" s="8">
        <v>59</v>
      </c>
      <c r="Z42" s="8">
        <v>61</v>
      </c>
    </row>
    <row r="43" spans="1:29">
      <c r="A43" s="8">
        <v>18</v>
      </c>
      <c r="B43" s="8">
        <v>1</v>
      </c>
      <c r="D43" s="8">
        <v>3</v>
      </c>
      <c r="F43" s="8">
        <v>2</v>
      </c>
      <c r="H43" s="4"/>
      <c r="J43" s="11">
        <f t="shared" ca="1" si="14"/>
        <v>2</v>
      </c>
      <c r="K43" s="11">
        <f t="shared" ca="1" si="15"/>
        <v>3</v>
      </c>
      <c r="L43" s="11">
        <f t="shared" ca="1" si="16"/>
        <v>2</v>
      </c>
      <c r="M43" s="8">
        <f t="shared" ca="1" si="7"/>
        <v>1</v>
      </c>
      <c r="N43" s="8">
        <f t="shared" ca="1" si="17"/>
        <v>0</v>
      </c>
      <c r="O43" s="8">
        <f t="shared" ca="1" si="18"/>
        <v>0</v>
      </c>
      <c r="P43" s="8">
        <f t="shared" ref="P43:U43" ca="1" si="19">SUM(P26:P42)</f>
        <v>0</v>
      </c>
      <c r="Q43" s="8">
        <f t="shared" ca="1" si="19"/>
        <v>0</v>
      </c>
      <c r="R43" s="8">
        <f t="shared" ca="1" si="19"/>
        <v>0</v>
      </c>
      <c r="S43" s="8">
        <f t="shared" si="19"/>
        <v>0</v>
      </c>
      <c r="T43" s="8">
        <f t="shared" si="19"/>
        <v>0</v>
      </c>
      <c r="U43" s="8">
        <f t="shared" si="19"/>
        <v>0</v>
      </c>
    </row>
    <row r="44" spans="1:29">
      <c r="A44" s="8">
        <v>19</v>
      </c>
      <c r="B44" s="8">
        <v>1</v>
      </c>
      <c r="D44" s="8">
        <v>2</v>
      </c>
      <c r="F44" s="8">
        <v>3</v>
      </c>
      <c r="H44" s="4"/>
      <c r="J44" s="11">
        <f t="shared" ca="1" si="14"/>
        <v>2</v>
      </c>
      <c r="K44" s="11">
        <f t="shared" ca="1" si="15"/>
        <v>4</v>
      </c>
      <c r="L44" s="11">
        <f t="shared" ca="1" si="16"/>
        <v>3</v>
      </c>
      <c r="M44" s="8">
        <f t="shared" ca="1" si="7"/>
        <v>0</v>
      </c>
      <c r="N44" s="8">
        <f t="shared" ca="1" si="17"/>
        <v>0</v>
      </c>
      <c r="O44" s="8">
        <f t="shared" ca="1" si="18"/>
        <v>0</v>
      </c>
      <c r="P44" s="5" t="s">
        <v>76</v>
      </c>
      <c r="Q44" s="5" t="s">
        <v>79</v>
      </c>
      <c r="R44" s="5" t="s">
        <v>73</v>
      </c>
      <c r="S44" s="5" t="s">
        <v>77</v>
      </c>
      <c r="T44" s="5" t="s">
        <v>79</v>
      </c>
      <c r="U44" s="5" t="s">
        <v>73</v>
      </c>
      <c r="V44" s="5"/>
      <c r="W44" s="5"/>
    </row>
    <row r="45" spans="1:29">
      <c r="A45" s="8">
        <v>20</v>
      </c>
      <c r="B45" s="8">
        <v>3</v>
      </c>
      <c r="D45" s="8">
        <v>1</v>
      </c>
      <c r="F45" s="8">
        <v>2</v>
      </c>
      <c r="H45" s="4"/>
      <c r="J45" s="11">
        <f t="shared" ca="1" si="14"/>
        <v>3</v>
      </c>
      <c r="K45" s="11">
        <f t="shared" ca="1" si="15"/>
        <v>3</v>
      </c>
      <c r="L45" s="11">
        <f t="shared" ca="1" si="16"/>
        <v>4</v>
      </c>
      <c r="M45" s="8">
        <f t="shared" ca="1" si="7"/>
        <v>0</v>
      </c>
      <c r="N45" s="8">
        <f t="shared" ca="1" si="17"/>
        <v>0</v>
      </c>
      <c r="O45" s="8">
        <f t="shared" ca="1" si="18"/>
        <v>0</v>
      </c>
    </row>
    <row r="46" spans="1:29">
      <c r="H46" s="4"/>
      <c r="J46" s="11">
        <f ca="1">SUM(J26:J45)</f>
        <v>45</v>
      </c>
      <c r="K46" s="11">
        <f t="shared" ref="K46:L46" ca="1" si="20">SUM(K26:K45)</f>
        <v>59</v>
      </c>
      <c r="L46" s="11">
        <f t="shared" ca="1" si="20"/>
        <v>61</v>
      </c>
      <c r="M46" s="11"/>
      <c r="N46" s="11"/>
      <c r="O46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6"/>
  <sheetViews>
    <sheetView workbookViewId="0">
      <selection activeCell="B34" sqref="B34:G35"/>
    </sheetView>
  </sheetViews>
  <sheetFormatPr defaultColWidth="10.9453125" defaultRowHeight="15"/>
  <cols>
    <col min="2" max="4" width="10.83984375" style="12"/>
    <col min="5" max="7" width="10.83984375" style="13"/>
  </cols>
  <sheetData>
    <row r="1" spans="2:7">
      <c r="B1" s="12" t="s">
        <v>116</v>
      </c>
      <c r="C1" s="12" t="s">
        <v>117</v>
      </c>
      <c r="D1" s="12" t="s">
        <v>118</v>
      </c>
      <c r="E1" s="13" t="s">
        <v>118</v>
      </c>
      <c r="F1" s="13" t="s">
        <v>117</v>
      </c>
      <c r="G1" s="13" t="s">
        <v>119</v>
      </c>
    </row>
    <row r="2" spans="2:7">
      <c r="B2" s="12">
        <v>3</v>
      </c>
      <c r="C2" s="12">
        <v>3</v>
      </c>
      <c r="D2" s="12">
        <v>14</v>
      </c>
      <c r="E2" s="13">
        <v>7</v>
      </c>
      <c r="F2" s="13">
        <v>4</v>
      </c>
      <c r="G2" s="13">
        <v>9</v>
      </c>
    </row>
    <row r="3" spans="2:7">
      <c r="B3" s="12">
        <v>8</v>
      </c>
      <c r="C3" s="12">
        <v>1</v>
      </c>
      <c r="D3" s="12">
        <v>11</v>
      </c>
      <c r="E3" s="13">
        <v>12</v>
      </c>
      <c r="F3" s="13">
        <v>1</v>
      </c>
      <c r="G3" s="13">
        <v>7</v>
      </c>
    </row>
    <row r="4" spans="2:7">
      <c r="B4" s="12">
        <v>1</v>
      </c>
      <c r="C4" s="12">
        <v>6</v>
      </c>
      <c r="D4" s="12">
        <v>13</v>
      </c>
      <c r="E4" s="13">
        <v>3</v>
      </c>
      <c r="F4" s="13">
        <v>6</v>
      </c>
      <c r="G4" s="13">
        <v>11</v>
      </c>
    </row>
    <row r="5" spans="2:7">
      <c r="B5" s="12">
        <v>11</v>
      </c>
      <c r="C5" s="12">
        <v>4</v>
      </c>
      <c r="D5" s="12">
        <v>5</v>
      </c>
      <c r="E5" s="13">
        <v>7</v>
      </c>
      <c r="F5" s="13">
        <v>2</v>
      </c>
      <c r="G5" s="13">
        <v>11</v>
      </c>
    </row>
    <row r="6" spans="2:7">
      <c r="B6" s="8">
        <v>2</v>
      </c>
      <c r="C6" s="8">
        <v>0</v>
      </c>
      <c r="D6" s="8">
        <v>18</v>
      </c>
      <c r="E6" s="8">
        <v>0</v>
      </c>
      <c r="F6" s="8">
        <v>1</v>
      </c>
      <c r="G6" s="8">
        <v>19</v>
      </c>
    </row>
    <row r="7" spans="2:7">
      <c r="B7" s="8">
        <v>14</v>
      </c>
      <c r="C7" s="8">
        <v>1</v>
      </c>
      <c r="D7" s="8">
        <v>5</v>
      </c>
      <c r="E7" s="8">
        <v>8</v>
      </c>
      <c r="F7" s="8">
        <v>5</v>
      </c>
      <c r="G7" s="8">
        <v>7</v>
      </c>
    </row>
    <row r="8" spans="2:7">
      <c r="B8" s="8">
        <v>2</v>
      </c>
      <c r="C8" s="8">
        <v>0</v>
      </c>
      <c r="D8" s="8">
        <v>18</v>
      </c>
      <c r="E8" s="8">
        <v>3</v>
      </c>
      <c r="F8" s="8">
        <v>0</v>
      </c>
      <c r="G8" s="8">
        <v>17</v>
      </c>
    </row>
    <row r="9" spans="2:7">
      <c r="B9" s="8">
        <v>2</v>
      </c>
      <c r="C9" s="8">
        <v>6</v>
      </c>
      <c r="D9" s="8">
        <v>12</v>
      </c>
      <c r="E9" s="8">
        <v>3</v>
      </c>
      <c r="F9" s="8">
        <v>4</v>
      </c>
      <c r="G9" s="8">
        <v>13</v>
      </c>
    </row>
    <row r="10" spans="2:7">
      <c r="B10" s="8">
        <v>15</v>
      </c>
      <c r="C10" s="8">
        <v>0</v>
      </c>
      <c r="D10" s="8">
        <v>5</v>
      </c>
      <c r="E10" s="8">
        <v>15</v>
      </c>
      <c r="F10" s="8">
        <v>1</v>
      </c>
      <c r="G10" s="8">
        <v>4</v>
      </c>
    </row>
    <row r="11" spans="2:7">
      <c r="B11" s="8">
        <v>6</v>
      </c>
      <c r="C11" s="8">
        <v>9</v>
      </c>
      <c r="D11" s="8">
        <v>5</v>
      </c>
      <c r="E11" s="8">
        <v>3</v>
      </c>
      <c r="F11" s="8">
        <v>3</v>
      </c>
      <c r="G11" s="8">
        <v>14</v>
      </c>
    </row>
    <row r="12" spans="2:7">
      <c r="B12" s="8">
        <v>9</v>
      </c>
      <c r="C12" s="8">
        <v>3</v>
      </c>
      <c r="D12" s="8">
        <v>8</v>
      </c>
      <c r="E12" s="8">
        <v>9</v>
      </c>
      <c r="F12" s="8">
        <v>4</v>
      </c>
      <c r="G12" s="8">
        <v>7</v>
      </c>
    </row>
    <row r="13" spans="2:7">
      <c r="B13" s="8">
        <v>3</v>
      </c>
      <c r="C13" s="8">
        <v>0</v>
      </c>
      <c r="D13" s="8">
        <v>17</v>
      </c>
      <c r="E13" s="8">
        <v>3</v>
      </c>
      <c r="F13" s="8">
        <v>4</v>
      </c>
      <c r="G13" s="8">
        <v>13</v>
      </c>
    </row>
    <row r="14" spans="2:7">
      <c r="B14" s="8">
        <v>4</v>
      </c>
      <c r="C14" s="8">
        <v>1</v>
      </c>
      <c r="D14" s="8">
        <v>15</v>
      </c>
      <c r="E14" s="8">
        <v>6</v>
      </c>
      <c r="F14" s="8">
        <v>0</v>
      </c>
      <c r="G14" s="8">
        <v>14</v>
      </c>
    </row>
    <row r="15" spans="2:7">
      <c r="B15" s="8">
        <v>2</v>
      </c>
      <c r="C15" s="8">
        <v>1</v>
      </c>
      <c r="D15" s="8">
        <v>17</v>
      </c>
      <c r="E15" s="8">
        <v>4</v>
      </c>
      <c r="F15" s="8">
        <v>4</v>
      </c>
      <c r="G15" s="8">
        <v>12</v>
      </c>
    </row>
    <row r="16" spans="2:7">
      <c r="B16" s="8">
        <v>7</v>
      </c>
      <c r="C16" s="8">
        <v>2</v>
      </c>
      <c r="D16" s="8">
        <v>11</v>
      </c>
      <c r="E16" s="8">
        <v>17</v>
      </c>
      <c r="F16" s="8">
        <v>1</v>
      </c>
      <c r="G16" s="8">
        <v>2</v>
      </c>
    </row>
    <row r="17" spans="2:7">
      <c r="B17" s="13">
        <v>4</v>
      </c>
      <c r="C17" s="8">
        <v>9</v>
      </c>
      <c r="D17" s="8">
        <v>7</v>
      </c>
      <c r="E17" s="8">
        <v>7</v>
      </c>
      <c r="F17" s="8">
        <v>6</v>
      </c>
      <c r="G17" s="8">
        <v>7</v>
      </c>
    </row>
    <row r="18" spans="2:7">
      <c r="B18" s="8">
        <v>0</v>
      </c>
      <c r="C18" s="8">
        <v>0</v>
      </c>
      <c r="D18" s="8">
        <v>20</v>
      </c>
      <c r="E18" s="8">
        <v>0</v>
      </c>
      <c r="F18" s="8">
        <v>2</v>
      </c>
      <c r="G18" s="8">
        <v>18</v>
      </c>
    </row>
    <row r="19" spans="2:7">
      <c r="B19" s="13">
        <v>10</v>
      </c>
      <c r="C19" s="8">
        <v>0</v>
      </c>
      <c r="D19" s="8">
        <v>10</v>
      </c>
      <c r="E19" s="8">
        <v>9</v>
      </c>
      <c r="F19" s="8">
        <v>0</v>
      </c>
      <c r="G19" s="8">
        <v>11</v>
      </c>
    </row>
    <row r="20" spans="2:7">
      <c r="B20" s="8">
        <v>3</v>
      </c>
      <c r="C20" s="8">
        <v>4</v>
      </c>
      <c r="D20" s="8">
        <v>13</v>
      </c>
      <c r="E20" s="8">
        <v>9</v>
      </c>
      <c r="F20" s="8">
        <v>6</v>
      </c>
      <c r="G20" s="8">
        <v>5</v>
      </c>
    </row>
    <row r="21" spans="2:7">
      <c r="B21" s="8">
        <v>5</v>
      </c>
      <c r="C21" s="8">
        <v>7</v>
      </c>
      <c r="D21" s="8">
        <v>8</v>
      </c>
      <c r="E21" s="8">
        <v>8</v>
      </c>
      <c r="F21" s="8">
        <v>5</v>
      </c>
      <c r="G21" s="8">
        <v>7</v>
      </c>
    </row>
    <row r="22" spans="2:7">
      <c r="B22" s="8">
        <v>4</v>
      </c>
      <c r="C22" s="8">
        <v>3</v>
      </c>
      <c r="D22" s="8">
        <v>13</v>
      </c>
      <c r="E22" s="8">
        <v>3</v>
      </c>
      <c r="F22" s="8">
        <v>4</v>
      </c>
      <c r="G22" s="8">
        <v>13</v>
      </c>
    </row>
    <row r="23" spans="2:7">
      <c r="B23" s="13">
        <v>5</v>
      </c>
      <c r="C23" s="8">
        <v>11</v>
      </c>
      <c r="D23" s="8">
        <v>4</v>
      </c>
      <c r="E23" s="8">
        <v>2</v>
      </c>
      <c r="F23" s="8">
        <v>14</v>
      </c>
      <c r="G23" s="8">
        <v>4</v>
      </c>
    </row>
    <row r="24" spans="2:7">
      <c r="B24" s="8">
        <v>0</v>
      </c>
      <c r="C24" s="8">
        <v>20</v>
      </c>
      <c r="D24" s="8">
        <v>0</v>
      </c>
      <c r="E24" s="8">
        <v>0</v>
      </c>
      <c r="F24" s="8">
        <v>20</v>
      </c>
      <c r="G24" s="8">
        <v>0</v>
      </c>
    </row>
    <row r="25" spans="2:7">
      <c r="B25" s="8">
        <v>7</v>
      </c>
      <c r="C25" s="8">
        <v>7</v>
      </c>
      <c r="D25" s="8">
        <v>6</v>
      </c>
      <c r="E25" s="8">
        <v>8</v>
      </c>
      <c r="F25" s="8">
        <v>3</v>
      </c>
      <c r="G25" s="8">
        <v>9</v>
      </c>
    </row>
    <row r="26" spans="2:7">
      <c r="B26" s="8">
        <v>11</v>
      </c>
      <c r="C26" s="8">
        <v>0</v>
      </c>
      <c r="D26" s="8">
        <v>9</v>
      </c>
      <c r="E26" s="8">
        <v>12</v>
      </c>
      <c r="F26" s="8">
        <v>0</v>
      </c>
      <c r="G26" s="8">
        <v>8</v>
      </c>
    </row>
    <row r="27" spans="2:7">
      <c r="B27" s="8">
        <v>6</v>
      </c>
      <c r="C27" s="8">
        <v>2</v>
      </c>
      <c r="D27" s="8">
        <v>12</v>
      </c>
      <c r="E27" s="8">
        <v>7</v>
      </c>
      <c r="F27" s="8">
        <v>1</v>
      </c>
      <c r="G27" s="8">
        <v>12</v>
      </c>
    </row>
    <row r="28" spans="2:7">
      <c r="B28" s="8">
        <v>6</v>
      </c>
      <c r="C28" s="8">
        <v>0</v>
      </c>
      <c r="D28" s="8">
        <v>14</v>
      </c>
      <c r="E28" s="8">
        <v>4</v>
      </c>
      <c r="F28" s="8">
        <v>0</v>
      </c>
      <c r="G28" s="8">
        <v>16</v>
      </c>
    </row>
    <row r="29" spans="2:7">
      <c r="B29" s="13">
        <v>3</v>
      </c>
      <c r="C29" s="8">
        <v>11</v>
      </c>
      <c r="D29" s="8">
        <v>6</v>
      </c>
      <c r="E29" s="8">
        <v>5</v>
      </c>
      <c r="F29" s="8">
        <v>11</v>
      </c>
      <c r="G29" s="8">
        <v>4</v>
      </c>
    </row>
    <row r="30" spans="2:7">
      <c r="B30" s="8">
        <v>5</v>
      </c>
      <c r="C30" s="8">
        <v>2</v>
      </c>
      <c r="D30" s="8">
        <v>13</v>
      </c>
      <c r="E30" s="8">
        <v>0</v>
      </c>
      <c r="F30" s="8">
        <v>8</v>
      </c>
      <c r="G30" s="8">
        <v>12</v>
      </c>
    </row>
    <row r="31" spans="2:7">
      <c r="B31" s="8">
        <v>3</v>
      </c>
      <c r="C31" s="8">
        <v>2</v>
      </c>
      <c r="D31" s="8">
        <v>15</v>
      </c>
      <c r="E31" s="8">
        <v>2</v>
      </c>
      <c r="F31" s="8">
        <v>2</v>
      </c>
      <c r="G31" s="8">
        <v>16</v>
      </c>
    </row>
    <row r="32" spans="2:7">
      <c r="B32" s="8">
        <v>9</v>
      </c>
      <c r="C32" s="8">
        <v>2</v>
      </c>
      <c r="D32" s="8">
        <v>9</v>
      </c>
      <c r="E32" s="8">
        <v>12</v>
      </c>
      <c r="F32" s="8">
        <v>3</v>
      </c>
      <c r="G32" s="8">
        <v>5</v>
      </c>
    </row>
    <row r="33" spans="2:7">
      <c r="B33" s="8">
        <v>3</v>
      </c>
      <c r="C33" s="8">
        <v>1</v>
      </c>
      <c r="D33" s="8">
        <v>16</v>
      </c>
      <c r="E33" s="8">
        <v>5</v>
      </c>
      <c r="F33" s="8">
        <v>3</v>
      </c>
      <c r="G33" s="8">
        <v>12</v>
      </c>
    </row>
    <row r="34" spans="2:7" s="8" customFormat="1">
      <c r="B34" s="4">
        <v>0</v>
      </c>
      <c r="C34" s="4">
        <v>7</v>
      </c>
      <c r="D34" s="4">
        <v>13</v>
      </c>
      <c r="E34" s="4">
        <v>2</v>
      </c>
      <c r="F34" s="4">
        <v>5</v>
      </c>
      <c r="G34" s="4">
        <v>13</v>
      </c>
    </row>
    <row r="35" spans="2:7" s="8" customFormat="1">
      <c r="B35" s="4">
        <v>2</v>
      </c>
      <c r="C35" s="4">
        <v>2</v>
      </c>
      <c r="D35" s="4">
        <v>16</v>
      </c>
      <c r="E35" s="4">
        <v>4</v>
      </c>
      <c r="F35" s="4">
        <v>3</v>
      </c>
      <c r="G35" s="4">
        <v>13</v>
      </c>
    </row>
    <row r="36" spans="2:7">
      <c r="B36" s="12">
        <f>SUM(B2:B35)</f>
        <v>175</v>
      </c>
      <c r="C36" s="12">
        <f t="shared" ref="C36:G36" si="0">SUM(C2:C35)</f>
        <v>127</v>
      </c>
      <c r="D36" s="12">
        <f t="shared" si="0"/>
        <v>378</v>
      </c>
      <c r="E36" s="12">
        <f t="shared" si="0"/>
        <v>199</v>
      </c>
      <c r="F36" s="12">
        <f t="shared" si="0"/>
        <v>136</v>
      </c>
      <c r="G36" s="12">
        <f t="shared" si="0"/>
        <v>345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Amazon ABX</vt:lpstr>
      <vt:lpstr>Amazon MOS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 Lu</cp:lastModifiedBy>
  <dcterms:created xsi:type="dcterms:W3CDTF">2017-10-17T03:06:04Z</dcterms:created>
  <dcterms:modified xsi:type="dcterms:W3CDTF">2019-12-29T00:26:05Z</dcterms:modified>
</cp:coreProperties>
</file>