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Главный" sheetId="1" r:id="rId1"/>
    <sheet name="Лист2" sheetId="2" r:id="rId2"/>
    <sheet name="Лист3" sheetId="3" r:id="rId3"/>
    <sheet name="Лист4" sheetId="4" r:id="rId4"/>
  </sheets>
  <calcPr calcId="144525"/>
</workbook>
</file>

<file path=xl/sharedStrings.xml><?xml version="1.0" encoding="utf-8"?>
<sst xmlns="http://schemas.openxmlformats.org/spreadsheetml/2006/main" count="24" uniqueCount="21">
  <si>
    <t>ДАТА</t>
  </si>
  <si>
    <t>№</t>
  </si>
  <si>
    <t>Фамилия</t>
  </si>
  <si>
    <t>Зарплата</t>
  </si>
  <si>
    <t>НДФЛ 13%</t>
  </si>
  <si>
    <t>к выдаче</t>
  </si>
  <si>
    <t>год рождения</t>
  </si>
  <si>
    <t>ВОЗРАСТ</t>
  </si>
  <si>
    <t>Пол</t>
  </si>
  <si>
    <t>НАЛОГ</t>
  </si>
  <si>
    <t>Клавиатуркин</t>
  </si>
  <si>
    <t>м</t>
  </si>
  <si>
    <t>Мониторкина</t>
  </si>
  <si>
    <t>ж</t>
  </si>
  <si>
    <t>Джобс</t>
  </si>
  <si>
    <t>Вэбов</t>
  </si>
  <si>
    <t>ИТОГО</t>
  </si>
  <si>
    <t>ГОД</t>
  </si>
  <si>
    <t>Количество людей младше 20 лет</t>
  </si>
  <si>
    <t>Количество людей с зарплатой выше 60 тыс. р.</t>
  </si>
  <si>
    <t>Количество мужчин</t>
  </si>
</sst>
</file>

<file path=xl/styles.xml><?xml version="1.0" encoding="utf-8"?>
<styleSheet xmlns="http://schemas.openxmlformats.org/spreadsheetml/2006/main">
  <numFmts count="5">
    <numFmt numFmtId="176" formatCode="_-* #\ ##0.00\ &quot;₽&quot;_-;\-* #\ ##0.00\ &quot;₽&quot;_-;_-* &quot;-&quot;??\ &quot;₽&quot;_-;_-@_-"/>
    <numFmt numFmtId="177" formatCode="_-* #\.##0_-;\-* #\.##0_-;_-* &quot;-&quot;_-;_-@_-"/>
    <numFmt numFmtId="178" formatCode="_-* #\.##0\ &quot;₽&quot;_-;\-* #\.##0\ &quot;₽&quot;_-;_-* \-\ &quot;₽&quot;_-;_-@_-"/>
    <numFmt numFmtId="179" formatCode="_-* #\.##0.00_-;\-* #\.##0.00_-;_-* &quot;-&quot;??_-;_-@_-"/>
    <numFmt numFmtId="180" formatCode="dd\.mm\.yyyy"/>
  </numFmts>
  <fonts count="24">
    <font>
      <sz val="11"/>
      <color theme="1"/>
      <name val="Calibri"/>
      <charset val="134"/>
      <scheme val="minor"/>
    </font>
    <font>
      <b/>
      <sz val="11"/>
      <color theme="0" tint="-0.149998474074526"/>
      <name val="Calibri"/>
      <charset val="204"/>
      <scheme val="minor"/>
    </font>
    <font>
      <b/>
      <i/>
      <sz val="11"/>
      <color rgb="FFFF0000"/>
      <name val="Calibri"/>
      <charset val="204"/>
      <scheme val="minor"/>
    </font>
    <font>
      <sz val="8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10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9" fontId="8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8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1" xfId="0" applyFill="1" applyBorder="1" applyAlignment="1">
      <alignment horizontal="right"/>
    </xf>
    <xf numFmtId="180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176" fontId="0" fillId="0" borderId="1" xfId="6" applyFont="1" applyBorder="1"/>
    <xf numFmtId="176" fontId="0" fillId="0" borderId="1" xfId="0" applyNumberFormat="1" applyBorder="1"/>
    <xf numFmtId="0" fontId="2" fillId="0" borderId="1" xfId="0" applyFont="1" applyBorder="1"/>
    <xf numFmtId="176" fontId="2" fillId="0" borderId="1" xfId="0" applyNumberFormat="1" applyFont="1" applyBorder="1"/>
    <xf numFmtId="0" fontId="0" fillId="2" borderId="1" xfId="0" applyFill="1" applyBorder="1"/>
    <xf numFmtId="0" fontId="3" fillId="0" borderId="0" xfId="0" applyFont="1"/>
    <xf numFmtId="0" fontId="0" fillId="4" borderId="1" xfId="0" applyFill="1" applyBorder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18"/>
  <sheetViews>
    <sheetView tabSelected="1" zoomScale="190" zoomScaleNormal="190" workbookViewId="0">
      <selection activeCell="E18" sqref="E18"/>
    </sheetView>
  </sheetViews>
  <sheetFormatPr defaultColWidth="9" defaultRowHeight="15"/>
  <cols>
    <col min="1" max="1" width="3.28571428571429" customWidth="1"/>
    <col min="2" max="2" width="13.8571428571429" customWidth="1"/>
    <col min="3" max="3" width="17.4285714285714" customWidth="1"/>
    <col min="4" max="4" width="12.7142857142857" customWidth="1"/>
    <col min="5" max="5" width="13.7142857142857" customWidth="1"/>
    <col min="6" max="6" width="13.8571428571429" customWidth="1"/>
  </cols>
  <sheetData>
    <row r="1" spans="2:3">
      <c r="B1" s="1" t="s">
        <v>0</v>
      </c>
      <c r="C1" s="2">
        <f ca="1">TODAY()</f>
        <v>45042</v>
      </c>
    </row>
    <row r="2" ht="3.75" customHeight="1"/>
    <row r="3" spans="1:1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4" t="s">
        <v>8</v>
      </c>
      <c r="I3" s="4"/>
      <c r="K3" s="11" t="s">
        <v>9</v>
      </c>
    </row>
    <row r="4" spans="1:11">
      <c r="A4" s="4">
        <v>1</v>
      </c>
      <c r="B4" s="4" t="s">
        <v>10</v>
      </c>
      <c r="C4" s="5">
        <v>45000</v>
      </c>
      <c r="D4" s="5">
        <f>C4/100*$K$4</f>
        <v>5850</v>
      </c>
      <c r="E4" s="6">
        <f>C4-D4</f>
        <v>39150</v>
      </c>
      <c r="F4" s="4">
        <v>2005</v>
      </c>
      <c r="G4" s="4">
        <f ca="1">YEAR(TODAY())-F4</f>
        <v>18</v>
      </c>
      <c r="H4" s="4" t="s">
        <v>11</v>
      </c>
      <c r="I4" s="4"/>
      <c r="K4" s="11">
        <v>13</v>
      </c>
    </row>
    <row r="5" spans="1:9">
      <c r="A5" s="4">
        <v>2</v>
      </c>
      <c r="B5" s="4" t="s">
        <v>12</v>
      </c>
      <c r="C5" s="5">
        <v>65000</v>
      </c>
      <c r="D5" s="5">
        <f t="shared" ref="D5:D7" si="0">C5/100*$K$4</f>
        <v>8450</v>
      </c>
      <c r="E5" s="6">
        <f t="shared" ref="E5:E7" si="1">C5-D5</f>
        <v>56550</v>
      </c>
      <c r="F5" s="4">
        <v>2004</v>
      </c>
      <c r="G5" s="4">
        <f ca="1" t="shared" ref="G5:G7" si="2">YEAR(TODAY())-F5</f>
        <v>19</v>
      </c>
      <c r="H5" s="4" t="s">
        <v>13</v>
      </c>
      <c r="I5" s="4"/>
    </row>
    <row r="6" spans="1:9">
      <c r="A6" s="4">
        <v>3</v>
      </c>
      <c r="B6" s="4" t="s">
        <v>14</v>
      </c>
      <c r="C6" s="5">
        <v>32000</v>
      </c>
      <c r="D6" s="5">
        <f t="shared" si="0"/>
        <v>4160</v>
      </c>
      <c r="E6" s="6">
        <f t="shared" si="1"/>
        <v>27840</v>
      </c>
      <c r="F6" s="4">
        <v>2001</v>
      </c>
      <c r="G6" s="4">
        <f ca="1" t="shared" si="2"/>
        <v>22</v>
      </c>
      <c r="H6" s="4" t="s">
        <v>11</v>
      </c>
      <c r="I6" s="4"/>
    </row>
    <row r="7" spans="1:9">
      <c r="A7" s="4">
        <v>4</v>
      </c>
      <c r="B7" s="4" t="s">
        <v>15</v>
      </c>
      <c r="C7" s="5">
        <v>67700</v>
      </c>
      <c r="D7" s="5">
        <f t="shared" si="0"/>
        <v>8801</v>
      </c>
      <c r="E7" s="6">
        <f t="shared" si="1"/>
        <v>58899</v>
      </c>
      <c r="F7" s="4">
        <v>2010</v>
      </c>
      <c r="G7" s="4">
        <f ca="1" t="shared" si="2"/>
        <v>13</v>
      </c>
      <c r="H7" s="4" t="s">
        <v>11</v>
      </c>
      <c r="I7" s="4"/>
    </row>
    <row r="8" spans="1:9">
      <c r="A8" s="4">
        <v>5</v>
      </c>
      <c r="B8" s="4"/>
      <c r="C8" s="4"/>
      <c r="D8" s="4"/>
      <c r="E8" s="4"/>
      <c r="F8" s="4"/>
      <c r="G8" s="4"/>
      <c r="H8" s="4"/>
      <c r="I8" s="4"/>
    </row>
    <row r="9" spans="1:9">
      <c r="A9" s="4">
        <v>6</v>
      </c>
      <c r="B9" s="4"/>
      <c r="C9" s="4"/>
      <c r="D9" s="4"/>
      <c r="E9" s="4"/>
      <c r="F9" s="4"/>
      <c r="G9" s="4">
        <f ca="1">MAX(G4:G7)</f>
        <v>22</v>
      </c>
      <c r="H9" s="4"/>
      <c r="I9" s="4"/>
    </row>
    <row r="10" spans="2:9">
      <c r="B10" s="7" t="s">
        <v>16</v>
      </c>
      <c r="C10" s="8">
        <f>SUM(C4:C9)</f>
        <v>209700</v>
      </c>
      <c r="D10" s="8">
        <f>SUM(D4:D9)</f>
        <v>27261</v>
      </c>
      <c r="E10" s="8">
        <f t="shared" ref="E10" si="3">SUM(E4:E9)</f>
        <v>182439</v>
      </c>
      <c r="G10" s="4">
        <f ca="1">AVERAGE(G4:G7)</f>
        <v>18</v>
      </c>
      <c r="H10" s="4"/>
      <c r="I10" s="4"/>
    </row>
    <row r="11" spans="2:9">
      <c r="B11" s="4"/>
      <c r="C11" s="4"/>
      <c r="D11" s="4"/>
      <c r="E11" s="4"/>
      <c r="F11" s="4"/>
      <c r="G11" s="4"/>
      <c r="H11" s="4"/>
      <c r="I11" s="4"/>
    </row>
    <row r="13" spans="2:3">
      <c r="B13" s="9" t="s">
        <v>17</v>
      </c>
      <c r="C13" s="9">
        <f ca="1">YEAR(C1)</f>
        <v>2023</v>
      </c>
    </row>
    <row r="14" spans="2:3">
      <c r="B14" s="9" t="s">
        <v>17</v>
      </c>
      <c r="C14" s="9">
        <f ca="1">YEAR(TODAY())</f>
        <v>2023</v>
      </c>
    </row>
    <row r="16" spans="2:4">
      <c r="B16" s="10" t="s">
        <v>18</v>
      </c>
      <c r="C16" s="10"/>
      <c r="D16">
        <f ca="1">COUNTIF(G4:G7,"&lt;20")</f>
        <v>3</v>
      </c>
    </row>
    <row r="17" spans="2:4">
      <c r="B17" s="10" t="s">
        <v>19</v>
      </c>
      <c r="C17" s="10"/>
      <c r="D17">
        <f>COUNTIF(C4:C7,"&gt;60000")</f>
        <v>2</v>
      </c>
    </row>
    <row r="18" spans="2:4">
      <c r="B18" t="s">
        <v>20</v>
      </c>
      <c r="D18">
        <f>COUNTIF(H4:H7,"м")</f>
        <v>3</v>
      </c>
    </row>
  </sheetData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Главный</vt:lpstr>
      <vt:lpstr>Лист2</vt:lpstr>
      <vt:lpstr>Лист3</vt:lpstr>
      <vt:lpstr>Лист4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Тихонов</dc:creator>
  <cp:lastModifiedBy>Алексей Тихонов</cp:lastModifiedBy>
  <dcterms:created xsi:type="dcterms:W3CDTF">2015-06-05T18:19:00Z</dcterms:created>
  <cp:lastPrinted>2022-08-24T13:25:00Z</cp:lastPrinted>
  <dcterms:modified xsi:type="dcterms:W3CDTF">2023-04-26T12:01:16Z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D1F64178553741DE9FC5BD227A79122A</vt:lpwstr>
  </property>
  <property fmtid="{D5CDD505-2E9C-101B-9397-08002B2CF9AE}" pid="3" name="KSOProductBuildVer">
    <vt:lpwstr>1049-11.2.0.11536</vt:lpwstr>
  </property>
</Properties>
</file>