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igor\"/>
    </mc:Choice>
  </mc:AlternateContent>
  <bookViews>
    <workbookView xWindow="0" yWindow="3000" windowWidth="28800" windowHeight="12315"/>
  </bookViews>
  <sheets>
    <sheet name="список" sheetId="4" r:id="rId1"/>
    <sheet name="Главный" sheetId="1" state="hidden" r:id="rId2"/>
    <sheet name="Лист2" sheetId="2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3" i="4"/>
  <c r="I3" i="4"/>
  <c r="K3" i="4"/>
  <c r="K4" i="4" l="1"/>
  <c r="K5" i="4"/>
  <c r="K6" i="4"/>
  <c r="K7" i="4"/>
  <c r="K8" i="4"/>
  <c r="K9" i="4"/>
  <c r="K10" i="4" s="1"/>
  <c r="J4" i="4"/>
  <c r="J5" i="4"/>
  <c r="J6" i="4"/>
  <c r="J7" i="4"/>
  <c r="J8" i="4"/>
  <c r="J9" i="4"/>
  <c r="J3" i="4"/>
  <c r="I4" i="4"/>
  <c r="I5" i="4"/>
  <c r="I6" i="4"/>
  <c r="I7" i="4"/>
  <c r="I8" i="4"/>
  <c r="I9" i="4"/>
  <c r="H4" i="4"/>
  <c r="H5" i="4"/>
  <c r="H6" i="4"/>
  <c r="H7" i="4"/>
  <c r="H8" i="4"/>
  <c r="H9" i="4"/>
  <c r="H3" i="4"/>
  <c r="J10" i="4" l="1"/>
  <c r="B19" i="4"/>
  <c r="B17" i="4"/>
  <c r="B16" i="4"/>
  <c r="C5" i="4"/>
  <c r="D5" i="4" s="1"/>
  <c r="B15" i="4"/>
  <c r="B18" i="4" l="1"/>
  <c r="B14" i="4"/>
  <c r="B1" i="4"/>
  <c r="B13" i="4" s="1"/>
  <c r="C8" i="4"/>
  <c r="C9" i="4"/>
  <c r="D9" i="4" s="1"/>
  <c r="C4" i="4"/>
  <c r="C6" i="4"/>
  <c r="C7" i="4"/>
  <c r="C3" i="4"/>
  <c r="D3" i="4" s="1"/>
  <c r="B10" i="4"/>
  <c r="B11" i="4"/>
  <c r="D8" i="4"/>
  <c r="G3" i="4" l="1"/>
  <c r="L3" i="4" s="1"/>
  <c r="N3" i="4" s="1"/>
  <c r="G5" i="4"/>
  <c r="L5" i="4" s="1"/>
  <c r="N5" i="4" s="1"/>
  <c r="G8" i="4"/>
  <c r="L8" i="4" s="1"/>
  <c r="N8" i="4" s="1"/>
  <c r="G7" i="4"/>
  <c r="L7" i="4" s="1"/>
  <c r="N7" i="4" s="1"/>
  <c r="G6" i="4"/>
  <c r="L6" i="4" s="1"/>
  <c r="N6" i="4" s="1"/>
  <c r="G9" i="4"/>
  <c r="L9" i="4" s="1"/>
  <c r="N9" i="4" s="1"/>
  <c r="G4" i="4"/>
  <c r="L4" i="4" s="1"/>
  <c r="N4" i="4" s="1"/>
  <c r="C11" i="4"/>
  <c r="C10" i="4"/>
  <c r="D4" i="4"/>
  <c r="D6" i="4"/>
  <c r="N10" i="4" l="1"/>
  <c r="G11" i="4"/>
  <c r="D7" i="4"/>
  <c r="D10" i="4" s="1"/>
  <c r="D11" i="4" l="1"/>
</calcChain>
</file>

<file path=xl/sharedStrings.xml><?xml version="1.0" encoding="utf-8"?>
<sst xmlns="http://schemas.openxmlformats.org/spreadsheetml/2006/main" count="32" uniqueCount="25">
  <si>
    <t>ФИО</t>
  </si>
  <si>
    <t>Процесскин</t>
  </si>
  <si>
    <t>Клавиатуркина</t>
  </si>
  <si>
    <t>Дисков</t>
  </si>
  <si>
    <t>ОКЛАД</t>
  </si>
  <si>
    <t>НДФЛ</t>
  </si>
  <si>
    <t>ИТОГО</t>
  </si>
  <si>
    <t>к выдаче</t>
  </si>
  <si>
    <t>Среднее</t>
  </si>
  <si>
    <t>ДАТА:</t>
  </si>
  <si>
    <t>Мышкин</t>
  </si>
  <si>
    <t>НАЛОГ</t>
  </si>
  <si>
    <t>год рождения</t>
  </si>
  <si>
    <t>пол</t>
  </si>
  <si>
    <t>м</t>
  </si>
  <si>
    <t>ж</t>
  </si>
  <si>
    <t>Мониторкина</t>
  </si>
  <si>
    <t>ГОД</t>
  </si>
  <si>
    <t>Возраст</t>
  </si>
  <si>
    <t>Всего</t>
  </si>
  <si>
    <t>Дискеткин</t>
  </si>
  <si>
    <t>мужчин</t>
  </si>
  <si>
    <t>женщин</t>
  </si>
  <si>
    <t>Кол-во мужчин с зарплатой больше 100к</t>
  </si>
  <si>
    <t>Интелова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</si>
</sst>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4" fillId="0" borderId="2" xfId="0" applyFont="1" applyFill="1" applyBorder="1" applyAlignment="1">
      <alignment horizontal="right"/>
    </xf>
    <xf numFmtId="44" fontId="4" fillId="0" borderId="0" xfId="0" applyNumberFormat="1" applyFont="1" applyAlignment="1">
      <alignment horizontal="right"/>
    </xf>
    <xf numFmtId="44" fontId="3" fillId="0" borderId="0" xfId="0" applyNumberFormat="1" applyFont="1"/>
    <xf numFmtId="0" fontId="3" fillId="0" borderId="2" xfId="0" applyFont="1" applyFill="1" applyBorder="1" applyAlignment="1">
      <alignment horizontal="right"/>
    </xf>
    <xf numFmtId="0" fontId="0" fillId="0" borderId="2" xfId="0" applyBorder="1"/>
    <xf numFmtId="44" fontId="0" fillId="0" borderId="0" xfId="1" applyFont="1" applyBorder="1"/>
    <xf numFmtId="44" fontId="0" fillId="0" borderId="0" xfId="0" applyNumberFormat="1" applyBorder="1"/>
    <xf numFmtId="0" fontId="5" fillId="4" borderId="0" xfId="0" applyFont="1" applyFill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right"/>
    </xf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4" fontId="0" fillId="3" borderId="1" xfId="0" applyNumberFormat="1" applyFill="1" applyBorder="1"/>
    <xf numFmtId="0" fontId="5" fillId="4" borderId="1" xfId="0" applyFont="1" applyFill="1" applyBorder="1" applyAlignment="1">
      <alignment horizontal="right"/>
    </xf>
    <xf numFmtId="164" fontId="0" fillId="0" borderId="0" xfId="0" applyNumberFormat="1"/>
    <xf numFmtId="0" fontId="6" fillId="4" borderId="0" xfId="0" applyFont="1" applyFill="1" applyBorder="1" applyAlignment="1">
      <alignment horizontal="right"/>
    </xf>
    <xf numFmtId="0" fontId="0" fillId="5" borderId="1" xfId="0" applyFill="1" applyBorder="1"/>
    <xf numFmtId="0" fontId="7" fillId="6" borderId="1" xfId="0" applyFont="1" applyFill="1" applyBorder="1"/>
    <xf numFmtId="0" fontId="0" fillId="5" borderId="2" xfId="0" applyFill="1" applyBorder="1"/>
    <xf numFmtId="0" fontId="0" fillId="4" borderId="0" xfId="0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90" zoomScaleNormal="190" workbookViewId="0">
      <selection activeCell="N13" sqref="N13"/>
    </sheetView>
  </sheetViews>
  <sheetFormatPr defaultRowHeight="15" x14ac:dyDescent="0.25"/>
  <cols>
    <col min="1" max="1" width="23.140625" customWidth="1"/>
    <col min="2" max="2" width="13.85546875" bestFit="1" customWidth="1"/>
    <col min="3" max="3" width="12.85546875" bestFit="1" customWidth="1"/>
    <col min="4" max="5" width="13.85546875" bestFit="1" customWidth="1"/>
    <col min="7" max="7" width="8" bestFit="1" customWidth="1"/>
    <col min="8" max="8" width="2" customWidth="1"/>
    <col min="9" max="9" width="8.28515625" customWidth="1"/>
    <col min="10" max="13" width="2" bestFit="1" customWidth="1"/>
  </cols>
  <sheetData>
    <row r="1" spans="1:14" x14ac:dyDescent="0.25">
      <c r="A1" s="17" t="s">
        <v>9</v>
      </c>
      <c r="B1" s="18">
        <f ca="1">TODAY()</f>
        <v>44471</v>
      </c>
      <c r="I1" s="12" t="s">
        <v>11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7</v>
      </c>
      <c r="E2" s="1" t="s">
        <v>12</v>
      </c>
      <c r="F2" s="1" t="s">
        <v>13</v>
      </c>
      <c r="G2" s="16" t="s">
        <v>18</v>
      </c>
      <c r="I2" s="12">
        <v>13</v>
      </c>
    </row>
    <row r="3" spans="1:14" x14ac:dyDescent="0.25">
      <c r="A3" s="2" t="s">
        <v>1</v>
      </c>
      <c r="B3" s="3">
        <v>132000</v>
      </c>
      <c r="C3" s="4">
        <f>B3/100*$I$2</f>
        <v>17160</v>
      </c>
      <c r="D3" s="4">
        <f>B3-C3</f>
        <v>114840</v>
      </c>
      <c r="E3" s="2">
        <v>1991</v>
      </c>
      <c r="F3" s="2" t="s">
        <v>14</v>
      </c>
      <c r="G3">
        <f ca="1">$B$13-E3</f>
        <v>30</v>
      </c>
      <c r="H3" s="22">
        <f>IF(D3&gt;100000,1,0)</f>
        <v>1</v>
      </c>
      <c r="I3" s="22">
        <f>IF(F3="м",1,0)</f>
        <v>1</v>
      </c>
      <c r="J3" s="22">
        <f>H3*I3</f>
        <v>1</v>
      </c>
      <c r="K3" s="23">
        <f>IF(AND(D3&gt;100000,F3="м"),1,0)</f>
        <v>1</v>
      </c>
      <c r="L3">
        <f ca="1">IF(G3&lt;25,1,0)</f>
        <v>0</v>
      </c>
      <c r="M3">
        <f>IF(F3="ж",1,0)</f>
        <v>0</v>
      </c>
      <c r="N3">
        <f ca="1">L3*M3</f>
        <v>0</v>
      </c>
    </row>
    <row r="4" spans="1:14" x14ac:dyDescent="0.25">
      <c r="A4" s="2" t="s">
        <v>2</v>
      </c>
      <c r="B4" s="3">
        <v>124000</v>
      </c>
      <c r="C4" s="4">
        <f t="shared" ref="C4:C9" si="0">B4/100*$I$2</f>
        <v>16120</v>
      </c>
      <c r="D4" s="4">
        <f t="shared" ref="D4:D9" si="1">B4-C4</f>
        <v>107880</v>
      </c>
      <c r="E4" s="2">
        <v>2000</v>
      </c>
      <c r="F4" s="2" t="s">
        <v>15</v>
      </c>
      <c r="G4">
        <f t="shared" ref="G4:G9" ca="1" si="2">$B$13-E4</f>
        <v>21</v>
      </c>
      <c r="H4" s="22">
        <f t="shared" ref="H4:H9" si="3">IF(D4&gt;100000,1,0)</f>
        <v>1</v>
      </c>
      <c r="I4" s="22">
        <f t="shared" ref="I4:I9" si="4">IF(F4="м",1,0)</f>
        <v>0</v>
      </c>
      <c r="J4" s="22">
        <f t="shared" ref="J4:J9" si="5">H4*I4</f>
        <v>0</v>
      </c>
      <c r="K4" s="23">
        <f t="shared" ref="K4:K9" si="6">IF(AND(D4&gt;100000,F4="м"),1,0)</f>
        <v>0</v>
      </c>
      <c r="L4">
        <f t="shared" ref="L4:L9" ca="1" si="7">IF(G4&lt;25,1,0)</f>
        <v>1</v>
      </c>
      <c r="M4">
        <f t="shared" ref="M4:M9" si="8">IF(F4="ж",1,0)</f>
        <v>1</v>
      </c>
      <c r="N4" s="25">
        <f t="shared" ref="N4:N9" ca="1" si="9">L4*M4</f>
        <v>1</v>
      </c>
    </row>
    <row r="5" spans="1:14" x14ac:dyDescent="0.25">
      <c r="A5" s="2" t="s">
        <v>20</v>
      </c>
      <c r="B5" s="3">
        <v>123000</v>
      </c>
      <c r="C5" s="4">
        <f t="shared" ref="C5" si="10">B5/100*$I$2</f>
        <v>15990</v>
      </c>
      <c r="D5" s="4">
        <f t="shared" ref="D5" si="11">B5-C5</f>
        <v>107010</v>
      </c>
      <c r="E5" s="2">
        <v>2001</v>
      </c>
      <c r="F5" s="2" t="s">
        <v>14</v>
      </c>
      <c r="G5">
        <f t="shared" ca="1" si="2"/>
        <v>20</v>
      </c>
      <c r="H5" s="22">
        <f t="shared" si="3"/>
        <v>1</v>
      </c>
      <c r="I5" s="22">
        <f t="shared" si="4"/>
        <v>1</v>
      </c>
      <c r="J5" s="22">
        <f t="shared" si="5"/>
        <v>1</v>
      </c>
      <c r="K5" s="23">
        <f t="shared" si="6"/>
        <v>1</v>
      </c>
      <c r="L5">
        <f t="shared" ca="1" si="7"/>
        <v>1</v>
      </c>
      <c r="M5">
        <f t="shared" si="8"/>
        <v>0</v>
      </c>
      <c r="N5">
        <f t="shared" ca="1" si="9"/>
        <v>0</v>
      </c>
    </row>
    <row r="6" spans="1:14" x14ac:dyDescent="0.25">
      <c r="A6" s="2" t="s">
        <v>16</v>
      </c>
      <c r="B6" s="3">
        <v>34800</v>
      </c>
      <c r="C6" s="4">
        <f t="shared" si="0"/>
        <v>4524</v>
      </c>
      <c r="D6" s="4">
        <f t="shared" si="1"/>
        <v>30276</v>
      </c>
      <c r="E6" s="2">
        <v>2003</v>
      </c>
      <c r="F6" s="2" t="s">
        <v>15</v>
      </c>
      <c r="G6">
        <f t="shared" ca="1" si="2"/>
        <v>18</v>
      </c>
      <c r="H6" s="22">
        <f t="shared" si="3"/>
        <v>0</v>
      </c>
      <c r="I6" s="22">
        <f t="shared" si="4"/>
        <v>0</v>
      </c>
      <c r="J6" s="22">
        <f t="shared" si="5"/>
        <v>0</v>
      </c>
      <c r="K6" s="23">
        <f t="shared" si="6"/>
        <v>0</v>
      </c>
      <c r="L6">
        <f t="shared" ca="1" si="7"/>
        <v>1</v>
      </c>
      <c r="M6">
        <f t="shared" si="8"/>
        <v>1</v>
      </c>
      <c r="N6" s="25">
        <f t="shared" ca="1" si="9"/>
        <v>1</v>
      </c>
    </row>
    <row r="7" spans="1:14" x14ac:dyDescent="0.25">
      <c r="A7" s="2" t="s">
        <v>3</v>
      </c>
      <c r="B7" s="3">
        <v>43000</v>
      </c>
      <c r="C7" s="4">
        <f t="shared" si="0"/>
        <v>5590</v>
      </c>
      <c r="D7" s="4">
        <f t="shared" si="1"/>
        <v>37410</v>
      </c>
      <c r="E7" s="2">
        <v>1999</v>
      </c>
      <c r="F7" s="2" t="s">
        <v>14</v>
      </c>
      <c r="G7">
        <f t="shared" ca="1" si="2"/>
        <v>22</v>
      </c>
      <c r="H7" s="22">
        <f t="shared" si="3"/>
        <v>0</v>
      </c>
      <c r="I7" s="22">
        <f t="shared" si="4"/>
        <v>1</v>
      </c>
      <c r="J7" s="22">
        <f t="shared" si="5"/>
        <v>0</v>
      </c>
      <c r="K7" s="23">
        <f t="shared" si="6"/>
        <v>0</v>
      </c>
      <c r="L7">
        <f t="shared" ca="1" si="7"/>
        <v>1</v>
      </c>
      <c r="M7">
        <f t="shared" si="8"/>
        <v>0</v>
      </c>
      <c r="N7">
        <f t="shared" ca="1" si="9"/>
        <v>0</v>
      </c>
    </row>
    <row r="8" spans="1:14" x14ac:dyDescent="0.25">
      <c r="A8" s="9" t="s">
        <v>10</v>
      </c>
      <c r="B8" s="10">
        <v>32400</v>
      </c>
      <c r="C8" s="4">
        <f t="shared" si="0"/>
        <v>4212</v>
      </c>
      <c r="D8" s="11">
        <f t="shared" si="1"/>
        <v>28188</v>
      </c>
      <c r="E8" s="13">
        <v>2001</v>
      </c>
      <c r="F8" s="13" t="s">
        <v>14</v>
      </c>
      <c r="G8">
        <f t="shared" ca="1" si="2"/>
        <v>20</v>
      </c>
      <c r="H8" s="22">
        <f t="shared" si="3"/>
        <v>0</v>
      </c>
      <c r="I8" s="22">
        <f t="shared" si="4"/>
        <v>1</v>
      </c>
      <c r="J8" s="22">
        <f t="shared" si="5"/>
        <v>0</v>
      </c>
      <c r="K8" s="23">
        <f t="shared" si="6"/>
        <v>0</v>
      </c>
      <c r="L8">
        <f t="shared" ca="1" si="7"/>
        <v>1</v>
      </c>
      <c r="M8">
        <f t="shared" si="8"/>
        <v>0</v>
      </c>
      <c r="N8">
        <f t="shared" ca="1" si="9"/>
        <v>0</v>
      </c>
    </row>
    <row r="9" spans="1:14" x14ac:dyDescent="0.25">
      <c r="A9" s="9" t="s">
        <v>24</v>
      </c>
      <c r="B9" s="10">
        <v>123000</v>
      </c>
      <c r="C9" s="4">
        <f t="shared" si="0"/>
        <v>15990</v>
      </c>
      <c r="D9" s="11">
        <f t="shared" si="1"/>
        <v>107010</v>
      </c>
      <c r="E9" s="13">
        <v>1994</v>
      </c>
      <c r="F9" s="13" t="s">
        <v>15</v>
      </c>
      <c r="G9">
        <f t="shared" ca="1" si="2"/>
        <v>27</v>
      </c>
      <c r="H9" s="22">
        <f t="shared" si="3"/>
        <v>1</v>
      </c>
      <c r="I9" s="22">
        <f t="shared" si="4"/>
        <v>0</v>
      </c>
      <c r="J9" s="22">
        <f t="shared" si="5"/>
        <v>0</v>
      </c>
      <c r="K9" s="23">
        <f t="shared" si="6"/>
        <v>0</v>
      </c>
      <c r="L9">
        <f t="shared" ca="1" si="7"/>
        <v>0</v>
      </c>
      <c r="M9">
        <f t="shared" si="8"/>
        <v>1</v>
      </c>
      <c r="N9">
        <f t="shared" ca="1" si="9"/>
        <v>0</v>
      </c>
    </row>
    <row r="10" spans="1:14" x14ac:dyDescent="0.25">
      <c r="A10" s="5" t="s">
        <v>6</v>
      </c>
      <c r="B10" s="6">
        <f>SUM(B3:B9)</f>
        <v>612200</v>
      </c>
      <c r="C10" s="6">
        <f>SUM(C3:C9)</f>
        <v>79586</v>
      </c>
      <c r="D10" s="6">
        <f>SUM(D3:D9)</f>
        <v>532614</v>
      </c>
      <c r="J10" s="24">
        <f>SUM(J3:J9)</f>
        <v>2</v>
      </c>
      <c r="K10">
        <f>SUM(K3:K9)</f>
        <v>2</v>
      </c>
      <c r="N10">
        <f ca="1">SUM(N3:N9)</f>
        <v>2</v>
      </c>
    </row>
    <row r="11" spans="1:14" x14ac:dyDescent="0.25">
      <c r="A11" s="8" t="s">
        <v>8</v>
      </c>
      <c r="B11" s="7">
        <f>AVERAGE(B3:B9)</f>
        <v>87457.142857142855</v>
      </c>
      <c r="C11" s="7">
        <f>AVERAGE(C3:C9)</f>
        <v>11369.428571428571</v>
      </c>
      <c r="D11" s="7">
        <f>AVERAGE(D3:D9)</f>
        <v>76087.71428571429</v>
      </c>
      <c r="G11" s="20">
        <f ca="1">AVERAGE(G3:G9)</f>
        <v>22.571428571428573</v>
      </c>
    </row>
    <row r="13" spans="1:14" x14ac:dyDescent="0.25">
      <c r="A13" s="14" t="s">
        <v>17</v>
      </c>
      <c r="B13" s="15">
        <f ca="1">YEAR(B1)</f>
        <v>2021</v>
      </c>
    </row>
    <row r="14" spans="1:14" x14ac:dyDescent="0.25">
      <c r="A14" s="14" t="s">
        <v>17</v>
      </c>
      <c r="B14" s="15">
        <f ca="1">YEAR(TODAY())</f>
        <v>2021</v>
      </c>
    </row>
    <row r="15" spans="1:14" x14ac:dyDescent="0.25">
      <c r="A15" s="19" t="s">
        <v>19</v>
      </c>
      <c r="B15" s="19">
        <f>COUNT(B3:B9)</f>
        <v>7</v>
      </c>
    </row>
    <row r="16" spans="1:14" x14ac:dyDescent="0.25">
      <c r="A16" s="19" t="s">
        <v>21</v>
      </c>
      <c r="B16" s="19">
        <f>COUNTIF(F3:F9,"м")</f>
        <v>4</v>
      </c>
    </row>
    <row r="17" spans="1:2" x14ac:dyDescent="0.25">
      <c r="A17" s="19" t="s">
        <v>22</v>
      </c>
      <c r="B17" s="19">
        <f>COUNTIF(F3:F9,"ж")</f>
        <v>3</v>
      </c>
    </row>
    <row r="18" spans="1:2" x14ac:dyDescent="0.25">
      <c r="A18" s="19" t="s">
        <v>22</v>
      </c>
      <c r="B18" s="19">
        <f>B15-B16</f>
        <v>3</v>
      </c>
    </row>
    <row r="19" spans="1:2" x14ac:dyDescent="0.25">
      <c r="A19" s="21" t="s">
        <v>23</v>
      </c>
      <c r="B19">
        <f>SUM(J3:J9)</f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zoomScale="175" zoomScaleNormal="17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</vt:lpstr>
      <vt:lpstr>Главный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cp:lastPrinted>2021-08-23T10:41:22Z</cp:lastPrinted>
  <dcterms:created xsi:type="dcterms:W3CDTF">2021-08-23T10:36:48Z</dcterms:created>
  <dcterms:modified xsi:type="dcterms:W3CDTF">2021-10-02T14:10:18Z</dcterms:modified>
</cp:coreProperties>
</file>