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arning\Capstone Project\football-pitches-booking\Material\ThinhND\ThinhND_Report\"/>
    </mc:Choice>
  </mc:AlternateContent>
  <bookViews>
    <workbookView xWindow="0" yWindow="0" windowWidth="15480" windowHeight="8190" tabRatio="821" activeTab="2"/>
  </bookViews>
  <sheets>
    <sheet name="Cover" sheetId="1" r:id="rId1"/>
    <sheet name="Test case List" sheetId="2" r:id="rId2"/>
    <sheet name="Field Management" sheetId="3" r:id="rId3"/>
    <sheet name="Stadium Management" sheetId="4" r:id="rId4"/>
    <sheet name="Promotion Management" sheetId="9" r:id="rId5"/>
    <sheet name="Reservation Management" sheetId="10" r:id="rId6"/>
    <sheet name="Test Report" sheetId="5" r:id="rId7"/>
  </sheets>
  <definedNames>
    <definedName name="_xlnm._FilterDatabase" localSheetId="2" hidden="1">'Field Management'!$A$8:$H$18</definedName>
    <definedName name="_xlnm._FilterDatabase" localSheetId="4" hidden="1">'Promotion Management'!$A$8:$H$18</definedName>
    <definedName name="_xlnm._FilterDatabase" localSheetId="5" hidden="1">'Reservation Management'!$A$8:$H$16</definedName>
    <definedName name="_xlnm._FilterDatabase" localSheetId="3" hidden="1">'Stadium Management'!$A$8:$H$12</definedName>
    <definedName name="ACTION">#REF!</definedName>
  </definedNames>
  <calcPr calcId="152511"/>
  <fileRecoveryPr repairLoad="1"/>
</workbook>
</file>

<file path=xl/calcChain.xml><?xml version="1.0" encoding="utf-8"?>
<calcChain xmlns="http://schemas.openxmlformats.org/spreadsheetml/2006/main">
  <c r="A15" i="9" l="1"/>
  <c r="A14" i="9"/>
  <c r="A21" i="3"/>
  <c r="A20" i="3"/>
  <c r="A13" i="3"/>
  <c r="A14" i="3"/>
  <c r="A24" i="10" l="1"/>
  <c r="A22" i="10"/>
  <c r="A20" i="10"/>
  <c r="A19" i="10"/>
  <c r="A18" i="10"/>
  <c r="A17" i="10"/>
  <c r="A15" i="10"/>
  <c r="A14" i="10"/>
  <c r="E6" i="10" s="1"/>
  <c r="C6" i="10" s="1"/>
  <c r="A13" i="10"/>
  <c r="A12" i="10"/>
  <c r="A10" i="10"/>
  <c r="D6" i="10"/>
  <c r="B6" i="10"/>
  <c r="A6" i="10"/>
  <c r="A26" i="9"/>
  <c r="A24" i="9"/>
  <c r="A22" i="9"/>
  <c r="A21" i="9"/>
  <c r="A20" i="9"/>
  <c r="A19" i="9"/>
  <c r="A17" i="9"/>
  <c r="A16" i="9"/>
  <c r="A13" i="9"/>
  <c r="A12" i="9"/>
  <c r="A10" i="9"/>
  <c r="D6" i="9"/>
  <c r="B6" i="9"/>
  <c r="A6" i="9"/>
  <c r="A11" i="4"/>
  <c r="A12" i="4"/>
  <c r="A10" i="4"/>
  <c r="A28" i="3"/>
  <c r="A26" i="3"/>
  <c r="A24" i="3"/>
  <c r="A19" i="3"/>
  <c r="C5" i="5"/>
  <c r="C11" i="5"/>
  <c r="C12" i="5"/>
  <c r="A6" i="4"/>
  <c r="D12" i="5" s="1"/>
  <c r="B6" i="4"/>
  <c r="E12" i="5" s="1"/>
  <c r="D6" i="4"/>
  <c r="G12" i="5" s="1"/>
  <c r="A6" i="3"/>
  <c r="D11" i="5" s="1"/>
  <c r="B6" i="3"/>
  <c r="E11" i="5" s="1"/>
  <c r="D6" i="3"/>
  <c r="G11" i="5" s="1"/>
  <c r="A10" i="3"/>
  <c r="A12" i="3"/>
  <c r="A15" i="3"/>
  <c r="A16" i="3"/>
  <c r="A17" i="3"/>
  <c r="D3" i="2"/>
  <c r="D4" i="2"/>
  <c r="C6" i="1"/>
  <c r="E6" i="9" l="1"/>
  <c r="C6" i="9" s="1"/>
  <c r="E6" i="4"/>
  <c r="C6" i="4" s="1"/>
  <c r="F12" i="5" s="1"/>
  <c r="G14" i="5"/>
  <c r="E14" i="5"/>
  <c r="D14" i="5"/>
  <c r="H12" i="5" l="1"/>
  <c r="E16" i="5"/>
  <c r="E17" i="5"/>
  <c r="F14" i="5"/>
  <c r="H14" i="5"/>
  <c r="H11" i="5"/>
  <c r="A22" i="3"/>
  <c r="E6" i="3"/>
  <c r="C6" i="3"/>
  <c r="F11" i="5"/>
  <c r="A23" i="3"/>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<sst xmlns="http://schemas.openxmlformats.org/spreadsheetml/2006/main" count="335" uniqueCount="151">
  <si>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</si>
  <si>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</si>
  <si>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</si>
  <si>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</si>
  <si>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</si>
  <si>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</si>
  <si>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</si>
  <si>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</si>
  <si>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</si>
  <si>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</si>
  <si>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</si>
  <si>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</si>
  <si>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</si>
  <si>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</si>
  <si>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</si>
  <si>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</si>
  <si>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</si>
  <si>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</si>
  <si>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</si>
  <si>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</si>
  <si>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</si>
  <si>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</si>
  <si>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</si>
  <si>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</si>
  <si>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</si>
  <si>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</si>
  <si>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</si>
  <si>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</si>
  <si>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</si>
  <si>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</si>
  <si>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</si>
  <si>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</si>
  <si>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</si>
  <si>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</si>
  <si>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</si>
  <si>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</si>
  <si>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</si>
  <si>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</si>
  <si>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</si>
  <si>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</si>
  <si>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</si>
  <si>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</si>
  <si>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</si>
  <si>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</si>
  <si>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</si>
  <si>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</si>
  <si>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</si>
  <si>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</si>
  <si>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</si>
  <si>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</si>
  <si>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</si>
  <si>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</si>
  <si>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</si>
  <si>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</si>
  <si>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</si>
  <si>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</si>
  <si>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</si>
  <si>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</si>
  <si>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</si>
  <si>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</si>
  <si>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&lt;List of documents which are referred in this version.&gt;</t>
  </si>
  <si>
    <t>StadiumOwner</t>
  </si>
  <si>
    <t>View List Fields</t>
  </si>
  <si>
    <t>Test viewing "Field Management" form</t>
  </si>
  <si>
    <t>The "Field Management" view form is displayed as list with the following informations:
- Number of field
- Parent field
- Field type</t>
  </si>
  <si>
    <t>Create Field</t>
  </si>
  <si>
    <t>1. Login the system as Stadium Owner
2. Click "Quản lý sân bóng" tab in the menu.</t>
  </si>
  <si>
    <t>1. Login the system as Stadium Owner
2. Go to "Quản lý sân bóng" page
3. Click "Thêm sân" button
4. Click "Lưu" button</t>
  </si>
  <si>
    <t>Error message will be displayed:
- "Xin vui lòng nhập các thông tin bắt buộc".</t>
  </si>
  <si>
    <t>Error message will be displayed:
- "Sân mẹ không tồn tại".</t>
  </si>
  <si>
    <t>1. Login the system as Stadium Owner
2. Go to "Quản lý sân bóng" page
3. Click "Thêm sân" button
4. Input require information
- Input "1" into "Số sân" field
- Input "2" into "Sân mẹ" field ("2" is not existed field of this stadium in database)
- Input "11 người" into "Loại sân" field
5. Click "Lưu" button</t>
  </si>
  <si>
    <t>1. Login the system as Stadium Owner
2. Go to "Quản lý sân bóng" page
3. Click "Thêm sân" button
4. Input require information
- Input "1" into "Số sân" field
- Blank "Sân mẹ" field
- Input "11 người" into "Loại sân" field
5. Click "Lưu" button</t>
  </si>
  <si>
    <t>1. Login the system as Stadium Owner
2. Go to "Quản lý sân bóng" page
3. Click "Thêm sân" button
4. Input require information
- Input "2" into "Số sân" field
- Input "1" into "Sân mẹ" field
- Input "11 người" into "Loại sân" field
5. Click "Lưu" button</t>
  </si>
  <si>
    <t>Update Field</t>
  </si>
  <si>
    <t>1. Login the system as Stadium Owner
2. Go to "Quản lý sân bóng" page
3. Click in link named "2" in "Số sân" column
4. Blank all fields
5. Click "Lưu" button</t>
  </si>
  <si>
    <t>1. Login the system as Stadium Owner
2. Go to "Quản lý sân bóng" page
3. Click in link named "2" in "Số sân" column
4. Blank "Sân mẹ" field
5. Click "Lưu" button</t>
  </si>
  <si>
    <t>Activate Field</t>
  </si>
  <si>
    <t>Test activating a field</t>
  </si>
  <si>
    <t>Test creating a field with blank fields</t>
  </si>
  <si>
    <t>Test creating a field with parent field not existed</t>
  </si>
  <si>
    <t>Test creating a field with no parent field</t>
  </si>
  <si>
    <t>Test creating a field with parent field</t>
  </si>
  <si>
    <t>Test updating a field with blank fields</t>
  </si>
  <si>
    <t>Test updating a field with parent field not existed</t>
  </si>
  <si>
    <t>Test updating a field with no parent field</t>
  </si>
  <si>
    <t>Test updating a field with parent field</t>
  </si>
  <si>
    <t>1. Login the system as Stadium Owner
2. Go to "Quản lý sân bóng" page
3. Click "Kích hoạt" button on field numbered "2"</t>
  </si>
  <si>
    <t>Redirect to "Quản lý sân bóng" page with new field created</t>
  </si>
  <si>
    <t>Redirect to "Quản lý sân bóng" page with field information updated</t>
  </si>
  <si>
    <t>Deactivate Field</t>
  </si>
  <si>
    <t>1. Login the system as Stadium Owner
2. Go to "Quản lý sân bóng" page
3. Click "Ngừng hoạt động" button on field numbered "2"</t>
  </si>
  <si>
    <t>Reload "Quản lý sân bóng" page with field status is "Ngừng hoạt động"</t>
  </si>
  <si>
    <t>Reload "Quản lý sân bóng" page with field status is "Hoạt động"</t>
  </si>
  <si>
    <t>StadiumManagement</t>
  </si>
  <si>
    <t>Update Stadium Profiles</t>
  </si>
  <si>
    <t>Test updating stadium profile with blank fields</t>
  </si>
  <si>
    <t>1. Login the system as Stadium Owner
2. Go to "Quản lý sân bóng" page
3. Click "Chỉnh sửa thông tin" button
4. Blank all fields
5. Click "Lưu" button</t>
  </si>
  <si>
    <t>Test updating stadium profile with wrong email format</t>
  </si>
  <si>
    <t>1. Login the system as Stadium Owner
2. Go to "Quản lý sân bóng" page
3. Click in link named "2" in "Số sân" column
4. Change value to "3" in "Sân mẹ" field ("3" is not existed field of this stadium in database)
5. Click "Lưu" button</t>
  </si>
  <si>
    <t>1. Login the system as Stadium Owner
2. Go to "Quản lý sân bóng" page
3. Click in link named "2" in "Số sân" column
4. Change value to "1" in "Sân mẹ" field
5. Click "Lưu" button</t>
  </si>
  <si>
    <t>1. Login the system as Stadium Owner
2. Go to "Quản lý sân bóng" page
3. Click "Chỉnh sửa thông tin" button
4. Change value to "thinhnd@" in "Email" field
5. Click "Lưu" button</t>
  </si>
  <si>
    <t>Error message will be displayed:
- "Email không tồn tại, vui lòng chọn email khác".</t>
  </si>
  <si>
    <t>Test updating stadium profile with new information</t>
  </si>
  <si>
    <t>1. Login the system as Stadium Owner
2. Go to "Quản lý sân bóng" page
3. Click "Chỉnh sửa thông tin" button
4. Change some information
- change value to "thinhnd@fpt.edu.vn" in "Email" field
- change value to "0982555036" in "Điện thoại" field
5. Click "Lưu" button</t>
  </si>
  <si>
    <t>Redirect to "Quản lý sân bóng" page with new stadium profiles information updated</t>
  </si>
  <si>
    <t>View List Promotions</t>
  </si>
  <si>
    <t>Test viewing "Quản lý khuyến mãi" form</t>
  </si>
  <si>
    <t>Test viewing "Quản lý sân bóng" form</t>
  </si>
  <si>
    <t>FieldManagement</t>
  </si>
  <si>
    <t>PromotionManagement</t>
  </si>
  <si>
    <t>1. Login the system as Stadium Staff
2. Click "Quản lý khuyến mãi" tab in the menu.</t>
  </si>
  <si>
    <t>The "Quản lý sân bóng" view form is displayed as list with the following informations:
- "Số sân"
- "Sân mẹ"
- "Loại sân"
- "Tình trạng hoạt động"</t>
  </si>
  <si>
    <t>The "Quản lý khuyến mãi" view form is displayed as list with the following informations:
- "Số sân"
- "Thời gian khuyến mãi"
- "Giảm giá"
- "Tình trạng hoạt động"</t>
  </si>
  <si>
    <t>Test creating a promotion with blank fields</t>
  </si>
  <si>
    <t>Test creating a promotion with field not existed</t>
  </si>
  <si>
    <t>Error message will be displayed:
- "Sân bóng không tồn tại".</t>
  </si>
  <si>
    <t>1. Login the system as Stadium Owner
2. Go to "Quản lý sân bóng" page
3. Click "Thêm sân" button
4. Input require information
- Input "1" into "Số sân" field
- Input "2" into "Sân mẹ" field ("2" is not existed field of this stadium in database)
- Select "11 người" in "Loại sân" field
5. Click "Lưu" button</t>
  </si>
  <si>
    <t>1. Login the system as Stadium Owner
2. Go to "Quản lý sân bóng" page
3. Click "Thêm sân" button
4. Input require information
- Input "1" into "Số sân" field
- Blank "Sân mẹ" field
- Select "11 người" in "Loại sân" field
5. Click "Lưu" button</t>
  </si>
  <si>
    <t>1. Login the system as Stadium Owner
2. Go to "Quản lý sân bóng" page
3. Click "Thêm sân" button
4. Input require information
- Input "2" into "Số sân" field
- Input "1" into "Sân mẹ" field
- Select "11 người" in "Loại sân" field
5. Click "Lưu" button</t>
  </si>
  <si>
    <t>Error message will be displayed:
- "Số sân đã tồn tại, xin vui lòng chọn số sân khác".</t>
  </si>
  <si>
    <t>1. Login the system as Stadium Owner
2. Go to "Quản lý sân bóng" page
3. Click "Thêm sân" button
4. Input require information
- Input "a" into "Số sân" field
- Input "1" into "Sân mẹ" field
- Select "11 người" in "Loại sân" field
5. Click "Lưu" button</t>
  </si>
  <si>
    <t>1. Login the system as Stadium Owner
2. Go to "Quản lý sân bóng" page
3. Click "Thêm sân" button
4. Input require information
- Input "1" into "Số sân" field
- Input "1" into "Sân mẹ" field
- Select "11 người" in "Loại sân" field
5. Click "Lưu" button</t>
  </si>
  <si>
    <t>Error message will be displayed:
- "Số sân không chính xác, vui lòng nhập lại số sân".</t>
  </si>
  <si>
    <t>1. Login the system as Stadium Owner
2. Go to "Quản lý sân bóng" page
3. Click in link named "2" in "Số sân" column
4. Input require information
- Input "a" into "Số sân" field
- Input "1" into "Sân mẹ" field
- Select "11 người" in "Loại sân" field
5. Click "Lưu" button</t>
  </si>
  <si>
    <t>1. Login the system as Stadium Owner
2. Go to "Quản lý sân bóng" page
3. Click in link named "2" in "Số sân" column
4. Input require information
- Input "1" into "Số sân" field
- Input "1" into "Sân mẹ" field
- Select "11 người" in "Loại sân" field
5. Click "Lưu" button</t>
  </si>
  <si>
    <t>1. Login the system as Stadium Staff
2. Go to "Quản lý khuyến mãi" page
3. Click "Thêm khuyến mãi" button
4. Click "Lưu" button</t>
  </si>
  <si>
    <t>Test creating a promotion with "Thời gian kết thúc" is over</t>
  </si>
  <si>
    <t>Error message will be displayed:
- "Thời gian khuyến mãi đã kết thúc, xin vui lòng chọn thời gian kết thúc khác".</t>
  </si>
  <si>
    <t>Test creating a promotion with "Thời gian kết thúc" before "Thời gian bắt đầu"</t>
  </si>
  <si>
    <t>Error message will be displayed:
- "Thời gian khuyến mãi không đúng, vui lòng chọn thời gian khác".</t>
  </si>
  <si>
    <t>1. Login the system as Stadium Staff
2. Go to "Quản lý sân bóng" page
3. Click "Thêm sân" button
4. Input require information
- Input "4" into "Số sân" field ("4" is not existed field of this stadium in database)
- Input "08/03/2014" into "Thời gian bắt đầu"
- Input "10/03/2014" into "Thời gian kết thúc" field
- Input "10" into "Giảm giá (%)" field
5. Click "Lưu" button</t>
  </si>
  <si>
    <t>1. Login the system as Stadium Staff
2. Go to "Quản lý sân bóng" page
3. Click "Thêm sân" button
4. Input require information
- Input "1" into "Số sân" field
- Input "05/03/2014" into "Thời gian bắt đầu"
- Input "06/03/2014" into "Thời gian kết thúc" field
- Input "10" into "Giảm giá (%)" field
5. Click "Lưu" button</t>
  </si>
  <si>
    <t>1. Login the system as Stadium Staff
2. Go to "Quản lý sân bóng" page
3. Click "Thêm sân" button
4. Input require information
- Input "1" into "Số sân" field
- Input "08/03/2014" into "Thời gian bắt đầu"
- Input "06/03/2014" into "Thời gian kết thúc" field
- Input "10" into "Giảm giá (%)" field
5. Click "Lưu" button</t>
  </si>
  <si>
    <t>1. Login the system as Stadium Staff
2. Go to "Quản lý sân bóng" page
3. Click "Thêm sân" button
4. Input require information
- Input "1" into "Số sân" field
- Input "08/03/2014" into "Thời gian bắt đầu"
- Input "10/03/2014" into "Thời gian kết thúc" field
- Input "10" into "Giảm giá (%)" field
5. Click "Lưu" button</t>
  </si>
  <si>
    <t>Test creating a field with "Số sân" is not a number</t>
  </si>
  <si>
    <t>Test creating a field with "Số sân" is not available</t>
  </si>
  <si>
    <t>Test creating a field with blank "Sân mẹ" field</t>
  </si>
  <si>
    <t>Test creating a field with "Sân mẹ" is existed</t>
  </si>
  <si>
    <t>Test updating a field with "Số sân" is not a number</t>
  </si>
  <si>
    <t>Test updating a field with "Số sân" is not available</t>
  </si>
  <si>
    <t>Test updating a field with "Sân mẹ" is not existed</t>
  </si>
  <si>
    <t>Test updating a field with blank "Sân mẹ" field</t>
  </si>
  <si>
    <t>Test updating a field with "Sân mẹ" is existed</t>
  </si>
  <si>
    <t>Test creating a field with "Sân mẹ" is not existed</t>
  </si>
  <si>
    <t>1. Login the system as Stadium Staff
2. Go to "Quản lý sân bóng" page
3. Click "Thêm sân" button
4. Input require information
- Input "1" into "Số sân" field
- Input "08/03/2014" into "Thời gian bắt đầu"
- Input "10/03/2014" into "Thời gian kết thúc" field
- Input "12a" into "Giảm giá (%)" field
5. Click "Lưu" button</t>
  </si>
  <si>
    <t>Error message will be displayed:
- "Giá trị giảm giá không chính xác, vui lòng nhập lại".</t>
  </si>
  <si>
    <t>Test creating a promotion</t>
  </si>
  <si>
    <t>Test creating a promotion with "Giảm giá (%)" is not a number</t>
  </si>
  <si>
    <t>Redirect to "Quản lý khuyến mãi" page with new "Khuyến mãi" created</t>
  </si>
  <si>
    <t>Redirect to "Quản lý sân bóng" page with new "Sân bóng" is created</t>
  </si>
  <si>
    <t>Redirect to "Quản lý sân bóng" page with new information of "Sân bóng" is updated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</si>
</sst>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151">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7" xfId="0" applyFont="1" applyBorder="1" applyAlignment="1">
      <alignment vertical="top" wrapText="1"/>
    </xf>
    <xf numFmtId="49" fontId="2" fillId="0" borderId="8" xfId="0" applyNumberFormat="1" applyFont="1" applyBorder="1" applyAlignment="1">
      <alignment vertical="top"/>
    </xf>
    <xf numFmtId="0" fontId="2" fillId="0" borderId="8" xfId="0" applyFont="1" applyBorder="1" applyAlignment="1">
      <alignment vertical="top"/>
    </xf>
    <xf numFmtId="15" fontId="2" fillId="0" borderId="8" xfId="0" applyNumberFormat="1" applyFont="1" applyBorder="1" applyAlignment="1">
      <alignment vertical="top"/>
    </xf>
    <xf numFmtId="0" fontId="7" fillId="0" borderId="9" xfId="0" applyFont="1" applyBorder="1" applyAlignment="1">
      <alignment vertical="top" wrapText="1"/>
    </xf>
    <xf numFmtId="164" fontId="2" fillId="0" borderId="7" xfId="0" applyNumberFormat="1" applyFont="1" applyBorder="1" applyAlignment="1">
      <alignment vertical="top"/>
    </xf>
    <xf numFmtId="0" fontId="2" fillId="0" borderId="9"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4"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6" xfId="0" applyFont="1" applyFill="1" applyBorder="1" applyAlignment="1">
      <alignment horizontal="center" vertical="center"/>
    </xf>
    <xf numFmtId="1" fontId="2" fillId="2" borderId="7" xfId="0" applyNumberFormat="1" applyFont="1" applyFill="1" applyBorder="1" applyAlignment="1">
      <alignment vertical="center"/>
    </xf>
    <xf numFmtId="49" fontId="2" fillId="2" borderId="8" xfId="0" applyNumberFormat="1" applyFont="1" applyFill="1" applyBorder="1" applyAlignment="1">
      <alignment horizontal="left" vertical="center"/>
    </xf>
    <xf numFmtId="0" fontId="14" fillId="2" borderId="8" xfId="1" applyNumberFormat="1" applyFont="1" applyFill="1" applyBorder="1" applyAlignment="1" applyProtection="1">
      <alignment horizontal="left" vertical="center"/>
    </xf>
    <xf numFmtId="0" fontId="2" fillId="2" borderId="9" xfId="0" applyFont="1" applyFill="1" applyBorder="1" applyAlignment="1">
      <alignment horizontal="left" vertical="center"/>
    </xf>
    <xf numFmtId="0" fontId="2" fillId="2" borderId="8" xfId="0" applyFont="1" applyFill="1" applyBorder="1" applyAlignment="1">
      <alignment horizontal="left" vertical="center"/>
    </xf>
    <xf numFmtId="1" fontId="2" fillId="2" borderId="10" xfId="0" applyNumberFormat="1" applyFont="1" applyFill="1" applyBorder="1" applyAlignment="1">
      <alignment vertical="center"/>
    </xf>
    <xf numFmtId="49" fontId="2" fillId="2" borderId="11"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4" xfId="0" applyFont="1" applyFill="1" applyBorder="1" applyAlignment="1"/>
    <xf numFmtId="0" fontId="17" fillId="2" borderId="14" xfId="0" applyFont="1" applyFill="1" applyBorder="1" applyAlignment="1">
      <alignment wrapText="1"/>
    </xf>
    <xf numFmtId="0" fontId="2" fillId="2" borderId="14"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5" xfId="3" applyFont="1" applyFill="1" applyBorder="1" applyAlignment="1">
      <alignment horizontal="left" wrapText="1"/>
    </xf>
    <xf numFmtId="0" fontId="2" fillId="2" borderId="0" xfId="0" applyFont="1" applyFill="1" applyAlignment="1" applyProtection="1">
      <alignment wrapText="1"/>
    </xf>
    <xf numFmtId="0" fontId="13" fillId="2" borderId="16" xfId="3" applyFont="1" applyFill="1" applyBorder="1" applyAlignment="1">
      <alignment horizontal="left" wrapText="1"/>
    </xf>
    <xf numFmtId="0" fontId="11" fillId="2" borderId="0" xfId="0" applyFont="1" applyFill="1" applyAlignment="1"/>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7"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0" xfId="0"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0"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3" fillId="5" borderId="1" xfId="3" applyFont="1" applyFill="1" applyBorder="1" applyAlignment="1">
      <alignment horizontal="left" vertical="center"/>
    </xf>
    <xf numFmtId="0" fontId="13" fillId="5" borderId="21" xfId="3" applyFont="1" applyFill="1" applyBorder="1" applyAlignment="1">
      <alignment horizontal="left" vertical="center"/>
    </xf>
    <xf numFmtId="0" fontId="13" fillId="5" borderId="3" xfId="3" applyFont="1" applyFill="1" applyBorder="1" applyAlignment="1">
      <alignment horizontal="left" vertical="center"/>
    </xf>
    <xf numFmtId="0" fontId="12" fillId="2" borderId="0" xfId="3" applyFont="1" applyFill="1" applyBorder="1" applyAlignment="1">
      <alignment horizontal="left" vertical="center"/>
    </xf>
    <xf numFmtId="0" fontId="2" fillId="2" borderId="2" xfId="3" applyFont="1" applyFill="1" applyBorder="1" applyAlignment="1">
      <alignment vertical="top" wrapText="1"/>
    </xf>
    <xf numFmtId="0" fontId="7" fillId="2" borderId="2" xfId="0" applyFont="1" applyFill="1" applyBorder="1" applyAlignment="1">
      <alignment horizontal="left" vertical="top" wrapText="1"/>
    </xf>
    <xf numFmtId="0" fontId="2"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2" xfId="0" applyFont="1" applyFill="1" applyBorder="1" applyAlignment="1">
      <alignment horizontal="left" vertical="top" wrapText="1"/>
    </xf>
    <xf numFmtId="0" fontId="2" fillId="2" borderId="2" xfId="0" applyFont="1" applyFill="1" applyBorder="1"/>
    <xf numFmtId="0" fontId="16" fillId="2" borderId="0" xfId="0" applyFont="1" applyFill="1" applyBorder="1"/>
    <xf numFmtId="0" fontId="17" fillId="2" borderId="22" xfId="0" applyFont="1" applyFill="1" applyBorder="1" applyAlignment="1">
      <alignment horizontal="center" vertical="center"/>
    </xf>
    <xf numFmtId="0" fontId="13" fillId="0" borderId="23" xfId="3" applyFont="1" applyFill="1" applyBorder="1" applyAlignment="1">
      <alignment horizontal="left" vertical="center"/>
    </xf>
    <xf numFmtId="0" fontId="2" fillId="2" borderId="0" xfId="3" applyFont="1" applyFill="1" applyBorder="1" applyAlignment="1">
      <alignment vertical="top" wrapText="1"/>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3" xfId="0" applyFont="1" applyFill="1" applyBorder="1" applyAlignment="1">
      <alignment horizontal="left"/>
    </xf>
    <xf numFmtId="0" fontId="2" fillId="2" borderId="3" xfId="0" applyFont="1" applyFill="1" applyBorder="1" applyAlignment="1">
      <alignment vertical="top"/>
    </xf>
    <xf numFmtId="0" fontId="6" fillId="2" borderId="2" xfId="0" applyFont="1" applyFill="1" applyBorder="1" applyAlignment="1">
      <alignment vertical="center"/>
    </xf>
    <xf numFmtId="0" fontId="7" fillId="2" borderId="3"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24" xfId="0" applyFont="1" applyFill="1" applyBorder="1" applyAlignment="1"/>
    <xf numFmtId="0" fontId="8" fillId="3" borderId="25"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13" xfId="0" applyNumberFormat="1" applyFont="1" applyFill="1" applyBorder="1" applyAlignment="1">
      <alignment horizontal="center"/>
    </xf>
    <xf numFmtId="0" fontId="8" fillId="3" borderId="26" xfId="0" applyNumberFormat="1" applyFont="1" applyFill="1" applyBorder="1" applyAlignment="1">
      <alignment horizontal="center" wrapText="1"/>
    </xf>
    <xf numFmtId="0" fontId="2" fillId="2" borderId="24" xfId="0" applyFont="1" applyFill="1" applyBorder="1"/>
    <xf numFmtId="0" fontId="2" fillId="2" borderId="27" xfId="0" applyNumberFormat="1" applyFont="1" applyFill="1" applyBorder="1" applyAlignment="1">
      <alignment horizontal="center"/>
    </xf>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8" xfId="0" applyNumberFormat="1" applyFont="1" applyFill="1" applyBorder="1" applyAlignment="1">
      <alignment horizontal="center"/>
    </xf>
    <xf numFmtId="0" fontId="2"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0" fontId="8" fillId="3" borderId="11" xfId="0" applyFont="1" applyFill="1" applyBorder="1"/>
    <xf numFmtId="0" fontId="19" fillId="3" borderId="11" xfId="0" applyFont="1" applyFill="1" applyBorder="1" applyAlignment="1">
      <alignment horizontal="center"/>
    </xf>
    <xf numFmtId="0" fontId="19" fillId="3" borderId="3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15" fillId="2" borderId="8" xfId="1" applyNumberFormat="1" applyFill="1" applyBorder="1" applyAlignment="1" applyProtection="1">
      <alignment horizontal="left" vertical="center"/>
    </xf>
    <xf numFmtId="14" fontId="2" fillId="2" borderId="2" xfId="3" applyNumberFormat="1" applyFont="1" applyFill="1" applyBorder="1" applyAlignment="1">
      <alignment vertical="top" wrapText="1"/>
    </xf>
    <xf numFmtId="14" fontId="2" fillId="2" borderId="2" xfId="0" applyNumberFormat="1" applyFont="1" applyFill="1" applyBorder="1" applyAlignment="1"/>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17" fillId="2" borderId="32" xfId="0" applyFont="1" applyFill="1" applyBorder="1" applyAlignment="1">
      <alignment horizontal="center" vertical="center" wrapText="1"/>
    </xf>
    <xf numFmtId="0" fontId="7" fillId="2" borderId="33" xfId="3" applyFont="1" applyFill="1" applyBorder="1" applyAlignment="1">
      <alignment horizontal="left" wrapText="1"/>
    </xf>
    <xf numFmtId="0" fontId="7" fillId="2" borderId="34" xfId="3" applyFont="1" applyFill="1" applyBorder="1" applyAlignment="1">
      <alignment horizontal="left" wrapText="1"/>
    </xf>
    <xf numFmtId="0" fontId="11" fillId="2" borderId="33" xfId="0" applyFont="1" applyFill="1" applyBorder="1" applyAlignment="1">
      <alignment horizontal="center" vertical="center" wrapText="1"/>
    </xf>
    <xf numFmtId="0" fontId="6" fillId="2" borderId="2" xfId="0" applyFont="1" applyFill="1" applyBorder="1" applyAlignment="1">
      <alignment horizontal="left"/>
    </xf>
    <xf numFmtId="0" fontId="7" fillId="2" borderId="2" xfId="2" applyFont="1" applyFill="1" applyBorder="1" applyAlignment="1">
      <alignment vertical="top"/>
    </xf>
    <xf numFmtId="0" fontId="5" fillId="2" borderId="0" xfId="2"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35"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36" t="s">
        <v>0</v>
      </c>
      <c r="D2" s="136"/>
      <c r="E2" s="136"/>
      <c r="F2" s="136"/>
      <c r="G2" s="136"/>
    </row>
    <row r="3" spans="1:7">
      <c r="B3" s="6"/>
      <c r="C3" s="7"/>
      <c r="F3" s="8"/>
    </row>
    <row r="4" spans="1:7" ht="14.25" customHeight="1">
      <c r="B4" s="9" t="s">
        <v>1</v>
      </c>
      <c r="C4" s="137" t="s">
        <v>2</v>
      </c>
      <c r="D4" s="137"/>
      <c r="E4" s="137"/>
      <c r="F4" s="9" t="s">
        <v>3</v>
      </c>
      <c r="G4" s="10"/>
    </row>
    <row r="5" spans="1:7" ht="14.25" customHeight="1">
      <c r="B5" s="9" t="s">
        <v>4</v>
      </c>
      <c r="C5" s="137" t="s">
        <v>5</v>
      </c>
      <c r="D5" s="137"/>
      <c r="E5" s="137"/>
      <c r="F5" s="9" t="s">
        <v>6</v>
      </c>
      <c r="G5" s="10"/>
    </row>
    <row r="6" spans="1:7" ht="15.75" customHeight="1">
      <c r="B6" s="138" t="s">
        <v>7</v>
      </c>
      <c r="C6" s="139" t="str">
        <f>C5&amp;"_"&amp;"XXX"&amp;"_"&amp;"vx.x"</f>
        <v>&lt;Project Code&gt;_XXX_vx.x</v>
      </c>
      <c r="D6" s="139"/>
      <c r="E6" s="139"/>
      <c r="F6" s="9" t="s">
        <v>8</v>
      </c>
      <c r="G6" s="12"/>
    </row>
    <row r="7" spans="1:7" ht="13.5" customHeight="1">
      <c r="B7" s="138"/>
      <c r="C7" s="139"/>
      <c r="D7" s="139"/>
      <c r="E7" s="139"/>
      <c r="F7" s="9" t="s">
        <v>9</v>
      </c>
      <c r="G7" s="12"/>
    </row>
    <row r="8" spans="1:7">
      <c r="B8" s="13"/>
      <c r="C8" s="14"/>
      <c r="D8" s="15"/>
      <c r="E8" s="15"/>
      <c r="F8" s="16"/>
      <c r="G8" s="17"/>
    </row>
    <row r="9" spans="1:7">
      <c r="B9" s="18"/>
      <c r="C9" s="19"/>
      <c r="D9" s="19"/>
      <c r="E9" s="19"/>
      <c r="F9" s="19"/>
    </row>
    <row r="10" spans="1:7">
      <c r="B10" s="20" t="s">
        <v>10</v>
      </c>
    </row>
    <row r="11" spans="1:7" s="21" customFormat="1">
      <c r="B11" s="22" t="s">
        <v>11</v>
      </c>
      <c r="C11" s="23" t="s">
        <v>9</v>
      </c>
      <c r="D11" s="23" t="s">
        <v>12</v>
      </c>
      <c r="E11" s="23" t="s">
        <v>13</v>
      </c>
      <c r="F11" s="23" t="s">
        <v>14</v>
      </c>
      <c r="G11" s="24" t="s">
        <v>15</v>
      </c>
    </row>
    <row r="12" spans="1:7" s="25" customFormat="1" ht="25.5">
      <c r="B12" s="26" t="s">
        <v>16</v>
      </c>
      <c r="C12" s="27"/>
      <c r="D12" s="28"/>
      <c r="E12" s="28"/>
      <c r="F12" s="29"/>
      <c r="G12" s="30" t="s">
        <v>60</v>
      </c>
    </row>
    <row r="13" spans="1:7" s="25" customFormat="1" ht="21.75" customHeight="1">
      <c r="B13" s="31"/>
      <c r="C13" s="27"/>
      <c r="D13" s="28"/>
      <c r="E13" s="28"/>
      <c r="F13" s="28"/>
      <c r="G13" s="32"/>
    </row>
    <row r="14" spans="1:7" s="25" customFormat="1" ht="19.5" customHeight="1">
      <c r="B14" s="31"/>
      <c r="C14" s="27"/>
      <c r="D14" s="28"/>
      <c r="E14" s="28"/>
      <c r="F14" s="28"/>
      <c r="G14" s="32"/>
    </row>
    <row r="15" spans="1:7" s="25" customFormat="1" ht="21.75" customHeight="1">
      <c r="B15" s="31"/>
      <c r="C15" s="27"/>
      <c r="D15" s="28"/>
      <c r="E15" s="28"/>
      <c r="F15" s="28"/>
      <c r="G15" s="32"/>
    </row>
    <row r="16" spans="1:7" s="25" customFormat="1" ht="19.5" customHeight="1">
      <c r="B16" s="31"/>
      <c r="C16" s="27"/>
      <c r="D16" s="28"/>
      <c r="E16" s="28"/>
      <c r="F16" s="28"/>
      <c r="G16" s="32"/>
    </row>
    <row r="17" spans="2:7" s="25" customFormat="1" ht="21.75" customHeight="1">
      <c r="B17" s="31"/>
      <c r="C17" s="27"/>
      <c r="D17" s="28"/>
      <c r="E17" s="28"/>
      <c r="F17" s="28"/>
      <c r="G17" s="32"/>
    </row>
    <row r="18" spans="2:7" s="25" customFormat="1" ht="19.5" customHeight="1">
      <c r="B18" s="33"/>
      <c r="C18" s="34"/>
      <c r="D18" s="35"/>
      <c r="E18" s="35"/>
      <c r="F18" s="35"/>
      <c r="G18" s="3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11" sqref="D11"/>
    </sheetView>
  </sheetViews>
  <sheetFormatPr defaultRowHeight="12.75"/>
  <cols>
    <col min="1" max="1" width="1.375" style="8" customWidth="1"/>
    <col min="2" max="2" width="11.75" style="37" customWidth="1"/>
    <col min="3" max="3" width="26.5" style="38" customWidth="1"/>
    <col min="4" max="4" width="17.125" style="38" customWidth="1"/>
    <col min="5" max="5" width="28.125" style="38" customWidth="1"/>
    <col min="6" max="6" width="30.625" style="38" customWidth="1"/>
    <col min="7" max="16384" width="9" style="8"/>
  </cols>
  <sheetData>
    <row r="1" spans="2:6" ht="25.5">
      <c r="B1" s="39"/>
      <c r="D1" s="40" t="s">
        <v>17</v>
      </c>
      <c r="E1" s="41"/>
    </row>
    <row r="2" spans="2:6" ht="13.5" customHeight="1">
      <c r="B2" s="39"/>
      <c r="D2" s="42"/>
      <c r="E2" s="42"/>
    </row>
    <row r="3" spans="2:6">
      <c r="B3" s="142" t="s">
        <v>1</v>
      </c>
      <c r="C3" s="142"/>
      <c r="D3" s="143" t="str">
        <f>Cover!C4</f>
        <v>&lt;Project Name&gt;</v>
      </c>
      <c r="E3" s="143"/>
      <c r="F3" s="143"/>
    </row>
    <row r="4" spans="2:6">
      <c r="B4" s="142" t="s">
        <v>4</v>
      </c>
      <c r="C4" s="142"/>
      <c r="D4" s="143" t="str">
        <f>Cover!C5</f>
        <v>&lt;Project Code&gt;</v>
      </c>
      <c r="E4" s="143"/>
      <c r="F4" s="143"/>
    </row>
    <row r="5" spans="2:6" s="43" customFormat="1" ht="84.75" customHeight="1">
      <c r="B5" s="140" t="s">
        <v>18</v>
      </c>
      <c r="C5" s="140"/>
      <c r="D5" s="141" t="s">
        <v>19</v>
      </c>
      <c r="E5" s="141"/>
      <c r="F5" s="141"/>
    </row>
    <row r="6" spans="2:6">
      <c r="B6" s="44"/>
      <c r="C6" s="45"/>
      <c r="D6" s="45"/>
      <c r="E6" s="45"/>
      <c r="F6" s="45"/>
    </row>
    <row r="7" spans="2:6" s="46" customFormat="1">
      <c r="B7" s="47"/>
      <c r="C7" s="48"/>
      <c r="D7" s="48"/>
      <c r="E7" s="48"/>
      <c r="F7" s="48"/>
    </row>
    <row r="8" spans="2:6" s="49" customFormat="1" ht="21" customHeight="1">
      <c r="B8" s="50" t="s">
        <v>20</v>
      </c>
      <c r="C8" s="51" t="s">
        <v>21</v>
      </c>
      <c r="D8" s="51" t="s">
        <v>22</v>
      </c>
      <c r="E8" s="52" t="s">
        <v>23</v>
      </c>
      <c r="F8" s="53" t="s">
        <v>24</v>
      </c>
    </row>
    <row r="9" spans="2:6" ht="13.5">
      <c r="B9" s="54">
        <v>1</v>
      </c>
      <c r="C9" s="55" t="s">
        <v>25</v>
      </c>
      <c r="D9" s="133" t="s">
        <v>61</v>
      </c>
      <c r="E9" s="56"/>
      <c r="F9" s="57"/>
    </row>
    <row r="10" spans="2:6" ht="13.5">
      <c r="B10" s="54">
        <v>2</v>
      </c>
      <c r="C10" s="55" t="s">
        <v>27</v>
      </c>
      <c r="D10" s="133" t="s">
        <v>61</v>
      </c>
      <c r="E10" s="56"/>
      <c r="F10" s="57"/>
    </row>
    <row r="11" spans="2:6">
      <c r="B11" s="54">
        <v>3</v>
      </c>
      <c r="C11" s="55" t="s">
        <v>28</v>
      </c>
      <c r="D11" s="56" t="s">
        <v>26</v>
      </c>
      <c r="E11" s="56"/>
      <c r="F11" s="57"/>
    </row>
    <row r="12" spans="2:6">
      <c r="B12" s="54">
        <v>4</v>
      </c>
      <c r="C12" s="55" t="s">
        <v>29</v>
      </c>
      <c r="D12" s="56" t="s">
        <v>30</v>
      </c>
      <c r="E12" s="56"/>
      <c r="F12" s="57"/>
    </row>
    <row r="13" spans="2:6">
      <c r="B13" s="54">
        <v>5</v>
      </c>
      <c r="C13" s="55" t="s">
        <v>31</v>
      </c>
      <c r="D13" s="56" t="s">
        <v>30</v>
      </c>
      <c r="E13" s="56"/>
      <c r="F13" s="57"/>
    </row>
    <row r="14" spans="2:6">
      <c r="B14" s="54"/>
      <c r="C14" s="55"/>
      <c r="D14" s="58"/>
      <c r="E14" s="58"/>
      <c r="F14" s="57"/>
    </row>
    <row r="15" spans="2:6">
      <c r="B15" s="54"/>
      <c r="C15" s="55"/>
      <c r="D15" s="58"/>
      <c r="E15" s="58"/>
      <c r="F15" s="57"/>
    </row>
    <row r="16" spans="2:6">
      <c r="B16" s="54"/>
      <c r="C16" s="55"/>
      <c r="D16" s="58"/>
      <c r="E16" s="58"/>
      <c r="F16" s="57"/>
    </row>
    <row r="17" spans="2:6">
      <c r="B17" s="54"/>
      <c r="C17" s="55"/>
      <c r="D17" s="58"/>
      <c r="E17" s="58"/>
      <c r="F17" s="57"/>
    </row>
    <row r="18" spans="2:6">
      <c r="B18" s="54"/>
      <c r="C18" s="55"/>
      <c r="D18" s="58"/>
      <c r="E18" s="58"/>
      <c r="F18" s="57"/>
    </row>
    <row r="19" spans="2:6">
      <c r="B19" s="54"/>
      <c r="C19" s="55"/>
      <c r="D19" s="58"/>
      <c r="E19" s="58"/>
      <c r="F19" s="57"/>
    </row>
    <row r="20" spans="2:6">
      <c r="B20" s="54"/>
      <c r="C20" s="55"/>
      <c r="D20" s="58"/>
      <c r="E20" s="58"/>
      <c r="F20" s="57"/>
    </row>
    <row r="21" spans="2:6">
      <c r="B21" s="59"/>
      <c r="C21" s="60"/>
      <c r="D21" s="61"/>
      <c r="E21" s="61"/>
      <c r="F21" s="62"/>
    </row>
  </sheetData>
  <mergeCells count="6">
    <mergeCell ref="B5:C5"/>
    <mergeCell ref="D5:F5"/>
    <mergeCell ref="B3:C3"/>
    <mergeCell ref="D3:F3"/>
    <mergeCell ref="B4:C4"/>
    <mergeCell ref="D4:F4"/>
  </mergeCells>
  <phoneticPr fontId="0" type="noConversion"/>
  <hyperlinks>
    <hyperlink ref="D9" location="StadiumOwner!A1" display="StadiumOwner"/>
    <hyperlink ref="D10" location="StadiumOwner!A1" display="StadiumOwner"/>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abSelected="1" workbookViewId="0">
      <pane ySplit="8" topLeftCell="A16" activePane="bottomLeft" state="frozen"/>
      <selection pane="bottomLeft" activeCell="D16" sqref="D16"/>
    </sheetView>
  </sheetViews>
  <sheetFormatPr defaultRowHeight="12.75"/>
  <cols>
    <col min="1" max="1" width="14.25" style="8" customWidth="1"/>
    <col min="2" max="2" width="24.125" style="8" customWidth="1"/>
    <col min="3" max="3" width="25.625"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c r="A1" s="65"/>
      <c r="B1" s="66"/>
      <c r="C1" s="66"/>
      <c r="D1" s="66"/>
      <c r="E1" s="66"/>
      <c r="F1" s="67"/>
      <c r="G1" s="68"/>
      <c r="H1" s="43"/>
      <c r="I1" s="69"/>
    </row>
    <row r="2" spans="1:10" s="70" customFormat="1" ht="15" customHeight="1">
      <c r="A2" s="71" t="s">
        <v>32</v>
      </c>
      <c r="B2" s="145" t="s">
        <v>108</v>
      </c>
      <c r="C2" s="145"/>
      <c r="D2" s="145"/>
      <c r="E2" s="145"/>
      <c r="F2" s="145"/>
      <c r="G2" s="72"/>
      <c r="H2" s="43"/>
      <c r="I2" s="69"/>
      <c r="J2" s="70" t="s">
        <v>33</v>
      </c>
    </row>
    <row r="3" spans="1:10" s="70" customFormat="1" ht="25.5" customHeight="1">
      <c r="A3" s="73" t="s">
        <v>34</v>
      </c>
      <c r="B3" s="145" t="s">
        <v>35</v>
      </c>
      <c r="C3" s="145"/>
      <c r="D3" s="145"/>
      <c r="E3" s="145"/>
      <c r="F3" s="145"/>
      <c r="G3" s="72"/>
      <c r="H3" s="43"/>
      <c r="I3" s="69"/>
      <c r="J3" s="70" t="s">
        <v>36</v>
      </c>
    </row>
    <row r="4" spans="1:10" s="70" customFormat="1" ht="18" customHeight="1">
      <c r="A4" s="71" t="s">
        <v>37</v>
      </c>
      <c r="B4" s="146"/>
      <c r="C4" s="146"/>
      <c r="D4" s="146"/>
      <c r="E4" s="146"/>
      <c r="F4" s="146"/>
      <c r="G4" s="72"/>
      <c r="H4" s="43"/>
      <c r="I4" s="69"/>
      <c r="J4" s="74"/>
    </row>
    <row r="5" spans="1:10" s="70" customFormat="1" ht="19.5" customHeight="1">
      <c r="A5" s="75" t="s">
        <v>33</v>
      </c>
      <c r="B5" s="76" t="s">
        <v>36</v>
      </c>
      <c r="C5" s="76" t="s">
        <v>38</v>
      </c>
      <c r="D5" s="77" t="s">
        <v>39</v>
      </c>
      <c r="E5" s="147" t="s">
        <v>40</v>
      </c>
      <c r="F5" s="147"/>
      <c r="G5" s="78"/>
      <c r="H5" s="78"/>
      <c r="I5" s="79"/>
      <c r="J5" s="70" t="s">
        <v>41</v>
      </c>
    </row>
    <row r="6" spans="1:10" s="70" customFormat="1" ht="15" customHeight="1">
      <c r="A6" s="80">
        <f>COUNTIF(F10:F1002,"Pass")</f>
        <v>15</v>
      </c>
      <c r="B6" s="81">
        <f>COUNTIF(F10:F1002,"Fail")</f>
        <v>0</v>
      </c>
      <c r="C6" s="81">
        <f ca="1">E6-D6-B6-A6</f>
        <v>-2</v>
      </c>
      <c r="D6" s="82">
        <f>COUNTIF(F$10:F$1002,"N/A")</f>
        <v>0</v>
      </c>
      <c r="E6" s="144">
        <f ca="1">COUNTA(A10:A1002)</f>
        <v>11</v>
      </c>
      <c r="F6" s="144"/>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62</v>
      </c>
      <c r="C9" s="88"/>
      <c r="D9" s="88"/>
      <c r="E9" s="88"/>
      <c r="F9" s="88"/>
      <c r="G9" s="88"/>
      <c r="H9" s="89"/>
      <c r="I9" s="90"/>
    </row>
    <row r="10" spans="1:10" s="95" customFormat="1" ht="93" customHeight="1">
      <c r="A10" s="91" t="str">
        <f>IF(OR(B10&lt;&gt;"",D10&lt;&gt;""),"["&amp;TEXT($B$2,"##")&amp;"-"&amp;TEXT(ROW()-9,"##")&amp;"]","")</f>
        <v>[FieldManagement-1]</v>
      </c>
      <c r="B10" s="91" t="s">
        <v>107</v>
      </c>
      <c r="C10" s="91" t="s">
        <v>66</v>
      </c>
      <c r="D10" s="96" t="s">
        <v>111</v>
      </c>
      <c r="E10" s="92"/>
      <c r="F10" s="91" t="s">
        <v>33</v>
      </c>
      <c r="G10" s="134">
        <v>41705</v>
      </c>
      <c r="H10" s="93"/>
      <c r="I10" s="94"/>
    </row>
    <row r="11" spans="1:10" s="70" customFormat="1" ht="15.75" customHeight="1">
      <c r="A11" s="88"/>
      <c r="B11" s="87" t="s">
        <v>65</v>
      </c>
      <c r="C11" s="88"/>
      <c r="D11" s="88"/>
      <c r="E11" s="88"/>
      <c r="F11" s="88"/>
      <c r="G11" s="88"/>
      <c r="H11" s="89"/>
      <c r="I11" s="90"/>
    </row>
    <row r="12" spans="1:10" ht="76.5" customHeight="1">
      <c r="A12" s="91" t="str">
        <f t="shared" ref="A12:A17" si="0">IF(OR(B12&lt;&gt;"",D12&lt;&gt;""),"["&amp;TEXT($B$2,"##")&amp;"-"&amp;TEXT(ROW()-10,"##")&amp;"]","")</f>
        <v>[FieldManagement-2]</v>
      </c>
      <c r="B12" s="91" t="s">
        <v>78</v>
      </c>
      <c r="C12" s="91" t="s">
        <v>67</v>
      </c>
      <c r="D12" s="91" t="s">
        <v>68</v>
      </c>
      <c r="E12" s="91"/>
      <c r="F12" s="91" t="s">
        <v>33</v>
      </c>
      <c r="G12" s="134">
        <v>41705</v>
      </c>
      <c r="H12" s="93"/>
      <c r="I12" s="94"/>
    </row>
    <row r="13" spans="1:10" ht="130.5" customHeight="1">
      <c r="A13" s="91" t="str">
        <f t="shared" si="0"/>
        <v>[FieldManagement-3]</v>
      </c>
      <c r="B13" s="91" t="s">
        <v>134</v>
      </c>
      <c r="C13" s="91" t="s">
        <v>120</v>
      </c>
      <c r="D13" s="91" t="s">
        <v>122</v>
      </c>
      <c r="E13" s="91"/>
      <c r="F13" s="91" t="s">
        <v>33</v>
      </c>
      <c r="G13" s="134">
        <v>41705</v>
      </c>
      <c r="H13" s="93"/>
      <c r="I13" s="94"/>
    </row>
    <row r="14" spans="1:10" ht="141.75" customHeight="1">
      <c r="A14" s="91" t="str">
        <f t="shared" si="0"/>
        <v>[FieldManagement-4]</v>
      </c>
      <c r="B14" s="91" t="s">
        <v>135</v>
      </c>
      <c r="C14" s="91" t="s">
        <v>121</v>
      </c>
      <c r="D14" s="91" t="s">
        <v>119</v>
      </c>
      <c r="E14" s="91"/>
      <c r="F14" s="91" t="s">
        <v>33</v>
      </c>
      <c r="G14" s="134">
        <v>41705</v>
      </c>
      <c r="H14" s="93"/>
      <c r="I14" s="94"/>
    </row>
    <row r="15" spans="1:10" ht="162.75" customHeight="1">
      <c r="A15" s="91" t="str">
        <f t="shared" si="0"/>
        <v>[FieldManagement-5]</v>
      </c>
      <c r="B15" s="91" t="s">
        <v>143</v>
      </c>
      <c r="C15" s="91" t="s">
        <v>116</v>
      </c>
      <c r="D15" s="91" t="s">
        <v>69</v>
      </c>
      <c r="E15" s="91"/>
      <c r="F15" s="91" t="s">
        <v>33</v>
      </c>
      <c r="G15" s="134">
        <v>41705</v>
      </c>
      <c r="H15" s="93"/>
      <c r="I15" s="94"/>
    </row>
    <row r="16" spans="1:10" ht="132.75" customHeight="1">
      <c r="A16" s="91" t="str">
        <f t="shared" si="0"/>
        <v>[FieldManagement-6]</v>
      </c>
      <c r="B16" s="91" t="s">
        <v>136</v>
      </c>
      <c r="C16" s="91" t="s">
        <v>117</v>
      </c>
      <c r="D16" s="91" t="s">
        <v>149</v>
      </c>
      <c r="E16" s="91"/>
      <c r="F16" s="91" t="s">
        <v>33</v>
      </c>
      <c r="G16" s="134">
        <v>41705</v>
      </c>
      <c r="H16" s="93"/>
      <c r="I16" s="94"/>
    </row>
    <row r="17" spans="1:10" ht="127.5">
      <c r="A17" s="91" t="str">
        <f t="shared" si="0"/>
        <v>[FieldManagement-7]</v>
      </c>
      <c r="B17" s="91" t="s">
        <v>137</v>
      </c>
      <c r="C17" s="91" t="s">
        <v>118</v>
      </c>
      <c r="D17" s="91" t="s">
        <v>149</v>
      </c>
      <c r="E17" s="91"/>
      <c r="F17" s="91" t="s">
        <v>33</v>
      </c>
      <c r="G17" s="135">
        <v>41705</v>
      </c>
      <c r="H17" s="97"/>
      <c r="I17" s="98"/>
    </row>
    <row r="18" spans="1:10" s="70" customFormat="1" ht="15.75" customHeight="1">
      <c r="A18" s="87"/>
      <c r="B18" s="87" t="s">
        <v>73</v>
      </c>
      <c r="C18" s="88"/>
      <c r="D18" s="88"/>
      <c r="E18" s="88"/>
      <c r="F18" s="88"/>
      <c r="G18" s="88"/>
      <c r="H18" s="89"/>
      <c r="I18" s="90"/>
    </row>
    <row r="19" spans="1:10" ht="89.25">
      <c r="A19" s="91" t="str">
        <f>IF(OR(B19&lt;&gt;"",D19&lt;&gt;""),"["&amp;TEXT($B$2,"##")&amp;"-"&amp;TEXT(ROW()-11,"##")&amp;"]","")</f>
        <v>[FieldManagement-8]</v>
      </c>
      <c r="B19" s="91" t="s">
        <v>82</v>
      </c>
      <c r="C19" s="91" t="s">
        <v>74</v>
      </c>
      <c r="D19" s="91" t="s">
        <v>68</v>
      </c>
      <c r="E19" s="91"/>
      <c r="F19" s="91" t="s">
        <v>33</v>
      </c>
      <c r="G19" s="134">
        <v>41705</v>
      </c>
      <c r="H19" s="93"/>
      <c r="I19" s="94"/>
    </row>
    <row r="20" spans="1:10" ht="140.25">
      <c r="A20" s="91" t="str">
        <f>IF(OR(B20&lt;&gt;"",D20&lt;&gt;""),"["&amp;TEXT($B$2,"##")&amp;"-"&amp;TEXT(ROW()-10,"##")&amp;"]","")</f>
        <v>[FieldManagement-10]</v>
      </c>
      <c r="B20" s="91" t="s">
        <v>138</v>
      </c>
      <c r="C20" s="91" t="s">
        <v>123</v>
      </c>
      <c r="D20" s="91" t="s">
        <v>122</v>
      </c>
      <c r="E20" s="91"/>
      <c r="F20" s="91" t="s">
        <v>33</v>
      </c>
      <c r="G20" s="134">
        <v>41705</v>
      </c>
      <c r="H20" s="93"/>
      <c r="I20" s="94"/>
    </row>
    <row r="21" spans="1:10" ht="140.25">
      <c r="A21" s="91" t="str">
        <f>IF(OR(B21&lt;&gt;"",D21&lt;&gt;""),"["&amp;TEXT($B$2,"##")&amp;"-"&amp;TEXT(ROW()-10,"##")&amp;"]","")</f>
        <v>[FieldManagement-11]</v>
      </c>
      <c r="B21" s="91" t="s">
        <v>139</v>
      </c>
      <c r="C21" s="91" t="s">
        <v>124</v>
      </c>
      <c r="D21" s="91" t="s">
        <v>119</v>
      </c>
      <c r="E21" s="91"/>
      <c r="F21" s="91" t="s">
        <v>33</v>
      </c>
      <c r="G21" s="134">
        <v>41705</v>
      </c>
      <c r="H21" s="93"/>
      <c r="I21" s="94"/>
    </row>
    <row r="22" spans="1:10" ht="114.75">
      <c r="A22" s="91" t="str">
        <f ca="1">IF(OR(A22&lt;&gt;"",C22&lt;&gt;""),"["&amp;TEXT($B$2,"##")&amp;"-"&amp;TEXT(ROW()-11,"##")&amp;"]","")</f>
        <v>[FieldManagement-9]</v>
      </c>
      <c r="B22" s="91" t="s">
        <v>140</v>
      </c>
      <c r="C22" s="91" t="s">
        <v>98</v>
      </c>
      <c r="D22" s="91" t="s">
        <v>69</v>
      </c>
      <c r="E22" s="91"/>
      <c r="F22" s="91" t="s">
        <v>33</v>
      </c>
      <c r="G22" s="134">
        <v>41705</v>
      </c>
      <c r="H22" s="93"/>
      <c r="I22" s="8"/>
      <c r="J22" s="94"/>
    </row>
    <row r="23" spans="1:10" ht="89.25">
      <c r="A23" s="91" t="str">
        <f ca="1">IF(OR(A23&lt;&gt;"",C23&lt;&gt;""),"["&amp;TEXT($B$2,"##")&amp;"-"&amp;TEXT(ROW()-11,"##")&amp;"]","")</f>
        <v>[FieldManagement-10]</v>
      </c>
      <c r="B23" s="91" t="s">
        <v>141</v>
      </c>
      <c r="C23" s="91" t="s">
        <v>75</v>
      </c>
      <c r="D23" s="91" t="s">
        <v>150</v>
      </c>
      <c r="E23" s="91"/>
      <c r="F23" s="91" t="s">
        <v>33</v>
      </c>
      <c r="G23" s="134">
        <v>41705</v>
      </c>
      <c r="H23" s="93"/>
      <c r="I23" s="8"/>
      <c r="J23" s="94"/>
    </row>
    <row r="24" spans="1:10" ht="102">
      <c r="A24" s="91" t="str">
        <f>IF(OR(B24&lt;&gt;"",D24&lt;&gt;""),"["&amp;TEXT($B$2,"##")&amp;"-"&amp;TEXT(ROW()-11,"##")&amp;"]","")</f>
        <v>[FieldManagement-13]</v>
      </c>
      <c r="B24" s="91" t="s">
        <v>142</v>
      </c>
      <c r="C24" s="91" t="s">
        <v>99</v>
      </c>
      <c r="D24" s="91" t="s">
        <v>150</v>
      </c>
      <c r="E24" s="91"/>
      <c r="F24" s="91" t="s">
        <v>33</v>
      </c>
      <c r="G24" s="135">
        <v>41705</v>
      </c>
      <c r="H24" s="93"/>
      <c r="I24" s="94"/>
    </row>
    <row r="25" spans="1:10">
      <c r="A25" s="87"/>
      <c r="B25" s="87" t="s">
        <v>76</v>
      </c>
      <c r="C25" s="88"/>
      <c r="D25" s="88"/>
      <c r="E25" s="88"/>
      <c r="F25" s="88"/>
      <c r="G25" s="88"/>
      <c r="H25" s="89"/>
    </row>
    <row r="26" spans="1:10" ht="63.75">
      <c r="A26" s="91" t="str">
        <f>IF(OR(B26&lt;&gt;"",D26&lt;&gt;""),"["&amp;TEXT($B$2,"##")&amp;"-"&amp;TEXT(ROW()-12,"##")&amp;"]","")</f>
        <v>[FieldManagement-14]</v>
      </c>
      <c r="B26" s="91" t="s">
        <v>77</v>
      </c>
      <c r="C26" s="91" t="s">
        <v>86</v>
      </c>
      <c r="D26" s="91" t="s">
        <v>92</v>
      </c>
      <c r="E26" s="91"/>
      <c r="F26" s="91" t="s">
        <v>33</v>
      </c>
      <c r="G26" s="134">
        <v>41705</v>
      </c>
      <c r="H26" s="93"/>
    </row>
    <row r="27" spans="1:10">
      <c r="A27" s="87"/>
      <c r="B27" s="87" t="s">
        <v>89</v>
      </c>
      <c r="C27" s="88"/>
      <c r="D27" s="88"/>
      <c r="E27" s="88"/>
      <c r="F27" s="88"/>
      <c r="G27" s="88"/>
      <c r="H27" s="89"/>
    </row>
    <row r="28" spans="1:10" ht="63.75">
      <c r="A28" s="91" t="str">
        <f>IF(OR(B28&lt;&gt;"",D28&lt;&gt;""),"["&amp;TEXT($B$2,"##")&amp;"-"&amp;TEXT(ROW()-13,"##")&amp;"]","")</f>
        <v>[FieldManagement-15]</v>
      </c>
      <c r="B28" s="91" t="s">
        <v>77</v>
      </c>
      <c r="C28" s="91" t="s">
        <v>90</v>
      </c>
      <c r="D28" s="91" t="s">
        <v>91</v>
      </c>
      <c r="E28" s="91"/>
      <c r="F28" s="91" t="s">
        <v>33</v>
      </c>
      <c r="G28" s="134">
        <v>41705</v>
      </c>
      <c r="H28" s="93"/>
    </row>
  </sheetData>
  <autoFilter ref="A8:H18"/>
  <mergeCells count="5">
    <mergeCell ref="E6:F6"/>
    <mergeCell ref="B2:F2"/>
    <mergeCell ref="B3:F3"/>
    <mergeCell ref="B4:F4"/>
    <mergeCell ref="E5:F5"/>
  </mergeCells>
  <phoneticPr fontId="0" type="noConversion"/>
  <dataValidations count="1">
    <dataValidation type="list" allowBlank="1" showErrorMessage="1" sqref="F1:F3 E22:E23 F24:F149 F7:F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8" topLeftCell="A12" activePane="bottomLeft" state="frozen"/>
      <selection pane="bottomLeft" activeCell="B12" sqref="B12"/>
    </sheetView>
  </sheetViews>
  <sheetFormatPr defaultRowHeight="12.75"/>
  <cols>
    <col min="1" max="1" width="14.375" style="8" customWidth="1"/>
    <col min="2" max="2" width="19.125" style="8" customWidth="1"/>
    <col min="3" max="3" width="25.625" style="8" customWidth="1"/>
    <col min="4" max="4" width="30.12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1" s="70" customFormat="1">
      <c r="A1" s="65"/>
      <c r="B1" s="66"/>
      <c r="C1" s="66"/>
      <c r="D1" s="66"/>
      <c r="E1" s="66"/>
      <c r="F1" s="67"/>
      <c r="G1" s="68"/>
      <c r="H1" s="43"/>
      <c r="I1" s="69"/>
    </row>
    <row r="2" spans="1:11" s="70" customFormat="1" ht="15" customHeight="1">
      <c r="A2" s="71" t="s">
        <v>32</v>
      </c>
      <c r="B2" s="145" t="s">
        <v>93</v>
      </c>
      <c r="C2" s="145"/>
      <c r="D2" s="145"/>
      <c r="E2" s="145"/>
      <c r="F2" s="145"/>
      <c r="G2" s="72"/>
      <c r="H2" s="43"/>
      <c r="I2" s="69"/>
      <c r="J2" s="70" t="s">
        <v>33</v>
      </c>
    </row>
    <row r="3" spans="1:11" s="70" customFormat="1" ht="25.5" customHeight="1">
      <c r="A3" s="73" t="s">
        <v>34</v>
      </c>
      <c r="B3" s="145" t="s">
        <v>35</v>
      </c>
      <c r="C3" s="145"/>
      <c r="D3" s="145"/>
      <c r="E3" s="145"/>
      <c r="F3" s="145"/>
      <c r="G3" s="72"/>
      <c r="H3" s="43"/>
      <c r="I3" s="69"/>
      <c r="J3" s="70" t="s">
        <v>36</v>
      </c>
    </row>
    <row r="4" spans="1:11" s="70" customFormat="1" ht="18" customHeight="1">
      <c r="A4" s="71" t="s">
        <v>37</v>
      </c>
      <c r="B4" s="146"/>
      <c r="C4" s="146"/>
      <c r="D4" s="146"/>
      <c r="E4" s="146"/>
      <c r="F4" s="146"/>
      <c r="G4" s="72"/>
      <c r="H4" s="43"/>
      <c r="I4" s="69"/>
      <c r="J4" s="74"/>
    </row>
    <row r="5" spans="1:11" s="70" customFormat="1" ht="19.5" customHeight="1">
      <c r="A5" s="75" t="s">
        <v>33</v>
      </c>
      <c r="B5" s="76" t="s">
        <v>36</v>
      </c>
      <c r="C5" s="76" t="s">
        <v>38</v>
      </c>
      <c r="D5" s="77" t="s">
        <v>39</v>
      </c>
      <c r="E5" s="147" t="s">
        <v>40</v>
      </c>
      <c r="F5" s="147"/>
      <c r="G5" s="78"/>
      <c r="H5" s="78"/>
      <c r="I5" s="79"/>
      <c r="J5" s="70" t="s">
        <v>41</v>
      </c>
    </row>
    <row r="6" spans="1:11" s="70" customFormat="1" ht="15" customHeight="1">
      <c r="A6" s="99">
        <f>COUNTIF(F10:F995,"Pass")</f>
        <v>3</v>
      </c>
      <c r="B6" s="81">
        <f>COUNTIF(F10:F995,"Fail")</f>
        <v>0</v>
      </c>
      <c r="C6" s="81">
        <f>E6-D6-B6-A6</f>
        <v>0</v>
      </c>
      <c r="D6" s="82">
        <f>COUNTIF(F$10:F$995,"N/A")</f>
        <v>0</v>
      </c>
      <c r="E6" s="144">
        <f>COUNTA(A10:A995)</f>
        <v>3</v>
      </c>
      <c r="F6" s="144"/>
      <c r="G6" s="78"/>
      <c r="H6" s="78"/>
      <c r="I6" s="79"/>
      <c r="J6" s="70" t="s">
        <v>39</v>
      </c>
    </row>
    <row r="7" spans="1:11" s="70" customFormat="1" ht="15" customHeight="1">
      <c r="D7" s="83"/>
      <c r="E7" s="83"/>
      <c r="F7" s="83"/>
      <c r="G7" s="83"/>
      <c r="H7" s="83"/>
      <c r="I7" s="79"/>
    </row>
    <row r="8" spans="1:11" s="70" customFormat="1" ht="25.5" customHeight="1">
      <c r="A8" s="84" t="s">
        <v>42</v>
      </c>
      <c r="B8" s="84" t="s">
        <v>43</v>
      </c>
      <c r="C8" s="84" t="s">
        <v>44</v>
      </c>
      <c r="D8" s="84" t="s">
        <v>45</v>
      </c>
      <c r="E8" s="85" t="s">
        <v>46</v>
      </c>
      <c r="F8" s="85" t="s">
        <v>47</v>
      </c>
      <c r="G8" s="85" t="s">
        <v>48</v>
      </c>
      <c r="H8" s="84" t="s">
        <v>49</v>
      </c>
      <c r="I8" s="86"/>
    </row>
    <row r="9" spans="1:11" s="70" customFormat="1" ht="15.75" customHeight="1">
      <c r="A9" s="87"/>
      <c r="B9" s="87" t="s">
        <v>94</v>
      </c>
      <c r="C9" s="88"/>
      <c r="D9" s="88"/>
      <c r="E9" s="88"/>
      <c r="F9" s="88"/>
      <c r="G9" s="88"/>
      <c r="H9" s="89"/>
      <c r="I9" s="90"/>
    </row>
    <row r="10" spans="1:11" s="95" customFormat="1" ht="120.95" customHeight="1">
      <c r="A10" s="91" t="str">
        <f>IF(OR(B10&lt;&gt;"",D10&lt;&gt;""),"["&amp;TEXT($B$2,"##")&amp;"-"&amp;TEXT(ROW()-9,"##")&amp;"]","")</f>
        <v>[StadiumManagement-1]</v>
      </c>
      <c r="B10" s="91" t="s">
        <v>95</v>
      </c>
      <c r="C10" s="91" t="s">
        <v>96</v>
      </c>
      <c r="D10" s="91" t="s">
        <v>68</v>
      </c>
      <c r="E10" s="91"/>
      <c r="F10" s="91" t="s">
        <v>33</v>
      </c>
      <c r="G10" s="134">
        <v>41705</v>
      </c>
      <c r="H10" s="93"/>
      <c r="I10" s="94"/>
    </row>
    <row r="11" spans="1:11" ht="102">
      <c r="A11" s="91" t="str">
        <f t="shared" ref="A11:A12" si="0">IF(OR(B11&lt;&gt;"",D11&lt;&gt;""),"["&amp;TEXT($B$2,"##")&amp;"-"&amp;TEXT(ROW()-9,"##")&amp;"]","")</f>
        <v>[StadiumManagement-2]</v>
      </c>
      <c r="B11" s="91" t="s">
        <v>97</v>
      </c>
      <c r="C11" s="91" t="s">
        <v>100</v>
      </c>
      <c r="D11" s="91" t="s">
        <v>101</v>
      </c>
      <c r="E11" s="91"/>
      <c r="F11" s="91" t="s">
        <v>33</v>
      </c>
      <c r="G11" s="134">
        <v>41705</v>
      </c>
      <c r="H11" s="93"/>
      <c r="I11" s="94"/>
    </row>
    <row r="12" spans="1:11" ht="153">
      <c r="A12" s="91" t="str">
        <f t="shared" si="0"/>
        <v>[StadiumManagement-3]</v>
      </c>
      <c r="B12" s="91" t="s">
        <v>102</v>
      </c>
      <c r="C12" s="91" t="s">
        <v>103</v>
      </c>
      <c r="D12" s="91" t="s">
        <v>104</v>
      </c>
      <c r="E12" s="91"/>
      <c r="F12" s="91" t="s">
        <v>33</v>
      </c>
      <c r="G12" s="134">
        <v>41705</v>
      </c>
      <c r="H12" s="93"/>
      <c r="I12" s="94"/>
    </row>
    <row r="13" spans="1:11">
      <c r="F13" s="100"/>
      <c r="I13" s="90"/>
      <c r="J13" s="70"/>
      <c r="K13" s="70"/>
    </row>
    <row r="14" spans="1:11">
      <c r="F14" s="101"/>
      <c r="I14" s="94"/>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pane ySplit="8" topLeftCell="A17" activePane="bottomLeft" state="frozen"/>
      <selection pane="bottomLeft" activeCell="D18" sqref="D18"/>
    </sheetView>
  </sheetViews>
  <sheetFormatPr defaultRowHeight="12.75"/>
  <cols>
    <col min="1" max="1" width="14.25" style="8" customWidth="1"/>
    <col min="2" max="2" width="24.125" style="8" customWidth="1"/>
    <col min="3" max="3" width="25.625"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thickBot="1">
      <c r="A1" s="65"/>
      <c r="B1" s="66"/>
      <c r="C1" s="66"/>
      <c r="D1" s="66"/>
      <c r="E1" s="66"/>
      <c r="F1" s="67"/>
      <c r="G1" s="68"/>
      <c r="H1" s="43"/>
      <c r="I1" s="69"/>
    </row>
    <row r="2" spans="1:10" s="70" customFormat="1" ht="15" customHeight="1">
      <c r="A2" s="71" t="s">
        <v>32</v>
      </c>
      <c r="B2" s="145" t="s">
        <v>109</v>
      </c>
      <c r="C2" s="145"/>
      <c r="D2" s="145"/>
      <c r="E2" s="145"/>
      <c r="F2" s="145"/>
      <c r="G2" s="72"/>
      <c r="H2" s="43"/>
      <c r="I2" s="69"/>
      <c r="J2" s="70" t="s">
        <v>33</v>
      </c>
    </row>
    <row r="3" spans="1:10" s="70" customFormat="1" ht="25.5" customHeight="1">
      <c r="A3" s="73" t="s">
        <v>34</v>
      </c>
      <c r="B3" s="145" t="s">
        <v>35</v>
      </c>
      <c r="C3" s="145"/>
      <c r="D3" s="145"/>
      <c r="E3" s="145"/>
      <c r="F3" s="145"/>
      <c r="G3" s="72"/>
      <c r="H3" s="43"/>
      <c r="I3" s="69"/>
      <c r="J3" s="70" t="s">
        <v>36</v>
      </c>
    </row>
    <row r="4" spans="1:10" s="70" customFormat="1" ht="18" customHeight="1">
      <c r="A4" s="71" t="s">
        <v>37</v>
      </c>
      <c r="B4" s="146"/>
      <c r="C4" s="146"/>
      <c r="D4" s="146"/>
      <c r="E4" s="146"/>
      <c r="F4" s="146"/>
      <c r="G4" s="72"/>
      <c r="H4" s="43"/>
      <c r="I4" s="69"/>
      <c r="J4" s="74"/>
    </row>
    <row r="5" spans="1:10" s="70" customFormat="1" ht="19.5" customHeight="1">
      <c r="A5" s="75" t="s">
        <v>33</v>
      </c>
      <c r="B5" s="76" t="s">
        <v>36</v>
      </c>
      <c r="C5" s="76" t="s">
        <v>38</v>
      </c>
      <c r="D5" s="77" t="s">
        <v>39</v>
      </c>
      <c r="E5" s="147" t="s">
        <v>40</v>
      </c>
      <c r="F5" s="147"/>
      <c r="G5" s="78"/>
      <c r="H5" s="78"/>
      <c r="I5" s="79"/>
      <c r="J5" s="70" t="s">
        <v>41</v>
      </c>
    </row>
    <row r="6" spans="1:10" s="70" customFormat="1" ht="15" customHeight="1" thickBot="1">
      <c r="A6" s="80">
        <f>COUNTIF(F10:F1000,"Pass")</f>
        <v>13</v>
      </c>
      <c r="B6" s="81">
        <f>COUNTIF(F10:F1000,"Fail")</f>
        <v>0</v>
      </c>
      <c r="C6" s="81">
        <f>E6-D6-B6-A6</f>
        <v>0</v>
      </c>
      <c r="D6" s="82">
        <f>COUNTIF(F$10:F$1000,"N/A")</f>
        <v>0</v>
      </c>
      <c r="E6" s="144">
        <f>COUNTA(A10:A1000)</f>
        <v>13</v>
      </c>
      <c r="F6" s="144"/>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105</v>
      </c>
      <c r="C9" s="88"/>
      <c r="D9" s="88"/>
      <c r="E9" s="88"/>
      <c r="F9" s="88"/>
      <c r="G9" s="88"/>
      <c r="H9" s="89"/>
      <c r="I9" s="90"/>
    </row>
    <row r="10" spans="1:10" s="95" customFormat="1" ht="93.75" customHeight="1">
      <c r="A10" s="91" t="str">
        <f>IF(OR(B10&lt;&gt;"",D10&lt;&gt;""),"["&amp;TEXT($B$2,"##")&amp;"-"&amp;TEXT(ROW()-9,"##")&amp;"]","")</f>
        <v>[PromotionManagement-1]</v>
      </c>
      <c r="B10" s="91" t="s">
        <v>106</v>
      </c>
      <c r="C10" s="91" t="s">
        <v>110</v>
      </c>
      <c r="D10" s="96" t="s">
        <v>112</v>
      </c>
      <c r="E10" s="92"/>
      <c r="F10" s="91" t="s">
        <v>33</v>
      </c>
      <c r="G10" s="134">
        <v>41705</v>
      </c>
      <c r="H10" s="93"/>
      <c r="I10" s="94"/>
    </row>
    <row r="11" spans="1:10" s="70" customFormat="1" ht="15.75" customHeight="1">
      <c r="A11" s="88"/>
      <c r="B11" s="87" t="s">
        <v>65</v>
      </c>
      <c r="C11" s="88"/>
      <c r="D11" s="88"/>
      <c r="E11" s="88"/>
      <c r="F11" s="88"/>
      <c r="G11" s="88"/>
      <c r="H11" s="89"/>
      <c r="I11" s="90"/>
    </row>
    <row r="12" spans="1:10" ht="76.5" customHeight="1">
      <c r="A12" s="91" t="str">
        <f t="shared" ref="A12:A17" si="0">IF(OR(B12&lt;&gt;"",D12&lt;&gt;""),"["&amp;TEXT($B$2,"##")&amp;"-"&amp;TEXT(ROW()-10,"##")&amp;"]","")</f>
        <v>[PromotionManagement-2]</v>
      </c>
      <c r="B12" s="91" t="s">
        <v>113</v>
      </c>
      <c r="C12" s="91" t="s">
        <v>125</v>
      </c>
      <c r="D12" s="91" t="s">
        <v>68</v>
      </c>
      <c r="E12" s="91"/>
      <c r="F12" s="91" t="s">
        <v>33</v>
      </c>
      <c r="G12" s="134">
        <v>41705</v>
      </c>
      <c r="H12" s="93"/>
      <c r="I12" s="94"/>
    </row>
    <row r="13" spans="1:10" ht="201.75" customHeight="1">
      <c r="A13" s="91" t="str">
        <f t="shared" si="0"/>
        <v>[PromotionManagement-3]</v>
      </c>
      <c r="B13" s="91" t="s">
        <v>114</v>
      </c>
      <c r="C13" s="91" t="s">
        <v>130</v>
      </c>
      <c r="D13" s="91" t="s">
        <v>115</v>
      </c>
      <c r="E13" s="91"/>
      <c r="F13" s="91" t="s">
        <v>33</v>
      </c>
      <c r="G13" s="134">
        <v>41705</v>
      </c>
      <c r="H13" s="93"/>
      <c r="I13" s="94"/>
    </row>
    <row r="14" spans="1:10" ht="170.25" customHeight="1">
      <c r="A14" s="91" t="str">
        <f t="shared" si="0"/>
        <v>[PromotionManagement-4]</v>
      </c>
      <c r="B14" s="91" t="s">
        <v>126</v>
      </c>
      <c r="C14" s="91" t="s">
        <v>131</v>
      </c>
      <c r="D14" s="91" t="s">
        <v>127</v>
      </c>
      <c r="E14" s="91"/>
      <c r="F14" s="91" t="s">
        <v>33</v>
      </c>
      <c r="G14" s="134">
        <v>41705</v>
      </c>
      <c r="H14" s="93"/>
      <c r="I14" s="94"/>
    </row>
    <row r="15" spans="1:10" ht="173.25" customHeight="1">
      <c r="A15" s="91" t="str">
        <f t="shared" si="0"/>
        <v>[PromotionManagement-5]</v>
      </c>
      <c r="B15" s="91" t="s">
        <v>128</v>
      </c>
      <c r="C15" s="91" t="s">
        <v>132</v>
      </c>
      <c r="D15" s="91" t="s">
        <v>129</v>
      </c>
      <c r="E15" s="91"/>
      <c r="F15" s="91" t="s">
        <v>33</v>
      </c>
      <c r="G15" s="134">
        <v>41705</v>
      </c>
      <c r="H15" s="93"/>
      <c r="I15" s="94"/>
    </row>
    <row r="16" spans="1:10" ht="177.75" customHeight="1">
      <c r="A16" s="91" t="str">
        <f t="shared" si="0"/>
        <v>[PromotionManagement-6]</v>
      </c>
      <c r="B16" s="91" t="s">
        <v>147</v>
      </c>
      <c r="C16" s="91" t="s">
        <v>144</v>
      </c>
      <c r="D16" s="91" t="s">
        <v>145</v>
      </c>
      <c r="E16" s="91"/>
      <c r="F16" s="91" t="s">
        <v>33</v>
      </c>
      <c r="G16" s="134">
        <v>41705</v>
      </c>
      <c r="H16" s="93"/>
      <c r="I16" s="94"/>
    </row>
    <row r="17" spans="1:9" ht="165.75">
      <c r="A17" s="91" t="str">
        <f t="shared" si="0"/>
        <v>[PromotionManagement-7]</v>
      </c>
      <c r="B17" s="91" t="s">
        <v>146</v>
      </c>
      <c r="C17" s="91" t="s">
        <v>133</v>
      </c>
      <c r="D17" s="91" t="s">
        <v>148</v>
      </c>
      <c r="E17" s="91"/>
      <c r="F17" s="91" t="s">
        <v>33</v>
      </c>
      <c r="G17" s="135">
        <v>41705</v>
      </c>
      <c r="H17" s="97"/>
      <c r="I17" s="98"/>
    </row>
    <row r="18" spans="1:9" s="70" customFormat="1" ht="15.75" customHeight="1">
      <c r="A18" s="87"/>
      <c r="B18" s="87" t="s">
        <v>73</v>
      </c>
      <c r="C18" s="88"/>
      <c r="D18" s="88"/>
      <c r="E18" s="88"/>
      <c r="F18" s="88"/>
      <c r="G18" s="88"/>
      <c r="H18" s="89"/>
      <c r="I18" s="90"/>
    </row>
    <row r="19" spans="1:9" ht="89.25">
      <c r="A19" s="91" t="str">
        <f>IF(OR(B19&lt;&gt;"",D19&lt;&gt;""),"["&amp;TEXT($B$2,"##")&amp;"-"&amp;TEXT(ROW()-11,"##")&amp;"]","")</f>
        <v>[PromotionManagement-8]</v>
      </c>
      <c r="B19" s="91" t="s">
        <v>82</v>
      </c>
      <c r="C19" s="91" t="s">
        <v>74</v>
      </c>
      <c r="D19" s="91" t="s">
        <v>68</v>
      </c>
      <c r="E19" s="91"/>
      <c r="F19" s="91" t="s">
        <v>33</v>
      </c>
      <c r="G19" s="134">
        <v>41705</v>
      </c>
      <c r="H19" s="93"/>
      <c r="I19" s="94"/>
    </row>
    <row r="20" spans="1:9" ht="114.75">
      <c r="A20" s="91" t="str">
        <f>IF(OR(B20&lt;&gt;"",D20&lt;&gt;""),"["&amp;TEXT($B$2,"##")&amp;"-"&amp;TEXT(ROW()-11,"##")&amp;"]","")</f>
        <v>[PromotionManagement-9]</v>
      </c>
      <c r="B20" s="91" t="s">
        <v>83</v>
      </c>
      <c r="C20" s="91" t="s">
        <v>98</v>
      </c>
      <c r="D20" s="91" t="s">
        <v>69</v>
      </c>
      <c r="E20" s="91"/>
      <c r="F20" s="91" t="s">
        <v>33</v>
      </c>
      <c r="G20" s="134">
        <v>41705</v>
      </c>
      <c r="H20" s="93"/>
      <c r="I20" s="94"/>
    </row>
    <row r="21" spans="1:9" ht="89.25">
      <c r="A21" s="91" t="str">
        <f>IF(OR(B21&lt;&gt;"",D21&lt;&gt;""),"["&amp;TEXT($B$2,"##")&amp;"-"&amp;TEXT(ROW()-11,"##")&amp;"]","")</f>
        <v>[PromotionManagement-10]</v>
      </c>
      <c r="B21" s="91" t="s">
        <v>84</v>
      </c>
      <c r="C21" s="91" t="s">
        <v>75</v>
      </c>
      <c r="D21" s="91" t="s">
        <v>88</v>
      </c>
      <c r="E21" s="91"/>
      <c r="F21" s="91" t="s">
        <v>33</v>
      </c>
      <c r="G21" s="134">
        <v>41705</v>
      </c>
      <c r="H21" s="93"/>
      <c r="I21" s="94"/>
    </row>
    <row r="22" spans="1:9" ht="102">
      <c r="A22" s="91" t="str">
        <f>IF(OR(B22&lt;&gt;"",D22&lt;&gt;""),"["&amp;TEXT($B$2,"##")&amp;"-"&amp;TEXT(ROW()-11,"##")&amp;"]","")</f>
        <v>[PromotionManagement-11]</v>
      </c>
      <c r="B22" s="91" t="s">
        <v>85</v>
      </c>
      <c r="C22" s="91" t="s">
        <v>99</v>
      </c>
      <c r="D22" s="91" t="s">
        <v>88</v>
      </c>
      <c r="E22" s="91"/>
      <c r="F22" s="91" t="s">
        <v>33</v>
      </c>
      <c r="G22" s="135">
        <v>41705</v>
      </c>
      <c r="H22" s="93"/>
      <c r="I22" s="94"/>
    </row>
    <row r="23" spans="1:9">
      <c r="A23" s="87"/>
      <c r="B23" s="87" t="s">
        <v>76</v>
      </c>
      <c r="C23" s="88"/>
      <c r="D23" s="88"/>
      <c r="E23" s="88"/>
      <c r="F23" s="88"/>
      <c r="G23" s="88"/>
      <c r="H23" s="89"/>
    </row>
    <row r="24" spans="1:9" ht="63.75">
      <c r="A24" s="91" t="str">
        <f>IF(OR(B24&lt;&gt;"",D24&lt;&gt;""),"["&amp;TEXT($B$2,"##")&amp;"-"&amp;TEXT(ROW()-12,"##")&amp;"]","")</f>
        <v>[PromotionManagement-12]</v>
      </c>
      <c r="B24" s="91" t="s">
        <v>77</v>
      </c>
      <c r="C24" s="91" t="s">
        <v>86</v>
      </c>
      <c r="D24" s="91" t="s">
        <v>92</v>
      </c>
      <c r="E24" s="91"/>
      <c r="F24" s="91" t="s">
        <v>33</v>
      </c>
      <c r="G24" s="134">
        <v>41705</v>
      </c>
      <c r="H24" s="93"/>
    </row>
    <row r="25" spans="1:9">
      <c r="A25" s="87"/>
      <c r="B25" s="87" t="s">
        <v>89</v>
      </c>
      <c r="C25" s="88"/>
      <c r="D25" s="88"/>
      <c r="E25" s="88"/>
      <c r="F25" s="88"/>
      <c r="G25" s="88"/>
      <c r="H25" s="89"/>
    </row>
    <row r="26" spans="1:9" ht="63.75">
      <c r="A26" s="91" t="str">
        <f>IF(OR(B26&lt;&gt;"",D26&lt;&gt;""),"["&amp;TEXT($B$2,"##")&amp;"-"&amp;TEXT(ROW()-13,"##")&amp;"]","")</f>
        <v>[PromotionManagement-13]</v>
      </c>
      <c r="B26" s="91" t="s">
        <v>77</v>
      </c>
      <c r="C26" s="91" t="s">
        <v>90</v>
      </c>
      <c r="D26" s="91" t="s">
        <v>91</v>
      </c>
      <c r="E26" s="91"/>
      <c r="F26" s="91" t="s">
        <v>33</v>
      </c>
      <c r="G26" s="134">
        <v>41705</v>
      </c>
      <c r="H26" s="93"/>
    </row>
  </sheetData>
  <autoFilter ref="A8:H18"/>
  <mergeCells count="5">
    <mergeCell ref="B2:F2"/>
    <mergeCell ref="B3:F3"/>
    <mergeCell ref="B4:F4"/>
    <mergeCell ref="E5:F5"/>
    <mergeCell ref="E6:F6"/>
  </mergeCells>
  <dataValidations count="1">
    <dataValidation type="list" allowBlank="1" showErrorMessage="1" sqref="F1:F3 F7:F147">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workbookViewId="0">
      <pane ySplit="8" topLeftCell="A21" activePane="bottomLeft" state="frozen"/>
      <selection pane="bottomLeft" activeCell="F24" sqref="F24"/>
    </sheetView>
  </sheetViews>
  <sheetFormatPr defaultRowHeight="12.75"/>
  <cols>
    <col min="1" max="1" width="14.25" style="8" customWidth="1"/>
    <col min="2" max="2" width="24.125" style="8" customWidth="1"/>
    <col min="3" max="3" width="25.625"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thickBot="1">
      <c r="A1" s="65"/>
      <c r="B1" s="66"/>
      <c r="C1" s="66"/>
      <c r="D1" s="66"/>
      <c r="E1" s="66"/>
      <c r="F1" s="67"/>
      <c r="G1" s="68"/>
      <c r="H1" s="43"/>
      <c r="I1" s="69"/>
    </row>
    <row r="2" spans="1:10" s="70" customFormat="1" ht="15" customHeight="1">
      <c r="A2" s="71" t="s">
        <v>32</v>
      </c>
      <c r="B2" s="145" t="s">
        <v>61</v>
      </c>
      <c r="C2" s="145"/>
      <c r="D2" s="145"/>
      <c r="E2" s="145"/>
      <c r="F2" s="145"/>
      <c r="G2" s="72"/>
      <c r="H2" s="43"/>
      <c r="I2" s="69"/>
      <c r="J2" s="70" t="s">
        <v>33</v>
      </c>
    </row>
    <row r="3" spans="1:10" s="70" customFormat="1" ht="25.5" customHeight="1">
      <c r="A3" s="73" t="s">
        <v>34</v>
      </c>
      <c r="B3" s="145" t="s">
        <v>35</v>
      </c>
      <c r="C3" s="145"/>
      <c r="D3" s="145"/>
      <c r="E3" s="145"/>
      <c r="F3" s="145"/>
      <c r="G3" s="72"/>
      <c r="H3" s="43"/>
      <c r="I3" s="69"/>
      <c r="J3" s="70" t="s">
        <v>36</v>
      </c>
    </row>
    <row r="4" spans="1:10" s="70" customFormat="1" ht="18" customHeight="1">
      <c r="A4" s="71" t="s">
        <v>37</v>
      </c>
      <c r="B4" s="146"/>
      <c r="C4" s="146"/>
      <c r="D4" s="146"/>
      <c r="E4" s="146"/>
      <c r="F4" s="146"/>
      <c r="G4" s="72"/>
      <c r="H4" s="43"/>
      <c r="I4" s="69"/>
      <c r="J4" s="74"/>
    </row>
    <row r="5" spans="1:10" s="70" customFormat="1" ht="19.5" customHeight="1">
      <c r="A5" s="75" t="s">
        <v>33</v>
      </c>
      <c r="B5" s="76" t="s">
        <v>36</v>
      </c>
      <c r="C5" s="76" t="s">
        <v>38</v>
      </c>
      <c r="D5" s="77" t="s">
        <v>39</v>
      </c>
      <c r="E5" s="147" t="s">
        <v>40</v>
      </c>
      <c r="F5" s="147"/>
      <c r="G5" s="78"/>
      <c r="H5" s="78"/>
      <c r="I5" s="79"/>
      <c r="J5" s="70" t="s">
        <v>41</v>
      </c>
    </row>
    <row r="6" spans="1:10" s="70" customFormat="1" ht="15" customHeight="1" thickBot="1">
      <c r="A6" s="80">
        <f>COUNTIF(F10:F998,"Pass")</f>
        <v>11</v>
      </c>
      <c r="B6" s="81">
        <f>COUNTIF(F10:F998,"Fail")</f>
        <v>0</v>
      </c>
      <c r="C6" s="81">
        <f>E6-D6-B6-A6</f>
        <v>0</v>
      </c>
      <c r="D6" s="82">
        <f>COUNTIF(F$10:F$998,"N/A")</f>
        <v>0</v>
      </c>
      <c r="E6" s="144">
        <f>COUNTA(A10:A998)</f>
        <v>11</v>
      </c>
      <c r="F6" s="144"/>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62</v>
      </c>
      <c r="C9" s="88"/>
      <c r="D9" s="88"/>
      <c r="E9" s="88"/>
      <c r="F9" s="88"/>
      <c r="G9" s="88"/>
      <c r="H9" s="89"/>
      <c r="I9" s="90"/>
    </row>
    <row r="10" spans="1:10" s="95" customFormat="1" ht="88.5" customHeight="1">
      <c r="A10" s="91" t="str">
        <f>IF(OR(B10&lt;&gt;"",D10&lt;&gt;""),"["&amp;TEXT($B$2,"##")&amp;"-"&amp;TEXT(ROW()-9,"##")&amp;"]","")</f>
        <v>[StadiumOwner-1]</v>
      </c>
      <c r="B10" s="91" t="s">
        <v>63</v>
      </c>
      <c r="C10" s="91" t="s">
        <v>66</v>
      </c>
      <c r="D10" s="96" t="s">
        <v>64</v>
      </c>
      <c r="E10" s="92"/>
      <c r="F10" s="91" t="s">
        <v>33</v>
      </c>
      <c r="G10" s="134">
        <v>41705</v>
      </c>
      <c r="H10" s="93"/>
      <c r="I10" s="94"/>
    </row>
    <row r="11" spans="1:10" s="70" customFormat="1" ht="15.75" customHeight="1">
      <c r="A11" s="88"/>
      <c r="B11" s="87" t="s">
        <v>65</v>
      </c>
      <c r="C11" s="88"/>
      <c r="D11" s="88"/>
      <c r="E11" s="88"/>
      <c r="F11" s="88"/>
      <c r="G11" s="88"/>
      <c r="H11" s="89"/>
      <c r="I11" s="90"/>
    </row>
    <row r="12" spans="1:10" ht="76.5" customHeight="1">
      <c r="A12" s="91" t="str">
        <f>IF(OR(B12&lt;&gt;"",D12&lt;&gt;""),"["&amp;TEXT($B$2,"##")&amp;"-"&amp;TEXT(ROW()-10,"##")&amp;"]","")</f>
        <v>[StadiumOwner-2]</v>
      </c>
      <c r="B12" s="91" t="s">
        <v>78</v>
      </c>
      <c r="C12" s="91" t="s">
        <v>67</v>
      </c>
      <c r="D12" s="91" t="s">
        <v>68</v>
      </c>
      <c r="E12" s="91"/>
      <c r="F12" s="91" t="s">
        <v>33</v>
      </c>
      <c r="G12" s="134">
        <v>41705</v>
      </c>
      <c r="H12" s="93"/>
      <c r="I12" s="94"/>
    </row>
    <row r="13" spans="1:10" ht="162.75" customHeight="1">
      <c r="A13" s="91" t="str">
        <f>IF(OR(B13&lt;&gt;"",D13&lt;&gt;""),"["&amp;TEXT($B$2,"##")&amp;"-"&amp;TEXT(ROW()-10,"##")&amp;"]","")</f>
        <v>[StadiumOwner-3]</v>
      </c>
      <c r="B13" s="91" t="s">
        <v>79</v>
      </c>
      <c r="C13" s="91" t="s">
        <v>70</v>
      </c>
      <c r="D13" s="91" t="s">
        <v>69</v>
      </c>
      <c r="E13" s="91"/>
      <c r="F13" s="91" t="s">
        <v>33</v>
      </c>
      <c r="G13" s="134">
        <v>41705</v>
      </c>
      <c r="H13" s="93"/>
      <c r="I13" s="94"/>
    </row>
    <row r="14" spans="1:10" ht="132.75" customHeight="1">
      <c r="A14" s="91" t="str">
        <f>IF(OR(B14&lt;&gt;"",D14&lt;&gt;""),"["&amp;TEXT($B$2,"##")&amp;"-"&amp;TEXT(ROW()-10,"##")&amp;"]","")</f>
        <v>[StadiumOwner-4]</v>
      </c>
      <c r="B14" s="91" t="s">
        <v>80</v>
      </c>
      <c r="C14" s="91" t="s">
        <v>71</v>
      </c>
      <c r="D14" s="91" t="s">
        <v>87</v>
      </c>
      <c r="E14" s="91"/>
      <c r="F14" s="91" t="s">
        <v>33</v>
      </c>
      <c r="G14" s="134">
        <v>41705</v>
      </c>
      <c r="H14" s="93"/>
      <c r="I14" s="94"/>
    </row>
    <row r="15" spans="1:10" ht="127.5">
      <c r="A15" s="91" t="str">
        <f>IF(OR(B15&lt;&gt;"",D15&lt;&gt;""),"["&amp;TEXT($B$2,"##")&amp;"-"&amp;TEXT(ROW()-10,"##")&amp;"]","")</f>
        <v>[StadiumOwner-5]</v>
      </c>
      <c r="B15" s="91" t="s">
        <v>81</v>
      </c>
      <c r="C15" s="91" t="s">
        <v>72</v>
      </c>
      <c r="D15" s="91" t="s">
        <v>87</v>
      </c>
      <c r="E15" s="91"/>
      <c r="F15" s="91" t="s">
        <v>33</v>
      </c>
      <c r="G15" s="135">
        <v>41705</v>
      </c>
      <c r="H15" s="97"/>
      <c r="I15" s="98"/>
    </row>
    <row r="16" spans="1:10" s="70" customFormat="1" ht="15.75" customHeight="1">
      <c r="A16" s="87"/>
      <c r="B16" s="87" t="s">
        <v>73</v>
      </c>
      <c r="C16" s="88"/>
      <c r="D16" s="88"/>
      <c r="E16" s="88"/>
      <c r="F16" s="88"/>
      <c r="G16" s="88"/>
      <c r="H16" s="89"/>
      <c r="I16" s="90"/>
    </row>
    <row r="17" spans="1:9" ht="89.25">
      <c r="A17" s="91" t="str">
        <f>IF(OR(B17&lt;&gt;"",D17&lt;&gt;""),"["&amp;TEXT($B$2,"##")&amp;"-"&amp;TEXT(ROW()-11,"##")&amp;"]","")</f>
        <v>[StadiumOwner-6]</v>
      </c>
      <c r="B17" s="91" t="s">
        <v>82</v>
      </c>
      <c r="C17" s="91" t="s">
        <v>74</v>
      </c>
      <c r="D17" s="91" t="s">
        <v>68</v>
      </c>
      <c r="E17" s="91"/>
      <c r="F17" s="91" t="s">
        <v>33</v>
      </c>
      <c r="G17" s="134">
        <v>41705</v>
      </c>
      <c r="H17" s="93"/>
      <c r="I17" s="94"/>
    </row>
    <row r="18" spans="1:9" ht="114.75">
      <c r="A18" s="91" t="str">
        <f>IF(OR(B18&lt;&gt;"",D18&lt;&gt;""),"["&amp;TEXT($B$2,"##")&amp;"-"&amp;TEXT(ROW()-11,"##")&amp;"]","")</f>
        <v>[StadiumOwner-7]</v>
      </c>
      <c r="B18" s="91" t="s">
        <v>83</v>
      </c>
      <c r="C18" s="91" t="s">
        <v>98</v>
      </c>
      <c r="D18" s="91" t="s">
        <v>69</v>
      </c>
      <c r="E18" s="91"/>
      <c r="F18" s="91" t="s">
        <v>33</v>
      </c>
      <c r="G18" s="134">
        <v>41705</v>
      </c>
      <c r="H18" s="93"/>
      <c r="I18" s="94"/>
    </row>
    <row r="19" spans="1:9" ht="89.25">
      <c r="A19" s="91" t="str">
        <f>IF(OR(B19&lt;&gt;"",D19&lt;&gt;""),"["&amp;TEXT($B$2,"##")&amp;"-"&amp;TEXT(ROW()-11,"##")&amp;"]","")</f>
        <v>[StadiumOwner-8]</v>
      </c>
      <c r="B19" s="91" t="s">
        <v>84</v>
      </c>
      <c r="C19" s="91" t="s">
        <v>75</v>
      </c>
      <c r="D19" s="91" t="s">
        <v>88</v>
      </c>
      <c r="E19" s="91"/>
      <c r="F19" s="91" t="s">
        <v>33</v>
      </c>
      <c r="G19" s="134">
        <v>41705</v>
      </c>
      <c r="H19" s="93"/>
      <c r="I19" s="94"/>
    </row>
    <row r="20" spans="1:9" ht="102">
      <c r="A20" s="91" t="str">
        <f>IF(OR(B20&lt;&gt;"",D20&lt;&gt;""),"["&amp;TEXT($B$2,"##")&amp;"-"&amp;TEXT(ROW()-11,"##")&amp;"]","")</f>
        <v>[StadiumOwner-9]</v>
      </c>
      <c r="B20" s="91" t="s">
        <v>85</v>
      </c>
      <c r="C20" s="91" t="s">
        <v>99</v>
      </c>
      <c r="D20" s="91" t="s">
        <v>88</v>
      </c>
      <c r="E20" s="91"/>
      <c r="F20" s="91" t="s">
        <v>33</v>
      </c>
      <c r="G20" s="135">
        <v>41705</v>
      </c>
      <c r="H20" s="93"/>
      <c r="I20" s="94"/>
    </row>
    <row r="21" spans="1:9">
      <c r="A21" s="87"/>
      <c r="B21" s="87" t="s">
        <v>76</v>
      </c>
      <c r="C21" s="88"/>
      <c r="D21" s="88"/>
      <c r="E21" s="88"/>
      <c r="F21" s="88"/>
      <c r="G21" s="88"/>
      <c r="H21" s="89"/>
    </row>
    <row r="22" spans="1:9" ht="63.75">
      <c r="A22" s="91" t="str">
        <f>IF(OR(B22&lt;&gt;"",D22&lt;&gt;""),"["&amp;TEXT($B$2,"##")&amp;"-"&amp;TEXT(ROW()-12,"##")&amp;"]","")</f>
        <v>[StadiumOwner-10]</v>
      </c>
      <c r="B22" s="91" t="s">
        <v>77</v>
      </c>
      <c r="C22" s="91" t="s">
        <v>86</v>
      </c>
      <c r="D22" s="91" t="s">
        <v>92</v>
      </c>
      <c r="E22" s="91"/>
      <c r="F22" s="91" t="s">
        <v>33</v>
      </c>
      <c r="G22" s="134">
        <v>41705</v>
      </c>
      <c r="H22" s="93"/>
    </row>
    <row r="23" spans="1:9">
      <c r="A23" s="87"/>
      <c r="B23" s="87" t="s">
        <v>89</v>
      </c>
      <c r="C23" s="88"/>
      <c r="D23" s="88"/>
      <c r="E23" s="88"/>
      <c r="F23" s="88"/>
      <c r="G23" s="88"/>
      <c r="H23" s="89"/>
    </row>
    <row r="24" spans="1:9" ht="63.75">
      <c r="A24" s="91" t="str">
        <f>IF(OR(B24&lt;&gt;"",D24&lt;&gt;""),"["&amp;TEXT($B$2,"##")&amp;"-"&amp;TEXT(ROW()-13,"##")&amp;"]","")</f>
        <v>[StadiumOwner-11]</v>
      </c>
      <c r="B24" s="91" t="s">
        <v>77</v>
      </c>
      <c r="C24" s="91" t="s">
        <v>90</v>
      </c>
      <c r="D24" s="91" t="s">
        <v>91</v>
      </c>
      <c r="E24" s="91"/>
      <c r="F24" s="91" t="s">
        <v>33</v>
      </c>
      <c r="G24" s="134">
        <v>41705</v>
      </c>
      <c r="H24" s="93"/>
    </row>
  </sheetData>
  <autoFilter ref="A8:H16"/>
  <mergeCells count="5">
    <mergeCell ref="B2:F2"/>
    <mergeCell ref="B3:F3"/>
    <mergeCell ref="B4:F4"/>
    <mergeCell ref="E5:F5"/>
    <mergeCell ref="E6:F6"/>
  </mergeCells>
  <dataValidations count="1">
    <dataValidation type="list" allowBlank="1" showErrorMessage="1" sqref="F1:F3 F7:F145">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1" sqref="B1:H1"/>
    </sheetView>
  </sheetViews>
  <sheetFormatPr defaultRowHeight="12.75"/>
  <cols>
    <col min="1" max="1" width="9" style="8"/>
    <col min="2" max="2" width="13.5" style="8" customWidth="1"/>
    <col min="3" max="3" width="19.375" style="8" customWidth="1"/>
    <col min="4" max="7" width="9" style="8"/>
    <col min="8" max="9" width="33.125" style="8" customWidth="1"/>
    <col min="10" max="16384" width="9" style="8"/>
  </cols>
  <sheetData>
    <row r="1" spans="1:8" ht="25.5" customHeight="1">
      <c r="B1" s="150" t="s">
        <v>50</v>
      </c>
      <c r="C1" s="150"/>
      <c r="D1" s="150"/>
      <c r="E1" s="150"/>
      <c r="F1" s="150"/>
      <c r="G1" s="150"/>
      <c r="H1" s="150"/>
    </row>
    <row r="2" spans="1:8" ht="14.25" customHeight="1">
      <c r="A2" s="102"/>
      <c r="B2" s="102"/>
      <c r="C2" s="103"/>
      <c r="D2" s="103"/>
      <c r="E2" s="103"/>
      <c r="F2" s="103"/>
      <c r="G2" s="103"/>
      <c r="H2" s="104"/>
    </row>
    <row r="3" spans="1:8" ht="12" customHeight="1">
      <c r="B3" s="11" t="s">
        <v>1</v>
      </c>
      <c r="C3" s="143" t="s">
        <v>2</v>
      </c>
      <c r="D3" s="143"/>
      <c r="E3" s="148" t="s">
        <v>3</v>
      </c>
      <c r="F3" s="148"/>
      <c r="G3" s="105"/>
      <c r="H3" s="106"/>
    </row>
    <row r="4" spans="1:8" ht="12" customHeight="1">
      <c r="B4" s="11" t="s">
        <v>4</v>
      </c>
      <c r="C4" s="143" t="s">
        <v>5</v>
      </c>
      <c r="D4" s="143"/>
      <c r="E4" s="148" t="s">
        <v>6</v>
      </c>
      <c r="F4" s="148"/>
      <c r="G4" s="105"/>
      <c r="H4" s="106"/>
    </row>
    <row r="5" spans="1:8" ht="12" customHeight="1">
      <c r="B5" s="107" t="s">
        <v>7</v>
      </c>
      <c r="C5" s="143" t="str">
        <f>C4&amp;"_"&amp;"Test Report"&amp;"_"&amp;"vx.x"</f>
        <v>&lt;Project Code&gt;_Test Report_vx.x</v>
      </c>
      <c r="D5" s="143"/>
      <c r="E5" s="148" t="s">
        <v>8</v>
      </c>
      <c r="F5" s="148"/>
      <c r="G5" s="105"/>
      <c r="H5" s="108" t="s">
        <v>51</v>
      </c>
    </row>
    <row r="6" spans="1:8" ht="21.75" customHeight="1">
      <c r="A6" s="102"/>
      <c r="B6" s="107" t="s">
        <v>52</v>
      </c>
      <c r="C6" s="149" t="s">
        <v>53</v>
      </c>
      <c r="D6" s="149"/>
      <c r="E6" s="149"/>
      <c r="F6" s="149"/>
      <c r="G6" s="149"/>
      <c r="H6" s="149"/>
    </row>
    <row r="7" spans="1:8" ht="14.25" customHeight="1">
      <c r="A7" s="102"/>
      <c r="B7" s="109"/>
      <c r="C7" s="110"/>
      <c r="D7" s="103"/>
      <c r="E7" s="103"/>
      <c r="F7" s="103"/>
      <c r="G7" s="103"/>
      <c r="H7" s="104"/>
    </row>
    <row r="8" spans="1:8">
      <c r="B8" s="109"/>
      <c r="C8" s="110"/>
      <c r="D8" s="103"/>
      <c r="E8" s="103"/>
      <c r="F8" s="103"/>
      <c r="G8" s="103"/>
      <c r="H8" s="104"/>
    </row>
    <row r="9" spans="1:8">
      <c r="A9" s="111"/>
      <c r="B9" s="111"/>
      <c r="C9" s="111"/>
      <c r="D9" s="111"/>
      <c r="E9" s="111"/>
      <c r="F9" s="111"/>
      <c r="G9" s="111"/>
      <c r="H9" s="111"/>
    </row>
    <row r="10" spans="1:8">
      <c r="A10" s="112"/>
      <c r="B10" s="113" t="s">
        <v>20</v>
      </c>
      <c r="C10" s="114" t="s">
        <v>54</v>
      </c>
      <c r="D10" s="115" t="s">
        <v>33</v>
      </c>
      <c r="E10" s="114" t="s">
        <v>36</v>
      </c>
      <c r="F10" s="114" t="s">
        <v>38</v>
      </c>
      <c r="G10" s="116" t="s">
        <v>39</v>
      </c>
      <c r="H10" s="117" t="s">
        <v>55</v>
      </c>
    </row>
    <row r="11" spans="1:8">
      <c r="A11" s="118"/>
      <c r="B11" s="119">
        <v>1</v>
      </c>
      <c r="C11" s="120" t="str">
        <f>'Field Management'!B2</f>
        <v>FieldManagement</v>
      </c>
      <c r="D11" s="121">
        <f>'Field Management'!A6</f>
        <v>15</v>
      </c>
      <c r="E11" s="121">
        <f>'Field Management'!B6</f>
        <v>0</v>
      </c>
      <c r="F11" s="121">
        <f ca="1">'Field Management'!C6</f>
        <v>-2</v>
      </c>
      <c r="G11" s="122">
        <f>'Field Management'!D6</f>
        <v>0</v>
      </c>
      <c r="H11" s="123">
        <f ca="1">'Field Management'!E6</f>
        <v>11</v>
      </c>
    </row>
    <row r="12" spans="1:8">
      <c r="A12" s="118"/>
      <c r="B12" s="119">
        <v>2</v>
      </c>
      <c r="C12" s="120" t="str">
        <f>'Stadium Management'!B2</f>
        <v>StadiumManagement</v>
      </c>
      <c r="D12" s="121">
        <f>'Stadium Management'!A6</f>
        <v>3</v>
      </c>
      <c r="E12" s="121">
        <f>'Stadium Management'!B6</f>
        <v>0</v>
      </c>
      <c r="F12" s="121">
        <f>'Stadium Management'!C6</f>
        <v>0</v>
      </c>
      <c r="G12" s="122">
        <f>'Stadium Management'!D6</f>
        <v>0</v>
      </c>
      <c r="H12" s="123">
        <f>'Stadium Management'!E6</f>
        <v>3</v>
      </c>
    </row>
    <row r="13" spans="1:8">
      <c r="A13" s="118"/>
      <c r="B13" s="119"/>
      <c r="C13" s="120"/>
      <c r="D13" s="121"/>
      <c r="E13" s="121"/>
      <c r="F13" s="121"/>
      <c r="G13" s="122"/>
      <c r="H13" s="123"/>
    </row>
    <row r="14" spans="1:8">
      <c r="A14" s="118"/>
      <c r="B14" s="124"/>
      <c r="C14" s="125" t="s">
        <v>56</v>
      </c>
      <c r="D14" s="126">
        <f>SUM(D9:D13)</f>
        <v>18</v>
      </c>
      <c r="E14" s="126">
        <f>SUM(E9:E13)</f>
        <v>0</v>
      </c>
      <c r="F14" s="126">
        <f ca="1">SUM(F9:F13)</f>
        <v>-2</v>
      </c>
      <c r="G14" s="126">
        <f>SUM(G9:G13)</f>
        <v>0</v>
      </c>
      <c r="H14" s="127">
        <f ca="1">SUM(H9:H13)</f>
        <v>14</v>
      </c>
    </row>
    <row r="15" spans="1:8">
      <c r="A15" s="111"/>
      <c r="B15" s="128"/>
      <c r="C15" s="111"/>
      <c r="D15" s="129"/>
      <c r="E15" s="130"/>
      <c r="F15" s="130"/>
      <c r="G15" s="130"/>
      <c r="H15" s="130"/>
    </row>
    <row r="16" spans="1:8">
      <c r="A16" s="111"/>
      <c r="B16" s="111"/>
      <c r="C16" s="131" t="s">
        <v>57</v>
      </c>
      <c r="D16" s="111"/>
      <c r="E16" s="132">
        <f ca="1">(D14+E14)*100/(H14-G14)</f>
        <v>114.28571428571429</v>
      </c>
      <c r="F16" s="111" t="s">
        <v>58</v>
      </c>
      <c r="G16" s="111"/>
      <c r="H16" s="83"/>
    </row>
    <row r="17" spans="1:8">
      <c r="A17" s="111"/>
      <c r="B17" s="111"/>
      <c r="C17" s="131" t="s">
        <v>59</v>
      </c>
      <c r="D17" s="111"/>
      <c r="E17" s="132">
        <f ca="1">D14*100/(H14-G14)</f>
        <v>114.28571428571429</v>
      </c>
      <c r="F17" s="111" t="s">
        <v>58</v>
      </c>
      <c r="G17" s="111"/>
      <c r="H17" s="83"/>
    </row>
    <row r="18" spans="1:8">
      <c r="C18" s="111"/>
      <c r="D18" s="111"/>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Field Management</vt:lpstr>
      <vt:lpstr>Stadium Management</vt:lpstr>
      <vt:lpstr>Promotion Management</vt:lpstr>
      <vt:lpstr>Reservation Management</vt:lpstr>
      <vt:lpstr>Test Report</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Thinh Nguyen Duc</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Thinh Nguyen Duc</cp:lastModifiedBy>
  <dcterms:created xsi:type="dcterms:W3CDTF">2014-03-06T20:41:34Z</dcterms:created>
  <dcterms:modified xsi:type="dcterms:W3CDTF">2014-03-07T18:57:06Z</dcterms:modified>
  <cp:category>BM</cp:category>
</cp:coreProperties>
</file>