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Capstone Project\football-pitches-booking\Document\Test Case\"/>
    </mc:Choice>
  </mc:AlternateContent>
  <bookViews>
    <workbookView xWindow="0" yWindow="0" windowWidth="15480" windowHeight="8190" tabRatio="821" firstSheet="2" activeTab="5"/>
  </bookViews>
  <sheets>
    <sheet name="Cover" sheetId="1" r:id="rId1"/>
    <sheet name="Test case List" sheetId="2" r:id="rId2"/>
    <sheet name="Field Management" sheetId="3" r:id="rId3"/>
    <sheet name="Stadium Management" sheetId="4" r:id="rId4"/>
    <sheet name="Promotion Management" sheetId="9" r:id="rId5"/>
    <sheet name="Reservation Management" sheetId="11" r:id="rId6"/>
    <sheet name="Test Report" sheetId="5" r:id="rId7"/>
  </sheets>
  <definedNames>
    <definedName name="_xlnm._FilterDatabase" localSheetId="2" hidden="1">'Field Management'!$A$8:$H$17</definedName>
    <definedName name="_xlnm._FilterDatabase" localSheetId="4" hidden="1">'Promotion Management'!$A$8:$H$17</definedName>
    <definedName name="_xlnm._FilterDatabase" localSheetId="5" hidden="1">'Reservation Management'!$A$8:$H$22</definedName>
    <definedName name="_xlnm._FilterDatabase" localSheetId="3" hidden="1">'Stadium Management'!$A$8:$H$12</definedName>
    <definedName name="ACTION" localSheetId="5">#REF!</definedName>
    <definedName name="ACTION">#REF!</definedName>
  </definedNames>
  <calcPr calcId="152511"/>
</workbook>
</file>

<file path=xl/calcChain.xml><?xml version="1.0" encoding="utf-8"?>
<calcChain xmlns="http://schemas.openxmlformats.org/spreadsheetml/2006/main">
  <c r="A30" i="11" l="1"/>
  <c r="A31" i="11"/>
  <c r="A32" i="11"/>
  <c r="A24" i="11"/>
  <c r="A25" i="11"/>
  <c r="A26" i="11"/>
  <c r="A27" i="11"/>
  <c r="A28" i="11"/>
  <c r="A29" i="11"/>
  <c r="A23" i="11"/>
  <c r="A20" i="11"/>
  <c r="A19" i="11"/>
  <c r="A18" i="11"/>
  <c r="A21" i="11"/>
  <c r="A16" i="11"/>
  <c r="A24" i="3"/>
  <c r="A25" i="3"/>
  <c r="A21" i="3"/>
  <c r="C14" i="5" l="1"/>
  <c r="A36" i="11"/>
  <c r="A34" i="11"/>
  <c r="A17" i="11"/>
  <c r="A15" i="11"/>
  <c r="A14" i="11"/>
  <c r="A13" i="11"/>
  <c r="A12" i="11"/>
  <c r="A10" i="11"/>
  <c r="D6" i="11"/>
  <c r="G14" i="5" s="1"/>
  <c r="B6" i="11"/>
  <c r="E14" i="5" s="1"/>
  <c r="A6" i="11"/>
  <c r="D14" i="5" s="1"/>
  <c r="C13" i="5"/>
  <c r="A20" i="3"/>
  <c r="A22" i="3"/>
  <c r="A19" i="3"/>
  <c r="A19" i="9"/>
  <c r="E6" i="11" l="1"/>
  <c r="A14" i="9"/>
  <c r="A13" i="9"/>
  <c r="A13" i="3"/>
  <c r="A14" i="3"/>
  <c r="C6" i="11" l="1"/>
  <c r="F14" i="5" s="1"/>
  <c r="H14" i="5"/>
  <c r="A24" i="9"/>
  <c r="A23" i="9"/>
  <c r="A22" i="9"/>
  <c r="A21" i="9"/>
  <c r="A20" i="9"/>
  <c r="A18" i="9"/>
  <c r="A16" i="9"/>
  <c r="A15" i="9"/>
  <c r="A12" i="9"/>
  <c r="A10" i="9"/>
  <c r="D6" i="9"/>
  <c r="G13" i="5" s="1"/>
  <c r="B6" i="9"/>
  <c r="E13" i="5" s="1"/>
  <c r="A6" i="9"/>
  <c r="D13" i="5" s="1"/>
  <c r="A11" i="4"/>
  <c r="A12" i="4"/>
  <c r="A10" i="4"/>
  <c r="A23" i="3"/>
  <c r="A18" i="3"/>
  <c r="C5" i="5"/>
  <c r="C11" i="5"/>
  <c r="C12" i="5"/>
  <c r="A6" i="4"/>
  <c r="D12" i="5" s="1"/>
  <c r="B6" i="4"/>
  <c r="E12" i="5" s="1"/>
  <c r="D6" i="4"/>
  <c r="G12" i="5" s="1"/>
  <c r="A6" i="3"/>
  <c r="D11" i="5" s="1"/>
  <c r="B6" i="3"/>
  <c r="E11" i="5" s="1"/>
  <c r="D6" i="3"/>
  <c r="G11" i="5" s="1"/>
  <c r="A10" i="3"/>
  <c r="A12" i="3"/>
  <c r="A15" i="3"/>
  <c r="A16" i="3"/>
  <c r="D3" i="2"/>
  <c r="D4" i="2"/>
  <c r="C6" i="1"/>
  <c r="D15" i="5" l="1"/>
  <c r="G15" i="5"/>
  <c r="E15" i="5"/>
  <c r="E6" i="9"/>
  <c r="E6" i="4"/>
  <c r="C6" i="4" s="1"/>
  <c r="F12" i="5" s="1"/>
  <c r="C6" i="9" l="1"/>
  <c r="F13" i="5" s="1"/>
  <c r="H13" i="5"/>
  <c r="H12" i="5"/>
  <c r="E6" i="3"/>
  <c r="C6" i="3" s="1"/>
  <c r="F11" i="5" s="1"/>
  <c r="F15" i="5" l="1"/>
  <c r="H11" i="5"/>
  <c r="H15" i="5" s="1"/>
  <c r="E17" i="5" l="1"/>
  <c r="E18"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<sst xmlns="http://schemas.openxmlformats.org/spreadsheetml/2006/main" count="375" uniqueCount="212">
  <si>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</si>
  <si>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</si>
  <si>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</si>
  <si>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</si>
  <si>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</si>
  <si>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</si>
  <si>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</si>
  <si>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</si>
  <si>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</si>
  <si>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</si>
  <si>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</si>
  <si>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</si>
  <si>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</si>
  <si>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</si>
  <si>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</si>
  <si>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</si>
  <si>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</si>
  <si>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</si>
  <si>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</si>
  <si>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</si>
  <si>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</si>
  <si>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</si>
  <si>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</si>
  <si>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</si>
  <si>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</si>
  <si>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</si>
  <si>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</si>
  <si>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</si>
  <si>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</si>
  <si>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</si>
  <si>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</si>
  <si>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</si>
  <si>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</si>
  <si>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</si>
  <si>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</si>
  <si>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</si>
  <si>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</si>
  <si>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</si>
  <si>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</si>
  <si>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</si>
  <si>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</si>
  <si>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</si>
  <si>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</si>
  <si>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</si>
  <si>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</si>
  <si>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</si>
  <si>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</si>
  <si>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</si>
  <si>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</si>
  <si>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</si>
  <si>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</si>
  <si>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</si>
  <si>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</si>
  <si>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</si>
  <si>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</si>
  <si>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</si>
  <si>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</si>
  <si>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</si>
  <si>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</si>
  <si>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</si>
  <si>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</si>
  <si>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StadiumOwner</t>
  </si>
  <si>
    <t>View List Fields</t>
  </si>
  <si>
    <t>Create Field</t>
  </si>
  <si>
    <t>1. Login the system as Stadium Owner
2. Click "Quản lý sân bóng" tab in the menu.</t>
  </si>
  <si>
    <t>1. Login the system as Stadium Owner
2. Go to "Quản lý sân bóng" page
3. Click "Thêm sân" button
4. Click "Lưu" button</t>
  </si>
  <si>
    <t>Error message will be displayed:
- "Xin vui lòng nhập các thông tin bắt buộc".</t>
  </si>
  <si>
    <t>Update Field</t>
  </si>
  <si>
    <t>Test activating a field</t>
  </si>
  <si>
    <t>Test creating a field with blank fields</t>
  </si>
  <si>
    <t>Test updating a field with blank fields</t>
  </si>
  <si>
    <t>StadiumManagement</t>
  </si>
  <si>
    <t>Update Stadium Profiles</t>
  </si>
  <si>
    <t>Test updating stadium profile with blank fields</t>
  </si>
  <si>
    <t>1. Login the system as Stadium Owner
2. Go to "Quản lý sân bóng" page
3. Click "Chỉnh sửa thông tin" button
4. Blank all fields
5. Click "Lưu" button</t>
  </si>
  <si>
    <t>Test updating stadium profile with wrong email format</t>
  </si>
  <si>
    <t>1. Login the system as Stadium Owner
2. Go to "Quản lý sân bóng" page
3. Click "Chỉnh sửa thông tin" button
4. Change value to "thinhnd@" in "Email" field
5. Click "Lưu" button</t>
  </si>
  <si>
    <t>Test updating stadium profile with new information</t>
  </si>
  <si>
    <t>1. Login the system as Stadium Owner
2. Go to "Quản lý sân bóng" page
3. Click "Chỉnh sửa thông tin" button
4. Change some information
- change value to "thinhnd@fpt.edu.vn" in "Email" field
- change value to "0982555036" in "Điện thoại" field
5. Click "Lưu" button</t>
  </si>
  <si>
    <t>Redirect to "Quản lý sân bóng" page with new stadium profiles information updated</t>
  </si>
  <si>
    <t>View List Promotions</t>
  </si>
  <si>
    <t>Test viewing "Quản lý khuyến mãi" form</t>
  </si>
  <si>
    <t>Test viewing "Quản lý sân bóng" form</t>
  </si>
  <si>
    <t>FieldManagement</t>
  </si>
  <si>
    <t>PromotionManagement</t>
  </si>
  <si>
    <t>1. Login the system as Stadium Staff
2. Click "Quản lý khuyến mãi" tab in the menu.</t>
  </si>
  <si>
    <t>The "Quản lý sân bóng" view form is displayed as list with the following informations:
- "Số sân"
- "Sân mẹ"
- "Loại sân"
- "Tình trạng hoạt động"</t>
  </si>
  <si>
    <t>The "Quản lý khuyến mãi" view form is displayed as list with the following informations:
- "Số sân"
- "Thời gian khuyến mãi"
- "Giảm giá"
- "Tình trạng hoạt động"</t>
  </si>
  <si>
    <t>Test creating a promotion with blank fields</t>
  </si>
  <si>
    <t>Error message will be displayed:
- "Số sân đã tồn tại, xin vui lòng chọn số sân khác".</t>
  </si>
  <si>
    <t>Error message will be displayed:
- "Số sân không chính xác, vui lòng nhập lại số sân".</t>
  </si>
  <si>
    <t>1. Login the system as Stadium Staff
2. Go to "Quản lý khuyến mãi" page
3. Click "Thêm khuyến mãi" button
4. Click "Lưu" button</t>
  </si>
  <si>
    <t>Test creating a promotion with "Thời gian kết thúc" is over</t>
  </si>
  <si>
    <t>Error message will be displayed:
- "Thời gian khuyến mãi đã kết thúc, xin vui lòng chọn thời gian kết thúc khác".</t>
  </si>
  <si>
    <t>Test creating a promotion with "Thời gian kết thúc" before "Thời gian bắt đầu"</t>
  </si>
  <si>
    <t>Error message will be displayed:
- "Thời gian khuyến mãi không đúng, vui lòng chọn thời gian khác".</t>
  </si>
  <si>
    <t>Test creating a field with "Số sân" is not a number</t>
  </si>
  <si>
    <t>Test creating a field with "Số sân" is not available</t>
  </si>
  <si>
    <t>Test creating a field with blank "Sân mẹ" field</t>
  </si>
  <si>
    <t>Test updating a field with "Số sân" is not a number</t>
  </si>
  <si>
    <t>Test updating a field with "Số sân" is not available</t>
  </si>
  <si>
    <t>Test updating a field with blank "Sân mẹ" field</t>
  </si>
  <si>
    <t>Error message will be displayed:
- "Giá trị giảm giá không chính xác, vui lòng nhập lại".</t>
  </si>
  <si>
    <t>Test creating a promotion</t>
  </si>
  <si>
    <t>Test creating a promotion with "Giảm giá (%)" is not a number</t>
  </si>
  <si>
    <t>Redirect to "Quản lý khuyến mãi" page with new "Khuyến mãi" created</t>
  </si>
  <si>
    <t>Redirect to "Quản lý sân bóng" page with new "Sân bóng" is created</t>
  </si>
  <si>
    <t>Redirect to "Quản lý sân bóng" page with new information of "Sân bóng" is updated</t>
  </si>
  <si>
    <t>Test updating a promotion with blank fields</t>
  </si>
  <si>
    <t>Test updating a promotion with "Thời gian kết thúc" is over</t>
  </si>
  <si>
    <t>Test updating a promotion with "Thời gian kết thúc" before "Thời gian bắt đầu"</t>
  </si>
  <si>
    <t>Test updating a promotion with "Giảm giá (%)" is not a number</t>
  </si>
  <si>
    <t>Test updating a promotion</t>
  </si>
  <si>
    <t>Create Promotion</t>
  </si>
  <si>
    <t>Update Promotion</t>
  </si>
  <si>
    <t>Redirect to "Quản lý khuyến mãi" page with new "Khuyến mãi" information updated</t>
  </si>
  <si>
    <t>View List Reservations</t>
  </si>
  <si>
    <t>ReservationManagement</t>
  </si>
  <si>
    <t>Test viewing "Quản lý đơn hàng" form</t>
  </si>
  <si>
    <t>1. Login the system as Stadium Staff
2. Click "Quản lý đơn hàng" tab in the menu.</t>
  </si>
  <si>
    <t>The "Quản lý đơn hàng" view form is displayed as list with the following informations:
- "Khánh hàng"
- "Số sân"
- "Thời gian"
- "Giá"
- "Ngày tạo đơn hàng"
- "Tình trạng hoạt động"</t>
  </si>
  <si>
    <t>Test creating a reservation with blank fields</t>
  </si>
  <si>
    <t>1. Login the system as Stadium Staff
2. Go to "Quản lý đơn hàng" page
3. Click "Thêm đơn hàng" button
4. Click "Lưu" button</t>
  </si>
  <si>
    <t>Create Reservation</t>
  </si>
  <si>
    <t>1. Login the system as Stadium Owner
2. Go to "Quản lý sân bóng" page
3. Click "Sửa" link on row have "Số sân" is "2"
4. Blank all fields
5. Click "Lưu" button</t>
  </si>
  <si>
    <t>1. Login the system as Stadium Owner
2. Go to "Quản lý sân bóng" page
3. Click "Sửa" link on row have "Số sân" is "2"
4. Blank "Sân mẹ" field
5. Click "Lưu" button</t>
  </si>
  <si>
    <t>1. Login the system as Stadium Owner
2. Go to "Quản lý sân bóng" page
3. Click "Sửa" link on row have "Số sân" is "2"
4. Change information
- Change value to "a" in "Số sân" field
5. Click "Lưu" button</t>
  </si>
  <si>
    <t>1. Login the system as Stadium Owner
2. Go to "Quản lý sân bóng" page
3. Click "Sửa" link on row have "Số sân" is "2"
4. Change information
- Change value to "1" into "Số sân" field
5. Click "Lưu" button</t>
  </si>
  <si>
    <t>Test creating a field</t>
  </si>
  <si>
    <t>1. Login the system as Stadium Owner
2. Go to "Quản lý sân bóng" page
3. Click "Thêm sân" button
4. Input require information
- Input "a" into "Số sân" field
- Select "1" in "Sân mẹ" field
- Select "11 người" in "Loại sân" field
5. Click "Lưu" button</t>
  </si>
  <si>
    <t>1. Login the system as Stadium Owner
2. Go to "Quản lý sân bóng" page
3. Click "Thêm sân" button
4. Input require information
- Input "1" into "Số sân" field
- Select "1" in "Sân mẹ" field
- Select "11 người" in "Loại sân" field
5. Click "Lưu" button</t>
  </si>
  <si>
    <t>1. Login the system as Stadium Owner
2. Go to "Quản lý sân bóng" page
3. Click "Thêm sân" button
4. Input require information
- Input "1" into "Số sân" field
- Do not select in "Sân mẹ" field
- Select "11 người" in "Loại sân" field
5. Click "Lưu" button</t>
  </si>
  <si>
    <t>1. Login the system as Stadium Owner
2. Go to "Quản lý sân bóng" page
3. Click "Thêm sân" button
4. Input require information
- Input "2" into "Số sân" field
- Select "1" in "Sân mẹ" field
- Select "11 người" in "Loại sân" field
5. Click "Lưu" button</t>
  </si>
  <si>
    <t>Test updating a field</t>
  </si>
  <si>
    <t>Test updating a field with "Sân mẹ" field is the child field</t>
  </si>
  <si>
    <t>1. Login the system as Stadium Owner
2. Go to "Quản lý sân bóng" page
3. Click "Sửa" link on row have "Số sân" is "2"
4. Change value to "2" in "Sân mẹ" field
5. Click "Lưu" button</t>
  </si>
  <si>
    <t>Error message will be displayed:
- "Sân mẹ không được trùng với sân con, xin vui lòng chọn lại sân mẹ".</t>
  </si>
  <si>
    <t>Test deactivating a field</t>
  </si>
  <si>
    <t>Redirect to "Quản lý sân bóng" page with "Tình trạng hoạt động" of "Sân bóng" is "Hoạt động"</t>
  </si>
  <si>
    <t>Redirect to "Quản lý sân bóng" page with "Tình trạng hoạt động" of "Sân bóng" is "Ngừng hoạt động"</t>
  </si>
  <si>
    <t>1. Login the system as Stadium Owner
2. Go to "Quản lý sân bóng" page
3. Click "Sửa" link on row have "Số sân" is "2"
4. Select "Hoạt động" in "Tình trạng hoạt động" field
5. Click "Lưu" button</t>
  </si>
  <si>
    <t>1. Login the system as Stadium Owner
2. Go to "Quản lý sân bóng" page
3. Click "Sửa" link on row have "Số sân" is "2"
4. Select "Ngừng hoạt động" in "Tình trạng hoạt động" field
5. Click "Lưu" button</t>
  </si>
  <si>
    <t>1. Login the system as Stadium Staff
2. Go to "Quản lý khuyến mãi" page
3. Click "Thêm khuyến mãi" button
4. Input require information
- Select "1" in "Số sân" field
- Input "05/03/2014" into "Thời gian bắt đầu"
- Input "06/03/2014" into "Thời gian kết thúc" field
- Input "10" into "Giảm giá (%)" field
5. Click "Lưu" button</t>
  </si>
  <si>
    <t>1. Login the system as Stadium Staff
2. Go to "Quản lý khuyến mãi" page
3. Click "Thêm khuyến mãi" button
4. Input require information
- Select "1" in "Số sân" field
- Input "25/03/2014" into "Thời gian bắt đầu" field
- Input "20/03/2014" into "Thời gian kết thúc" field
- Input "10" into "Giảm giá (%)" field
5. Click "Lưu" button</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</si>
  <si>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"12a" into "Giảm giá (%)" field
5. Click "Lưu" button</t>
  </si>
  <si>
    <t>1. Login the system as Stadium Staff
2. Go to "Quản lý khuyến mãi" page
3. Click "Thêm khuyến mãi" button
4. Input require information
- Select "1" in "Số sân" field
- Input "08/03/2014" into "Thời gian bắt đầu" field
- Input "30/03/2014" into "Thời gian kết thúc" field
- Input "10" into "Giảm giá (%)" field
5. Click "Lưu" button</t>
  </si>
  <si>
    <t>Test activating a promotion</t>
  </si>
  <si>
    <t>Test deactivating a promotion</t>
  </si>
  <si>
    <t>1. Login the system as Stadium Owner
2. Go to "Quản lý khuyến mãi" page
3. Click "Sửa" link on a row
4. Select "Ngừng hoạt động" in "Tình trạng hoạt động" field
5. Click "Lưu" button</t>
  </si>
  <si>
    <t>1. Login the system as Stadium Owner
2. Go to "Quản lý khuyến mãi" page
3. Click "Sửa" link on a row
4. Select "Hoạt động" in "Tình trạng hoạt động" field
5. Click "Lưu" button</t>
  </si>
  <si>
    <t>Redirect to "Quản lý khuyến mãi" page with "Tình trạng hoạt động" of "Khuyến mãi" is "Ngừng hoạt động"</t>
  </si>
  <si>
    <t>Redirect to "Quản lý khuyến mãi" page with "Tình trạng hoạt động" of "Khuyến mãi" is "Hoạt động"</t>
  </si>
  <si>
    <t>1. Login the system as Stadium Staff
2. Go to "Quản lý khuyến mãi" page
3. Click "Sửa" link on a row
4. Change information
- Change value to "06/03/2014" in "Thời gian kết thúc" field
5. Click "Lưu" button</t>
  </si>
  <si>
    <t>1. Login the system as Stadium Staff
2. Go to "Quản lý khuyến mãi" page
3. Click "Sửa" link on a row
4. Blank all fields
5. Click "Lưu" button</t>
  </si>
  <si>
    <t>1. Login the system as Stadium Staff
2. Go to "Quản lý khuyến mãi" page
3. Click "Sửa" link on a row
4. Change information
- Change "25/03/2014" into "Thời gian bắt đầu" field
- Change "20/03/2014" into "Thời gian kết thúc" field
5. Click "Lưu" button</t>
  </si>
  <si>
    <t>1. Login the system as Stadium Staff
2. Go to "Quản lý khuyến mãi" page
3. Click "Sửa" link on a row
4. Change information
- Change value to "abc" in "Giảm giá (%)" field
5. Click "Lưu" button</t>
  </si>
  <si>
    <t>1. Login the system as Stadium Staff
2. Go to "Quản lý khuyến mãi" page
3. Click "Sửa" link on a row
4. Input require information
- Change value to "2" in "Số sân" field
- Change value to "18/03/2014" in "Thời gian bắt đầu" field
- Change value to "20/03/2014" in "Thời gian kết thúc" field
- Change value to "20" in "Giảm giá (%)" field
5. Click "Lưu" button</t>
  </si>
  <si>
    <t>Error message will be displayed:
- "Tên khách hàng không tồn tại".</t>
  </si>
  <si>
    <t>Test creating a reservation with customer username is not existed</t>
  </si>
  <si>
    <t>Test creating a reservation with blank customer username</t>
  </si>
  <si>
    <t>Redirect to "Quản lý đơn hàng" page with new "Đơn hàng" created</t>
  </si>
  <si>
    <t>Test creating a reservation with wrong email format</t>
  </si>
  <si>
    <t>Error message will be displayed:
- "Email không chính xác, vui lòng chọn email khác".</t>
  </si>
  <si>
    <t>Error message will be displayed:
- "Thời gian đặt sân đã kết thúc, vui lòng chọn thời gian khác".</t>
  </si>
  <si>
    <t>Test creating a reservation with booking time is not available</t>
  </si>
  <si>
    <t>Test creating a reservation with booking time is over</t>
  </si>
  <si>
    <t>Error message will be displayed:
- "Sân đã có được đặt vào thời gian này, vui lòng chọn thời gian khác".</t>
  </si>
  <si>
    <t>Test creating a reservation with check "Đối thủ" with blank rival information</t>
  </si>
  <si>
    <t>Error message will be displayed:
- "Xin vui lòng nhập thông tin của đối thủ".</t>
  </si>
  <si>
    <t>Test creating a reservation with rival username is not existed</t>
  </si>
  <si>
    <t>Error message will be displayed:
- "Tên đối thủ không tồn tại".</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</si>
  <si>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"16:30" in "Giờ đá bóng" field
- Input "1:30" "Kéo dài" field
- Check "Đối thủ" checkbox
- Input rival information
+ Input "aaaaaa" into "Đối thủ" field
+ Input "ABC123" into "Tên đầy đủ" field
+ Input "123456789" into "Số điện thoại" field
+ Input "abc123@def.ghi" into "Email" field
5. Click "Lưu" button</t>
  </si>
  <si>
    <t>1. Login the system as Stadium Staff
2. Go to "Quản lý đơn hàng" page
3. Click "Thêm đơn hàng" button
4. Input require information
- Select "1" in "Số sân" field
- Input customer information
+ Input "abc123" into "Khách hàng" field
+ Input "ABCDEF" into "Tên đầy đủ" field
+ Input "1234567890" into "Số điện thoại" field
+ Input "abcdef@ghi.jk"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</si>
  <si>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</si>
  <si>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"15/03/2014"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</si>
  <si>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"14/03/2014" into "Ngày" field
- Input "17:30"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</si>
  <si>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"06/03/2014" into "Ngày" field
- Input "16:30" in "Giờ đá bóng" field
- Input "1:30" "Kéo dài" field
- Uncheck "Đối thủ" checkbox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</si>
  <si>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 into "Email" field
- Input "15/03/2014" into "Ngày" field
- Input "16:30" in "Giờ đá bóng" field
- Input "1:30" "Kéo dài" field
- Check "Đối thủ" checkbox
5. Click "Lưu" button</t>
  </si>
  <si>
    <t>Test creating a reservation with blank rival username</t>
  </si>
  <si>
    <t>Test creating a reservation</t>
  </si>
  <si>
    <t>Update Reservation</t>
  </si>
  <si>
    <t>Test updating a reservation with blank fields</t>
  </si>
  <si>
    <t>Test updating a reservation with customer username is not existed</t>
  </si>
  <si>
    <t>Test updating a reservation with blank customer username</t>
  </si>
  <si>
    <t>Test updating a reservation with wrong email format</t>
  </si>
  <si>
    <t>Test updating a reservation with booking time is not available</t>
  </si>
  <si>
    <t>Test updating a reservation with booking time is over</t>
  </si>
  <si>
    <t>Test updating a reservation with check "Đối thủ" with blank rival information</t>
  </si>
  <si>
    <t>Test updating a reservation with rival username is not existed</t>
  </si>
  <si>
    <t>Test updating a reservation with blank rival username</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</si>
  <si>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"15/03/2014" into "Ngày" field
- Input "19:00" in "Giờ đá bóng" field
- Input "1:30" "Kéo dài" field
- Check "Đối thủ" checkbox
- Input rival information
+ Input "ABC123" into "Tên đầy đủ" field
+ Input "123456789" into "Số điện thoại" field
+ Input "abc123@def.ghi" into "Email" field
5. Click "Lưu" button</t>
  </si>
  <si>
    <t>1. Login the system as Stadium Staff
2. Go to "Quản lý đơn hàng" page
3. Click "Thêm đơn hàng" button
4. Input require information
- Select "1" in "Số sân" field
- Input customer information
+ Input "ABCDEF" into "Tên đầy đủ" field
+ Input "1234567890" into "Số điện thoại" field
+ Input "abcdef@ghi.jk" into "Email" field
- Input "16/03/2014" into "Ngày" field
- Input "16:30" in "Giờ đá bóng" field
- Input "1:30" "Kéo dài" field
- Check "Đối thủ" checkbox
- Input rival information
+ Input "thinhnd" into "Đối thủ" field
+ Input "ABC123" into "Tên đầy đủ" field
+ Input "123456789" into "Số điện thoại" field
+ Input "abc123@def.ghi" into "Email" field
5. Click "Lưu" button</t>
  </si>
  <si>
    <t>1. Login the system as Stadium Staff
2. Go to "Quản lý đơn hàng" page
3. Click "Sửa" link on row have booking time is "16:30 15/03/2014"
4. Blank all fields
4. Click "Lưu" button</t>
  </si>
  <si>
    <t>1. Login the system as Stadium Staff
2. Go to "Quản lý đơn hàng" page
3. Click "Sửa" link on row have booking time is "16:30 15/03/2014"
4. Input require information
- Input "abc123" into "Khách hàng" field
5. Click "Lưu" button</t>
  </si>
  <si>
    <t>1. Login the system as Stadium Staff
2. Go to "Quản lý đơn hàng" page
3. Click "Sửa" link on row have booking time is "16:30 15/03/2014"
4. Input require information
- Blank "Khách hàng" field
5. Click "Lưu" button</t>
  </si>
  <si>
    <t>Redirect to "Quản lý đơn hàng" page with new "Đơn hàng" information updated</t>
  </si>
  <si>
    <t>1. Login the system as Stadium Staff
2. Go to "Quản lý đơn hàng" page
3. Click "Sửa" link on row have booking time is "16:30 15/03/2014"
4. Input require information
- Change value to "abcdef" in "Email" field of "Thông tin khách hàng" area
5. Click "Lưu" button</t>
  </si>
  <si>
    <t>1. Login the system as Stadium Staff
2. Go to "Quản lý đơn hàng" page
3. Click "Sửa" link on row have booking time is "16:30 15/03/2014"
4. Input require information
- Change value to "15/03/2014" into "Ngày" field
- Change value to "19:30" in "Giờ đá bóng" field
5. Click "Lưu" button</t>
  </si>
  <si>
    <t>1. Login the system as Stadium Staff
2. Go to "Quản lý đơn hàng" page
3. Click "Sửa" link on row have booking time is "16:30 15/03/2014"
4. Input require information
- Change value to "06/03/2014" in "Ngày" field
5. Click "Lưu" button</t>
  </si>
  <si>
    <t>1. Login the system as Stadium Staff
2. Go to "Quản lý đơn hàng" page
3. Click "Sửa" link on row have booking time is "16:30 15/03/2014"
4. Input require information
- Check "Đối thủ" checkbox
- Blank all fields in "Thông tin đối thủ" area
5. Click "Lưu" button</t>
  </si>
  <si>
    <t>1. Login the system as Stadium Staff
2. Go to "Quản lý đơn hàng" page
3. Click "Sửa" link on row have booking time is "16:30 15/03/2014"
4. Input require information
- Input "aaaaaa" into "Đối thủ" field of "Thông tin đối thủ" area
5. Click "Lưu" button</t>
  </si>
  <si>
    <t>1. Login the system as Stadium Staff
2. Go to "Quản lý đơn hàng" page
3. Click "Sửa" link on row have booking time is "16:30 15/03/2014"
4. Input require information
- Blank "Đối thủ" field
5. Click "Lưu" button</t>
  </si>
  <si>
    <t>Test updating a reservation with status change</t>
  </si>
  <si>
    <t>1. Login the system as Stadium Staff
2. Go to "Quản lý đơn hàng" page
3. Click "Sửa" link on row have booking time is "16:30 15/03/2014"
4. Input require information
- Select "Từ chối" in "Tình trạng đơn hàng" field
5. Click "Lưu" button</t>
  </si>
  <si>
    <t>Approve Reservation</t>
  </si>
  <si>
    <t>Test approve a reservation</t>
  </si>
  <si>
    <t>1. Login the system as Stadium Staff
2. Go to "Quản lý đơn hàng" page
3. Click "Kích hoạt" link on row have booking time is "16:30 15/03/2014"</t>
  </si>
  <si>
    <t>Reload "Quản lý đơn hàng" page with "Tình trạng hoạt động" in that row is "Hoạt động"</t>
  </si>
  <si>
    <t>Deny Reservation</t>
  </si>
  <si>
    <t>Test deny a reservation</t>
  </si>
  <si>
    <t>1. Login the system as Stadium Staff
2. Go to "Quản lý đơn hàng" page
3. Click "Ngừng hoạt động" link on row have booking time is "16:30 15/03/2014"</t>
  </si>
  <si>
    <t>Reload "Quản lý đơn hàng" page with "Tình trạng hoạt động" in that row is "Ngừng hoạt động"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</si>
</sst>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153">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64" fontId="2" fillId="0" borderId="7" xfId="0" applyNumberFormat="1" applyFont="1" applyBorder="1" applyAlignment="1">
      <alignment vertical="top"/>
    </xf>
    <xf numFmtId="0" fontId="2" fillId="0" borderId="9" xfId="0" applyFont="1" applyBorder="1" applyAlignment="1">
      <alignment vertical="top"/>
    </xf>
    <xf numFmtId="164"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1" fontId="2" fillId="2" borderId="7" xfId="0" applyNumberFormat="1" applyFont="1" applyFill="1" applyBorder="1" applyAlignment="1">
      <alignment vertical="center"/>
    </xf>
    <xf numFmtId="49" fontId="2" fillId="2" borderId="8" xfId="0" applyNumberFormat="1" applyFont="1" applyFill="1" applyBorder="1" applyAlignment="1">
      <alignment horizontal="left" vertical="center"/>
    </xf>
    <xf numFmtId="0" fontId="14" fillId="2" borderId="8" xfId="1"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1" fontId="2" fillId="2" borderId="10" xfId="0" applyNumberFormat="1" applyFont="1" applyFill="1" applyBorder="1" applyAlignment="1">
      <alignmen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4" xfId="0" applyFont="1" applyFill="1" applyBorder="1" applyAlignment="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5" xfId="3" applyFont="1" applyFill="1" applyBorder="1" applyAlignment="1">
      <alignment horizontal="left" wrapText="1"/>
    </xf>
    <xf numFmtId="0" fontId="2" fillId="2" borderId="0" xfId="0" applyFont="1" applyFill="1" applyAlignment="1" applyProtection="1">
      <alignment wrapText="1"/>
    </xf>
    <xf numFmtId="0" fontId="13" fillId="2" borderId="16" xfId="3" applyFont="1" applyFill="1" applyBorder="1" applyAlignment="1">
      <alignment horizontal="left" wrapText="1"/>
    </xf>
    <xf numFmtId="0" fontId="11" fillId="2" borderId="0" xfId="0" applyFont="1" applyFill="1" applyAlignment="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Border="1" applyAlignment="1">
      <alignment horizontal="center" wrapText="1"/>
    </xf>
    <xf numFmtId="0" fontId="8" fillId="3" borderId="2" xfId="3" applyFont="1" applyFill="1" applyBorder="1" applyAlignment="1">
      <alignment horizontal="center" vertical="center" wrapText="1"/>
    </xf>
    <xf numFmtId="0" fontId="8" fillId="3" borderId="20"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3" fillId="5" borderId="1" xfId="3" applyFont="1" applyFill="1" applyBorder="1" applyAlignment="1">
      <alignment horizontal="left" vertical="center"/>
    </xf>
    <xf numFmtId="0" fontId="13" fillId="5" borderId="21" xfId="3" applyFont="1" applyFill="1" applyBorder="1" applyAlignment="1">
      <alignment horizontal="left" vertical="center"/>
    </xf>
    <xf numFmtId="0" fontId="13" fillId="5" borderId="3" xfId="3" applyFont="1" applyFill="1" applyBorder="1" applyAlignment="1">
      <alignment horizontal="left" vertical="center"/>
    </xf>
    <xf numFmtId="0" fontId="12" fillId="2" borderId="0" xfId="3" applyFont="1" applyFill="1" applyBorder="1" applyAlignment="1">
      <alignment horizontal="left" vertical="center"/>
    </xf>
    <xf numFmtId="0" fontId="2" fillId="2" borderId="2" xfId="3" applyFont="1" applyFill="1" applyBorder="1" applyAlignment="1">
      <alignment vertical="top" wrapText="1"/>
    </xf>
    <xf numFmtId="0" fontId="7" fillId="2" borderId="2" xfId="0" applyFont="1" applyFill="1" applyBorder="1" applyAlignment="1">
      <alignment horizontal="left" vertical="top" wrapText="1"/>
    </xf>
    <xf numFmtId="0" fontId="2"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2" fillId="2" borderId="2" xfId="0" applyFont="1" applyFill="1" applyBorder="1"/>
    <xf numFmtId="0" fontId="16" fillId="2" borderId="0" xfId="0" applyFont="1" applyFill="1" applyBorder="1"/>
    <xf numFmtId="0" fontId="17" fillId="2" borderId="22" xfId="0" applyFont="1" applyFill="1" applyBorder="1" applyAlignment="1">
      <alignment horizontal="center" vertical="center"/>
    </xf>
    <xf numFmtId="0" fontId="13" fillId="0" borderId="23" xfId="3" applyFont="1" applyFill="1" applyBorder="1" applyAlignment="1">
      <alignment horizontal="left" vertical="center"/>
    </xf>
    <xf numFmtId="0" fontId="2" fillId="2" borderId="0" xfId="3" applyFont="1" applyFill="1" applyBorder="1" applyAlignment="1">
      <alignment vertical="top" wrapText="1"/>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7" fillId="2" borderId="3"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24" xfId="0" applyFont="1" applyFill="1" applyBorder="1" applyAlignment="1"/>
    <xf numFmtId="0" fontId="8" fillId="3" borderId="25"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13" xfId="0" applyNumberFormat="1" applyFont="1" applyFill="1" applyBorder="1" applyAlignment="1">
      <alignment horizontal="center"/>
    </xf>
    <xf numFmtId="0" fontId="8" fillId="3" borderId="26" xfId="0" applyNumberFormat="1" applyFont="1" applyFill="1" applyBorder="1" applyAlignment="1">
      <alignment horizontal="center" wrapText="1"/>
    </xf>
    <xf numFmtId="0" fontId="2" fillId="2" borderId="24" xfId="0" applyFont="1" applyFill="1" applyBorder="1"/>
    <xf numFmtId="0" fontId="2" fillId="2" borderId="27" xfId="0" applyNumberFormat="1" applyFont="1" applyFill="1" applyBorder="1" applyAlignment="1">
      <alignment horizontal="center"/>
    </xf>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8" xfId="0" applyNumberFormat="1" applyFont="1" applyFill="1" applyBorder="1" applyAlignment="1">
      <alignment horizontal="center"/>
    </xf>
    <xf numFmtId="0" fontId="2"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15" fillId="2" borderId="8" xfId="1" applyNumberFormat="1" applyFill="1" applyBorder="1" applyAlignment="1" applyProtection="1">
      <alignment horizontal="left" vertical="center"/>
    </xf>
    <xf numFmtId="14" fontId="2" fillId="2" borderId="2" xfId="3" applyNumberFormat="1" applyFont="1" applyFill="1" applyBorder="1" applyAlignment="1">
      <alignment vertical="top" wrapText="1"/>
    </xf>
    <xf numFmtId="14" fontId="2" fillId="2" borderId="2" xfId="0" applyNumberFormat="1" applyFont="1" applyFill="1" applyBorder="1" applyAlignment="1"/>
    <xf numFmtId="14" fontId="2" fillId="2" borderId="2" xfId="0" applyNumberFormat="1" applyFont="1" applyFill="1" applyBorder="1" applyAlignment="1">
      <alignment vertical="top"/>
    </xf>
    <xf numFmtId="0" fontId="2" fillId="2" borderId="2" xfId="0" applyFont="1" applyFill="1" applyBorder="1" applyAlignment="1">
      <alignment vertical="top"/>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17" fillId="2" borderId="32" xfId="0" applyFont="1" applyFill="1" applyBorder="1" applyAlignment="1">
      <alignment horizontal="center" vertical="center" wrapText="1"/>
    </xf>
    <xf numFmtId="0" fontId="7" fillId="2" borderId="33" xfId="3" applyFont="1" applyFill="1" applyBorder="1" applyAlignment="1">
      <alignment horizontal="left" wrapText="1"/>
    </xf>
    <xf numFmtId="0" fontId="7" fillId="2" borderId="34" xfId="3" applyFont="1" applyFill="1" applyBorder="1" applyAlignment="1">
      <alignment horizontal="left" wrapText="1"/>
    </xf>
    <xf numFmtId="0" fontId="11" fillId="2" borderId="33"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2" applyFont="1" applyFill="1" applyBorder="1" applyAlignment="1">
      <alignment vertical="top"/>
    </xf>
    <xf numFmtId="0" fontId="5" fillId="2" borderId="0" xfId="2"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35"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38" t="s">
        <v>0</v>
      </c>
      <c r="D2" s="138"/>
      <c r="E2" s="138"/>
      <c r="F2" s="138"/>
      <c r="G2" s="138"/>
    </row>
    <row r="3" spans="1:7">
      <c r="B3" s="6"/>
      <c r="C3" s="7"/>
      <c r="F3" s="8"/>
    </row>
    <row r="4" spans="1:7" ht="14.25" customHeight="1">
      <c r="B4" s="9" t="s">
        <v>1</v>
      </c>
      <c r="C4" s="139" t="s">
        <v>2</v>
      </c>
      <c r="D4" s="139"/>
      <c r="E4" s="139"/>
      <c r="F4" s="9" t="s">
        <v>3</v>
      </c>
      <c r="G4" s="10"/>
    </row>
    <row r="5" spans="1:7" ht="14.25" customHeight="1">
      <c r="B5" s="9" t="s">
        <v>4</v>
      </c>
      <c r="C5" s="139" t="s">
        <v>5</v>
      </c>
      <c r="D5" s="139"/>
      <c r="E5" s="139"/>
      <c r="F5" s="9" t="s">
        <v>6</v>
      </c>
      <c r="G5" s="10"/>
    </row>
    <row r="6" spans="1:7" ht="15.75" customHeight="1">
      <c r="B6" s="140" t="s">
        <v>7</v>
      </c>
      <c r="C6" s="141" t="str">
        <f>C5&amp;"_"&amp;"XXX"&amp;"_"&amp;"vx.x"</f>
        <v>&lt;Project Code&gt;_XXX_vx.x</v>
      </c>
      <c r="D6" s="141"/>
      <c r="E6" s="141"/>
      <c r="F6" s="9" t="s">
        <v>8</v>
      </c>
      <c r="G6" s="12"/>
    </row>
    <row r="7" spans="1:7" ht="13.5" customHeight="1">
      <c r="B7" s="140"/>
      <c r="C7" s="141"/>
      <c r="D7" s="141"/>
      <c r="E7" s="141"/>
      <c r="F7" s="9" t="s">
        <v>9</v>
      </c>
      <c r="G7" s="12"/>
    </row>
    <row r="8" spans="1:7">
      <c r="B8" s="13"/>
      <c r="C8" s="14"/>
      <c r="D8" s="15"/>
      <c r="E8" s="15"/>
      <c r="F8" s="16"/>
      <c r="G8" s="17"/>
    </row>
    <row r="9" spans="1:7">
      <c r="B9" s="18"/>
      <c r="C9" s="19"/>
      <c r="D9" s="19"/>
      <c r="E9" s="19"/>
      <c r="F9" s="19"/>
    </row>
    <row r="10" spans="1:7">
      <c r="B10" s="20" t="s">
        <v>10</v>
      </c>
    </row>
    <row r="11" spans="1:7" s="21" customFormat="1">
      <c r="B11" s="22" t="s">
        <v>11</v>
      </c>
      <c r="C11" s="23" t="s">
        <v>9</v>
      </c>
      <c r="D11" s="23" t="s">
        <v>12</v>
      </c>
      <c r="E11" s="23" t="s">
        <v>13</v>
      </c>
      <c r="F11" s="23" t="s">
        <v>14</v>
      </c>
      <c r="G11" s="24" t="s">
        <v>15</v>
      </c>
    </row>
    <row r="12" spans="1:7" s="25" customFormat="1" ht="25.5">
      <c r="B12" s="26" t="s">
        <v>16</v>
      </c>
      <c r="C12" s="27"/>
      <c r="D12" s="28"/>
      <c r="E12" s="28"/>
      <c r="F12" s="29"/>
      <c r="G12" s="30" t="s">
        <v>60</v>
      </c>
    </row>
    <row r="13" spans="1:7" s="25" customFormat="1" ht="21.75" customHeight="1">
      <c r="B13" s="31"/>
      <c r="C13" s="27"/>
      <c r="D13" s="28"/>
      <c r="E13" s="28"/>
      <c r="F13" s="28"/>
      <c r="G13" s="32"/>
    </row>
    <row r="14" spans="1:7" s="25" customFormat="1" ht="19.5" customHeight="1">
      <c r="B14" s="31"/>
      <c r="C14" s="27"/>
      <c r="D14" s="28"/>
      <c r="E14" s="28"/>
      <c r="F14" s="28"/>
      <c r="G14" s="32"/>
    </row>
    <row r="15" spans="1:7" s="25" customFormat="1" ht="21.75" customHeight="1">
      <c r="B15" s="31"/>
      <c r="C15" s="27"/>
      <c r="D15" s="28"/>
      <c r="E15" s="28"/>
      <c r="F15" s="28"/>
      <c r="G15" s="32"/>
    </row>
    <row r="16" spans="1:7" s="25" customFormat="1" ht="19.5" customHeight="1">
      <c r="B16" s="31"/>
      <c r="C16" s="27"/>
      <c r="D16" s="28"/>
      <c r="E16" s="28"/>
      <c r="F16" s="28"/>
      <c r="G16" s="32"/>
    </row>
    <row r="17" spans="2:7" s="25" customFormat="1" ht="21.75" customHeight="1">
      <c r="B17" s="31"/>
      <c r="C17" s="27"/>
      <c r="D17" s="28"/>
      <c r="E17" s="28"/>
      <c r="F17" s="28"/>
      <c r="G17" s="32"/>
    </row>
    <row r="18" spans="2:7" s="25" customFormat="1" ht="19.5" customHeight="1">
      <c r="B18" s="33"/>
      <c r="C18" s="34"/>
      <c r="D18" s="35"/>
      <c r="E18" s="35"/>
      <c r="F18" s="35"/>
      <c r="G18" s="3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1" sqref="D11"/>
    </sheetView>
  </sheetViews>
  <sheetFormatPr defaultRowHeight="12.75"/>
  <cols>
    <col min="1" max="1" width="1.375" style="8" customWidth="1"/>
    <col min="2" max="2" width="11.75" style="37" customWidth="1"/>
    <col min="3" max="3" width="26.5" style="38" customWidth="1"/>
    <col min="4" max="4" width="17.125" style="38" customWidth="1"/>
    <col min="5" max="5" width="28.125" style="38" customWidth="1"/>
    <col min="6" max="6" width="30.625" style="38" customWidth="1"/>
    <col min="7" max="16384" width="9" style="8"/>
  </cols>
  <sheetData>
    <row r="1" spans="2:6" ht="25.5">
      <c r="B1" s="39"/>
      <c r="D1" s="40" t="s">
        <v>17</v>
      </c>
      <c r="E1" s="41"/>
    </row>
    <row r="2" spans="2:6" ht="13.5" customHeight="1">
      <c r="B2" s="39"/>
      <c r="D2" s="42"/>
      <c r="E2" s="42"/>
    </row>
    <row r="3" spans="2:6">
      <c r="B3" s="144" t="s">
        <v>1</v>
      </c>
      <c r="C3" s="144"/>
      <c r="D3" s="145" t="str">
        <f>Cover!C4</f>
        <v>&lt;Project Name&gt;</v>
      </c>
      <c r="E3" s="145"/>
      <c r="F3" s="145"/>
    </row>
    <row r="4" spans="2:6">
      <c r="B4" s="144" t="s">
        <v>4</v>
      </c>
      <c r="C4" s="144"/>
      <c r="D4" s="145" t="str">
        <f>Cover!C5</f>
        <v>&lt;Project Code&gt;</v>
      </c>
      <c r="E4" s="145"/>
      <c r="F4" s="145"/>
    </row>
    <row r="5" spans="2:6" s="43" customFormat="1" ht="84.75" customHeight="1">
      <c r="B5" s="142" t="s">
        <v>18</v>
      </c>
      <c r="C5" s="142"/>
      <c r="D5" s="143" t="s">
        <v>19</v>
      </c>
      <c r="E5" s="143"/>
      <c r="F5" s="143"/>
    </row>
    <row r="6" spans="2:6">
      <c r="B6" s="44"/>
      <c r="C6" s="45"/>
      <c r="D6" s="45"/>
      <c r="E6" s="45"/>
      <c r="F6" s="45"/>
    </row>
    <row r="7" spans="2:6" s="46" customFormat="1">
      <c r="B7" s="47"/>
      <c r="C7" s="48"/>
      <c r="D7" s="48"/>
      <c r="E7" s="48"/>
      <c r="F7" s="48"/>
    </row>
    <row r="8" spans="2:6" s="49" customFormat="1" ht="21" customHeight="1">
      <c r="B8" s="50" t="s">
        <v>20</v>
      </c>
      <c r="C8" s="51" t="s">
        <v>21</v>
      </c>
      <c r="D8" s="51" t="s">
        <v>22</v>
      </c>
      <c r="E8" s="52" t="s">
        <v>23</v>
      </c>
      <c r="F8" s="53" t="s">
        <v>24</v>
      </c>
    </row>
    <row r="9" spans="2:6" ht="13.5">
      <c r="B9" s="54">
        <v>1</v>
      </c>
      <c r="C9" s="55" t="s">
        <v>25</v>
      </c>
      <c r="D9" s="133" t="s">
        <v>61</v>
      </c>
      <c r="E9" s="56"/>
      <c r="F9" s="57"/>
    </row>
    <row r="10" spans="2:6" ht="13.5">
      <c r="B10" s="54">
        <v>2</v>
      </c>
      <c r="C10" s="55" t="s">
        <v>27</v>
      </c>
      <c r="D10" s="133" t="s">
        <v>61</v>
      </c>
      <c r="E10" s="56"/>
      <c r="F10" s="57"/>
    </row>
    <row r="11" spans="2:6">
      <c r="B11" s="54">
        <v>3</v>
      </c>
      <c r="C11" s="55" t="s">
        <v>28</v>
      </c>
      <c r="D11" s="56" t="s">
        <v>26</v>
      </c>
      <c r="E11" s="56"/>
      <c r="F11" s="57"/>
    </row>
    <row r="12" spans="2:6">
      <c r="B12" s="54">
        <v>4</v>
      </c>
      <c r="C12" s="55" t="s">
        <v>29</v>
      </c>
      <c r="D12" s="56" t="s">
        <v>30</v>
      </c>
      <c r="E12" s="56"/>
      <c r="F12" s="57"/>
    </row>
    <row r="13" spans="2:6">
      <c r="B13" s="54">
        <v>5</v>
      </c>
      <c r="C13" s="55" t="s">
        <v>31</v>
      </c>
      <c r="D13" s="56" t="s">
        <v>30</v>
      </c>
      <c r="E13" s="56"/>
      <c r="F13" s="57"/>
    </row>
    <row r="14" spans="2:6">
      <c r="B14" s="54"/>
      <c r="C14" s="55"/>
      <c r="D14" s="58"/>
      <c r="E14" s="58"/>
      <c r="F14" s="57"/>
    </row>
    <row r="15" spans="2:6">
      <c r="B15" s="54"/>
      <c r="C15" s="55"/>
      <c r="D15" s="58"/>
      <c r="E15" s="58"/>
      <c r="F15" s="57"/>
    </row>
    <row r="16" spans="2:6">
      <c r="B16" s="54"/>
      <c r="C16" s="55"/>
      <c r="D16" s="58"/>
      <c r="E16" s="58"/>
      <c r="F16" s="57"/>
    </row>
    <row r="17" spans="2:6">
      <c r="B17" s="54"/>
      <c r="C17" s="55"/>
      <c r="D17" s="58"/>
      <c r="E17" s="58"/>
      <c r="F17" s="57"/>
    </row>
    <row r="18" spans="2:6">
      <c r="B18" s="54"/>
      <c r="C18" s="55"/>
      <c r="D18" s="58"/>
      <c r="E18" s="58"/>
      <c r="F18" s="57"/>
    </row>
    <row r="19" spans="2:6">
      <c r="B19" s="54"/>
      <c r="C19" s="55"/>
      <c r="D19" s="58"/>
      <c r="E19" s="58"/>
      <c r="F19" s="57"/>
    </row>
    <row r="20" spans="2:6">
      <c r="B20" s="54"/>
      <c r="C20" s="55"/>
      <c r="D20" s="58"/>
      <c r="E20" s="58"/>
      <c r="F20" s="57"/>
    </row>
    <row r="21" spans="2:6">
      <c r="B21" s="59"/>
      <c r="C21" s="60"/>
      <c r="D21" s="61"/>
      <c r="E21" s="61"/>
      <c r="F21" s="62"/>
    </row>
  </sheetData>
  <mergeCells count="6">
    <mergeCell ref="B5:C5"/>
    <mergeCell ref="D5:F5"/>
    <mergeCell ref="B3:C3"/>
    <mergeCell ref="D3:F3"/>
    <mergeCell ref="B4:C4"/>
    <mergeCell ref="D4:F4"/>
  </mergeCells>
  <phoneticPr fontId="0" type="noConversion"/>
  <hyperlinks>
    <hyperlink ref="D9" location="StadiumOwner!A1" display="StadiumOwner"/>
    <hyperlink ref="D10" location="StadiumOwner!A1" display="StadiumOwner"/>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pane ySplit="8" topLeftCell="A24" activePane="bottomLeft" state="frozen"/>
      <selection pane="bottomLeft" activeCell="D25" sqref="D25"/>
    </sheetView>
  </sheetViews>
  <sheetFormatPr defaultRowHeight="12.75"/>
  <cols>
    <col min="1" max="1" width="14.25" style="8" customWidth="1"/>
    <col min="2" max="2" width="24.125" style="8" customWidth="1"/>
    <col min="3" max="3" width="33.75"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c r="A1" s="65"/>
      <c r="B1" s="66"/>
      <c r="C1" s="66"/>
      <c r="D1" s="66"/>
      <c r="E1" s="66"/>
      <c r="F1" s="67"/>
      <c r="G1" s="68"/>
      <c r="H1" s="43"/>
      <c r="I1" s="69"/>
    </row>
    <row r="2" spans="1:10" s="70" customFormat="1" ht="15" customHeight="1">
      <c r="A2" s="71" t="s">
        <v>32</v>
      </c>
      <c r="B2" s="147" t="s">
        <v>83</v>
      </c>
      <c r="C2" s="147"/>
      <c r="D2" s="147"/>
      <c r="E2" s="147"/>
      <c r="F2" s="147"/>
      <c r="G2" s="72"/>
      <c r="H2" s="43"/>
      <c r="I2" s="69"/>
      <c r="J2" s="70" t="s">
        <v>33</v>
      </c>
    </row>
    <row r="3" spans="1:10" s="70" customFormat="1" ht="25.5" customHeight="1">
      <c r="A3" s="73" t="s">
        <v>34</v>
      </c>
      <c r="B3" s="147" t="s">
        <v>35</v>
      </c>
      <c r="C3" s="147"/>
      <c r="D3" s="147"/>
      <c r="E3" s="147"/>
      <c r="F3" s="147"/>
      <c r="G3" s="72"/>
      <c r="H3" s="43"/>
      <c r="I3" s="69"/>
      <c r="J3" s="70" t="s">
        <v>36</v>
      </c>
    </row>
    <row r="4" spans="1:10" s="70" customFormat="1" ht="18" customHeight="1">
      <c r="A4" s="71" t="s">
        <v>37</v>
      </c>
      <c r="B4" s="148"/>
      <c r="C4" s="148"/>
      <c r="D4" s="148"/>
      <c r="E4" s="148"/>
      <c r="F4" s="148"/>
      <c r="G4" s="72"/>
      <c r="H4" s="43"/>
      <c r="I4" s="69"/>
      <c r="J4" s="74"/>
    </row>
    <row r="5" spans="1:10" s="70" customFormat="1" ht="19.5" customHeight="1">
      <c r="A5" s="75" t="s">
        <v>33</v>
      </c>
      <c r="B5" s="76" t="s">
        <v>36</v>
      </c>
      <c r="C5" s="76" t="s">
        <v>38</v>
      </c>
      <c r="D5" s="77" t="s">
        <v>39</v>
      </c>
      <c r="E5" s="149" t="s">
        <v>40</v>
      </c>
      <c r="F5" s="149"/>
      <c r="G5" s="78"/>
      <c r="H5" s="78"/>
      <c r="I5" s="79"/>
      <c r="J5" s="70" t="s">
        <v>41</v>
      </c>
    </row>
    <row r="6" spans="1:10" s="70" customFormat="1" ht="15" customHeight="1">
      <c r="A6" s="80">
        <f>COUNTIF(F10:F999,"Pass")</f>
        <v>0</v>
      </c>
      <c r="B6" s="81">
        <f>COUNTIF(F10:F999,"Fail")</f>
        <v>0</v>
      </c>
      <c r="C6" s="81">
        <f>E6-D6-B6-A6</f>
        <v>14</v>
      </c>
      <c r="D6" s="82">
        <f>COUNTIF(F$10:F$999,"N/A")</f>
        <v>0</v>
      </c>
      <c r="E6" s="146">
        <f>COUNTA(A10:A999)</f>
        <v>14</v>
      </c>
      <c r="F6" s="146"/>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62</v>
      </c>
      <c r="C9" s="88"/>
      <c r="D9" s="88"/>
      <c r="E9" s="88"/>
      <c r="F9" s="88"/>
      <c r="G9" s="88"/>
      <c r="H9" s="89"/>
      <c r="I9" s="90"/>
    </row>
    <row r="10" spans="1:10" s="95" customFormat="1" ht="93" customHeight="1">
      <c r="A10" s="91" t="str">
        <f>IF(OR(B10&lt;&gt;"",D10&lt;&gt;""),"["&amp;TEXT($B$2,"##")&amp;"-"&amp;TEXT(ROW()-9,"##")&amp;"]","")</f>
        <v>[FieldManagement-1]</v>
      </c>
      <c r="B10" s="91" t="s">
        <v>82</v>
      </c>
      <c r="C10" s="91" t="s">
        <v>64</v>
      </c>
      <c r="D10" s="96" t="s">
        <v>86</v>
      </c>
      <c r="E10" s="92"/>
      <c r="F10" s="91" t="s">
        <v>38</v>
      </c>
      <c r="G10" s="134">
        <v>41705</v>
      </c>
      <c r="H10" s="93"/>
      <c r="I10" s="94"/>
    </row>
    <row r="11" spans="1:10" s="70" customFormat="1" ht="15.75" customHeight="1">
      <c r="A11" s="88"/>
      <c r="B11" s="87" t="s">
        <v>63</v>
      </c>
      <c r="C11" s="88"/>
      <c r="D11" s="88"/>
      <c r="E11" s="88"/>
      <c r="F11" s="88"/>
      <c r="G11" s="88"/>
      <c r="H11" s="89"/>
      <c r="I11" s="90"/>
    </row>
    <row r="12" spans="1:10" ht="76.5" customHeight="1">
      <c r="A12" s="91" t="str">
        <f t="shared" ref="A12:A16" si="0">IF(OR(B12&lt;&gt;"",D12&lt;&gt;""),"["&amp;TEXT($B$2,"##")&amp;"-"&amp;TEXT(ROW()-10,"##")&amp;"]","")</f>
        <v>[FieldManagement-2]</v>
      </c>
      <c r="B12" s="91" t="s">
        <v>69</v>
      </c>
      <c r="C12" s="91" t="s">
        <v>65</v>
      </c>
      <c r="D12" s="91" t="s">
        <v>66</v>
      </c>
      <c r="E12" s="91"/>
      <c r="F12" s="91" t="s">
        <v>38</v>
      </c>
      <c r="G12" s="134">
        <v>41705</v>
      </c>
      <c r="H12" s="93"/>
      <c r="I12" s="94"/>
    </row>
    <row r="13" spans="1:10" ht="130.5" customHeight="1">
      <c r="A13" s="91" t="str">
        <f t="shared" si="0"/>
        <v>[FieldManagement-3]</v>
      </c>
      <c r="B13" s="91" t="s">
        <v>96</v>
      </c>
      <c r="C13" s="91" t="s">
        <v>129</v>
      </c>
      <c r="D13" s="91" t="s">
        <v>90</v>
      </c>
      <c r="E13" s="91"/>
      <c r="F13" s="91" t="s">
        <v>38</v>
      </c>
      <c r="G13" s="134">
        <v>41705</v>
      </c>
      <c r="H13" s="93"/>
      <c r="I13" s="94"/>
    </row>
    <row r="14" spans="1:10" ht="141.75" customHeight="1">
      <c r="A14" s="91" t="str">
        <f t="shared" si="0"/>
        <v>[FieldManagement-4]</v>
      </c>
      <c r="B14" s="91" t="s">
        <v>97</v>
      </c>
      <c r="C14" s="91" t="s">
        <v>130</v>
      </c>
      <c r="D14" s="91" t="s">
        <v>89</v>
      </c>
      <c r="E14" s="91"/>
      <c r="F14" s="91" t="s">
        <v>38</v>
      </c>
      <c r="G14" s="134">
        <v>41705</v>
      </c>
      <c r="H14" s="93"/>
      <c r="I14" s="94"/>
    </row>
    <row r="15" spans="1:10" ht="132.75" customHeight="1">
      <c r="A15" s="91" t="str">
        <f t="shared" si="0"/>
        <v>[FieldManagement-5]</v>
      </c>
      <c r="B15" s="91" t="s">
        <v>98</v>
      </c>
      <c r="C15" s="91" t="s">
        <v>131</v>
      </c>
      <c r="D15" s="91" t="s">
        <v>106</v>
      </c>
      <c r="E15" s="91"/>
      <c r="F15" s="91" t="s">
        <v>38</v>
      </c>
      <c r="G15" s="134">
        <v>41705</v>
      </c>
      <c r="H15" s="93"/>
      <c r="I15" s="94"/>
    </row>
    <row r="16" spans="1:10" ht="102">
      <c r="A16" s="91" t="str">
        <f t="shared" si="0"/>
        <v>[FieldManagement-6]</v>
      </c>
      <c r="B16" s="91" t="s">
        <v>128</v>
      </c>
      <c r="C16" s="91" t="s">
        <v>132</v>
      </c>
      <c r="D16" s="91" t="s">
        <v>106</v>
      </c>
      <c r="E16" s="91"/>
      <c r="F16" s="91" t="s">
        <v>38</v>
      </c>
      <c r="G16" s="135">
        <v>41705</v>
      </c>
      <c r="H16" s="97"/>
      <c r="I16" s="98"/>
    </row>
    <row r="17" spans="1:10" s="70" customFormat="1" ht="15.75" customHeight="1">
      <c r="A17" s="87"/>
      <c r="B17" s="87" t="s">
        <v>67</v>
      </c>
      <c r="C17" s="88"/>
      <c r="D17" s="88"/>
      <c r="E17" s="88"/>
      <c r="F17" s="88"/>
      <c r="G17" s="88"/>
      <c r="H17" s="89"/>
      <c r="I17" s="90"/>
    </row>
    <row r="18" spans="1:10" ht="76.5">
      <c r="A18" s="91" t="str">
        <f>IF(OR(B18&lt;&gt;"",D18&lt;&gt;""),"["&amp;TEXT($B$2,"##")&amp;"-"&amp;TEXT(ROW()-11,"##")&amp;"]","")</f>
        <v>[FieldManagement-7]</v>
      </c>
      <c r="B18" s="91" t="s">
        <v>70</v>
      </c>
      <c r="C18" s="91" t="s">
        <v>124</v>
      </c>
      <c r="D18" s="91" t="s">
        <v>66</v>
      </c>
      <c r="E18" s="91"/>
      <c r="F18" s="91" t="s">
        <v>38</v>
      </c>
      <c r="G18" s="134">
        <v>41705</v>
      </c>
      <c r="H18" s="93"/>
      <c r="I18" s="94"/>
    </row>
    <row r="19" spans="1:10" ht="89.25">
      <c r="A19" s="91" t="str">
        <f>IF(OR(B19&lt;&gt;"",D19&lt;&gt;""),"["&amp;TEXT($B$2,"##")&amp;"-"&amp;TEXT(ROW()-11,"##")&amp;"]","")</f>
        <v>[FieldManagement-8]</v>
      </c>
      <c r="B19" s="91" t="s">
        <v>99</v>
      </c>
      <c r="C19" s="91" t="s">
        <v>126</v>
      </c>
      <c r="D19" s="91" t="s">
        <v>136</v>
      </c>
      <c r="E19" s="91"/>
      <c r="F19" s="91" t="s">
        <v>38</v>
      </c>
      <c r="G19" s="134">
        <v>41705</v>
      </c>
      <c r="H19" s="93"/>
      <c r="I19" s="94"/>
    </row>
    <row r="20" spans="1:10" ht="89.25">
      <c r="A20" s="91" t="str">
        <f t="shared" ref="A20:A22" si="1">IF(OR(B20&lt;&gt;"",D20&lt;&gt;""),"["&amp;TEXT($B$2,"##")&amp;"-"&amp;TEXT(ROW()-11,"##")&amp;"]","")</f>
        <v>[FieldManagement-9]</v>
      </c>
      <c r="B20" s="91" t="s">
        <v>100</v>
      </c>
      <c r="C20" s="91" t="s">
        <v>127</v>
      </c>
      <c r="D20" s="91" t="s">
        <v>89</v>
      </c>
      <c r="E20" s="91"/>
      <c r="F20" s="91" t="s">
        <v>38</v>
      </c>
      <c r="G20" s="134">
        <v>41705</v>
      </c>
      <c r="H20" s="93"/>
      <c r="I20" s="94"/>
    </row>
    <row r="21" spans="1:10" ht="76.5">
      <c r="A21" s="91" t="str">
        <f t="shared" ref="A21" si="2">IF(OR(B21&lt;&gt;"",D21&lt;&gt;""),"["&amp;TEXT($B$2,"##")&amp;"-"&amp;TEXT(ROW()-11,"##")&amp;"]","")</f>
        <v>[FieldManagement-10]</v>
      </c>
      <c r="B21" s="91" t="s">
        <v>134</v>
      </c>
      <c r="C21" s="91" t="s">
        <v>135</v>
      </c>
      <c r="D21" s="91" t="s">
        <v>107</v>
      </c>
      <c r="E21" s="91"/>
      <c r="F21" s="91" t="s">
        <v>38</v>
      </c>
      <c r="G21" s="134">
        <v>41705</v>
      </c>
      <c r="H21" s="93"/>
      <c r="I21" s="8"/>
      <c r="J21" s="94"/>
    </row>
    <row r="22" spans="1:10" ht="76.5">
      <c r="A22" s="91" t="str">
        <f t="shared" si="1"/>
        <v>[FieldManagement-11]</v>
      </c>
      <c r="B22" s="91" t="s">
        <v>101</v>
      </c>
      <c r="C22" s="91" t="s">
        <v>125</v>
      </c>
      <c r="D22" s="91" t="s">
        <v>107</v>
      </c>
      <c r="E22" s="91"/>
      <c r="F22" s="91" t="s">
        <v>38</v>
      </c>
      <c r="G22" s="134">
        <v>41705</v>
      </c>
      <c r="H22" s="93"/>
      <c r="I22" s="8"/>
      <c r="J22" s="94"/>
    </row>
    <row r="23" spans="1:10" ht="76.5">
      <c r="A23" s="91" t="str">
        <f>IF(OR(B23&lt;&gt;"",D23&lt;&gt;""),"["&amp;TEXT($B$2,"##")&amp;"-"&amp;TEXT(ROW()-11,"##")&amp;"]","")</f>
        <v>[FieldManagement-12]</v>
      </c>
      <c r="B23" s="91" t="s">
        <v>133</v>
      </c>
      <c r="C23" s="91" t="s">
        <v>125</v>
      </c>
      <c r="D23" s="91" t="s">
        <v>107</v>
      </c>
      <c r="E23" s="91"/>
      <c r="F23" s="91" t="s">
        <v>38</v>
      </c>
      <c r="G23" s="135">
        <v>41705</v>
      </c>
      <c r="H23" s="93"/>
      <c r="I23" s="94"/>
    </row>
    <row r="24" spans="1:10" ht="89.25">
      <c r="A24" s="91" t="str">
        <f t="shared" ref="A24:A25" si="3">IF(OR(B24&lt;&gt;"",D24&lt;&gt;""),"["&amp;TEXT($B$2,"##")&amp;"-"&amp;TEXT(ROW()-11,"##")&amp;"]","")</f>
        <v>[FieldManagement-13]</v>
      </c>
      <c r="B24" s="91" t="s">
        <v>68</v>
      </c>
      <c r="C24" s="91" t="s">
        <v>140</v>
      </c>
      <c r="D24" s="91" t="s">
        <v>138</v>
      </c>
      <c r="E24" s="91"/>
      <c r="F24" s="91" t="s">
        <v>38</v>
      </c>
      <c r="G24" s="134">
        <v>41705</v>
      </c>
      <c r="H24" s="93"/>
    </row>
    <row r="25" spans="1:10" ht="89.25">
      <c r="A25" s="91" t="str">
        <f t="shared" si="3"/>
        <v>[FieldManagement-14]</v>
      </c>
      <c r="B25" s="91" t="s">
        <v>137</v>
      </c>
      <c r="C25" s="91" t="s">
        <v>141</v>
      </c>
      <c r="D25" s="91" t="s">
        <v>139</v>
      </c>
      <c r="E25" s="91"/>
      <c r="F25" s="91" t="s">
        <v>38</v>
      </c>
      <c r="G25" s="134">
        <v>41705</v>
      </c>
      <c r="H25" s="93"/>
    </row>
  </sheetData>
  <autoFilter ref="A8:H17"/>
  <mergeCells count="5">
    <mergeCell ref="E6:F6"/>
    <mergeCell ref="B2:F2"/>
    <mergeCell ref="B3:F3"/>
    <mergeCell ref="B4:F4"/>
    <mergeCell ref="E5:F5"/>
  </mergeCells>
  <phoneticPr fontId="0" type="noConversion"/>
  <dataValidations count="1">
    <dataValidation type="list" allowBlank="1" showErrorMessage="1" sqref="F1:F3 E21:E22 F7:F20 F23:F146">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11" activePane="bottomLeft" state="frozen"/>
      <selection pane="bottomLeft" activeCell="D11" sqref="D11"/>
    </sheetView>
  </sheetViews>
  <sheetFormatPr defaultRowHeight="12.75"/>
  <cols>
    <col min="1" max="1" width="14.375" style="8" customWidth="1"/>
    <col min="2" max="2" width="21.5" style="8" customWidth="1"/>
    <col min="3" max="3" width="31.625" style="8" customWidth="1"/>
    <col min="4" max="4" width="30.12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1" s="70" customFormat="1">
      <c r="A1" s="65"/>
      <c r="B1" s="66"/>
      <c r="C1" s="66"/>
      <c r="D1" s="66"/>
      <c r="E1" s="66"/>
      <c r="F1" s="67"/>
      <c r="G1" s="68"/>
      <c r="H1" s="43"/>
      <c r="I1" s="69"/>
    </row>
    <row r="2" spans="1:11" s="70" customFormat="1" ht="15" customHeight="1">
      <c r="A2" s="71" t="s">
        <v>32</v>
      </c>
      <c r="B2" s="147" t="s">
        <v>71</v>
      </c>
      <c r="C2" s="147"/>
      <c r="D2" s="147"/>
      <c r="E2" s="147"/>
      <c r="F2" s="147"/>
      <c r="G2" s="72"/>
      <c r="H2" s="43"/>
      <c r="I2" s="69"/>
      <c r="J2" s="70" t="s">
        <v>33</v>
      </c>
    </row>
    <row r="3" spans="1:11" s="70" customFormat="1" ht="25.5" customHeight="1">
      <c r="A3" s="73" t="s">
        <v>34</v>
      </c>
      <c r="B3" s="147" t="s">
        <v>35</v>
      </c>
      <c r="C3" s="147"/>
      <c r="D3" s="147"/>
      <c r="E3" s="147"/>
      <c r="F3" s="147"/>
      <c r="G3" s="72"/>
      <c r="H3" s="43"/>
      <c r="I3" s="69"/>
      <c r="J3" s="70" t="s">
        <v>36</v>
      </c>
    </row>
    <row r="4" spans="1:11" s="70" customFormat="1" ht="18" customHeight="1">
      <c r="A4" s="71" t="s">
        <v>37</v>
      </c>
      <c r="B4" s="148"/>
      <c r="C4" s="148"/>
      <c r="D4" s="148"/>
      <c r="E4" s="148"/>
      <c r="F4" s="148"/>
      <c r="G4" s="72"/>
      <c r="H4" s="43"/>
      <c r="I4" s="69"/>
      <c r="J4" s="74"/>
    </row>
    <row r="5" spans="1:11" s="70" customFormat="1" ht="19.5" customHeight="1">
      <c r="A5" s="75" t="s">
        <v>33</v>
      </c>
      <c r="B5" s="76" t="s">
        <v>36</v>
      </c>
      <c r="C5" s="76" t="s">
        <v>38</v>
      </c>
      <c r="D5" s="77" t="s">
        <v>39</v>
      </c>
      <c r="E5" s="149" t="s">
        <v>40</v>
      </c>
      <c r="F5" s="149"/>
      <c r="G5" s="78"/>
      <c r="H5" s="78"/>
      <c r="I5" s="79"/>
      <c r="J5" s="70" t="s">
        <v>41</v>
      </c>
    </row>
    <row r="6" spans="1:11" s="70" customFormat="1" ht="15" customHeight="1">
      <c r="A6" s="99">
        <f>COUNTIF(F10:F995,"Pass")</f>
        <v>0</v>
      </c>
      <c r="B6" s="81">
        <f>COUNTIF(F10:F995,"Fail")</f>
        <v>0</v>
      </c>
      <c r="C6" s="81">
        <f>E6-D6-B6-A6</f>
        <v>3</v>
      </c>
      <c r="D6" s="82">
        <f>COUNTIF(F$10:F$995,"N/A")</f>
        <v>0</v>
      </c>
      <c r="E6" s="146">
        <f>COUNTA(A10:A995)</f>
        <v>3</v>
      </c>
      <c r="F6" s="146"/>
      <c r="G6" s="78"/>
      <c r="H6" s="78"/>
      <c r="I6" s="79"/>
      <c r="J6" s="70" t="s">
        <v>39</v>
      </c>
    </row>
    <row r="7" spans="1:11" s="70" customFormat="1" ht="15" customHeight="1">
      <c r="D7" s="83"/>
      <c r="E7" s="83"/>
      <c r="F7" s="83"/>
      <c r="G7" s="83"/>
      <c r="H7" s="83"/>
      <c r="I7" s="79"/>
    </row>
    <row r="8" spans="1:11" s="70" customFormat="1" ht="25.5" customHeight="1">
      <c r="A8" s="84" t="s">
        <v>42</v>
      </c>
      <c r="B8" s="84" t="s">
        <v>43</v>
      </c>
      <c r="C8" s="84" t="s">
        <v>44</v>
      </c>
      <c r="D8" s="84" t="s">
        <v>45</v>
      </c>
      <c r="E8" s="85" t="s">
        <v>46</v>
      </c>
      <c r="F8" s="85" t="s">
        <v>47</v>
      </c>
      <c r="G8" s="85" t="s">
        <v>48</v>
      </c>
      <c r="H8" s="84" t="s">
        <v>49</v>
      </c>
      <c r="I8" s="86"/>
    </row>
    <row r="9" spans="1:11" s="70" customFormat="1" ht="15.75" customHeight="1">
      <c r="A9" s="87"/>
      <c r="B9" s="87" t="s">
        <v>72</v>
      </c>
      <c r="C9" s="88"/>
      <c r="D9" s="88"/>
      <c r="E9" s="88"/>
      <c r="F9" s="88"/>
      <c r="G9" s="88"/>
      <c r="H9" s="89"/>
      <c r="I9" s="90"/>
    </row>
    <row r="10" spans="1:11" s="95" customFormat="1" ht="93" customHeight="1">
      <c r="A10" s="91" t="str">
        <f>IF(OR(B10&lt;&gt;"",D10&lt;&gt;""),"["&amp;TEXT($B$2,"##")&amp;"-"&amp;TEXT(ROW()-9,"##")&amp;"]","")</f>
        <v>[StadiumManagement-1]</v>
      </c>
      <c r="B10" s="91" t="s">
        <v>73</v>
      </c>
      <c r="C10" s="91" t="s">
        <v>74</v>
      </c>
      <c r="D10" s="91" t="s">
        <v>66</v>
      </c>
      <c r="E10" s="91"/>
      <c r="F10" s="91" t="s">
        <v>38</v>
      </c>
      <c r="G10" s="134">
        <v>41705</v>
      </c>
      <c r="H10" s="93"/>
      <c r="I10" s="94"/>
    </row>
    <row r="11" spans="1:11" ht="76.5">
      <c r="A11" s="91" t="str">
        <f t="shared" ref="A11:A12" si="0">IF(OR(B11&lt;&gt;"",D11&lt;&gt;""),"["&amp;TEXT($B$2,"##")&amp;"-"&amp;TEXT(ROW()-9,"##")&amp;"]","")</f>
        <v>[StadiumManagement-2]</v>
      </c>
      <c r="B11" s="91" t="s">
        <v>75</v>
      </c>
      <c r="C11" s="91" t="s">
        <v>76</v>
      </c>
      <c r="D11" s="91" t="s">
        <v>162</v>
      </c>
      <c r="E11" s="91"/>
      <c r="F11" s="91" t="s">
        <v>38</v>
      </c>
      <c r="G11" s="134">
        <v>41705</v>
      </c>
      <c r="H11" s="93"/>
      <c r="I11" s="94"/>
    </row>
    <row r="12" spans="1:11" ht="114.75">
      <c r="A12" s="91" t="str">
        <f t="shared" si="0"/>
        <v>[StadiumManagement-3]</v>
      </c>
      <c r="B12" s="91" t="s">
        <v>77</v>
      </c>
      <c r="C12" s="91" t="s">
        <v>78</v>
      </c>
      <c r="D12" s="91" t="s">
        <v>79</v>
      </c>
      <c r="E12" s="91"/>
      <c r="F12" s="91" t="s">
        <v>38</v>
      </c>
      <c r="G12" s="134">
        <v>41705</v>
      </c>
      <c r="H12" s="93"/>
      <c r="I12" s="94"/>
    </row>
    <row r="13" spans="1:11">
      <c r="F13" s="100"/>
      <c r="I13" s="90"/>
      <c r="J13" s="70"/>
      <c r="K13" s="70"/>
    </row>
    <row r="14" spans="1:11">
      <c r="F14" s="101"/>
      <c r="I14" s="94"/>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pane ySplit="8" topLeftCell="A9" activePane="bottomLeft" state="frozen"/>
      <selection pane="bottomLeft" activeCell="C20" sqref="C20"/>
    </sheetView>
  </sheetViews>
  <sheetFormatPr defaultRowHeight="12.75"/>
  <cols>
    <col min="1" max="1" width="14.25" style="8" customWidth="1"/>
    <col min="2" max="2" width="24.125" style="8" customWidth="1"/>
    <col min="3" max="3" width="30"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7" t="s">
        <v>84</v>
      </c>
      <c r="C2" s="147"/>
      <c r="D2" s="147"/>
      <c r="E2" s="147"/>
      <c r="F2" s="147"/>
      <c r="G2" s="72"/>
      <c r="H2" s="43"/>
      <c r="I2" s="69"/>
      <c r="J2" s="70" t="s">
        <v>33</v>
      </c>
    </row>
    <row r="3" spans="1:10" s="70" customFormat="1" ht="25.5" customHeight="1">
      <c r="A3" s="73" t="s">
        <v>34</v>
      </c>
      <c r="B3" s="147" t="s">
        <v>35</v>
      </c>
      <c r="C3" s="147"/>
      <c r="D3" s="147"/>
      <c r="E3" s="147"/>
      <c r="F3" s="147"/>
      <c r="G3" s="72"/>
      <c r="H3" s="43"/>
      <c r="I3" s="69"/>
      <c r="J3" s="70" t="s">
        <v>36</v>
      </c>
    </row>
    <row r="4" spans="1:10" s="70" customFormat="1" ht="18" customHeight="1">
      <c r="A4" s="71" t="s">
        <v>37</v>
      </c>
      <c r="B4" s="148"/>
      <c r="C4" s="148"/>
      <c r="D4" s="148"/>
      <c r="E4" s="148"/>
      <c r="F4" s="148"/>
      <c r="G4" s="72"/>
      <c r="H4" s="43"/>
      <c r="I4" s="69"/>
      <c r="J4" s="74"/>
    </row>
    <row r="5" spans="1:10" s="70" customFormat="1" ht="19.5" customHeight="1">
      <c r="A5" s="75" t="s">
        <v>33</v>
      </c>
      <c r="B5" s="76" t="s">
        <v>36</v>
      </c>
      <c r="C5" s="76" t="s">
        <v>38</v>
      </c>
      <c r="D5" s="77" t="s">
        <v>39</v>
      </c>
      <c r="E5" s="149" t="s">
        <v>40</v>
      </c>
      <c r="F5" s="149"/>
      <c r="G5" s="78"/>
      <c r="H5" s="78"/>
      <c r="I5" s="79"/>
      <c r="J5" s="70" t="s">
        <v>41</v>
      </c>
    </row>
    <row r="6" spans="1:10" s="70" customFormat="1" ht="15" customHeight="1" thickBot="1">
      <c r="A6" s="80">
        <f>COUNTIF(F10:F998,"Pass")</f>
        <v>0</v>
      </c>
      <c r="B6" s="81">
        <f>COUNTIF(F10:F998,"Fail")</f>
        <v>0</v>
      </c>
      <c r="C6" s="81">
        <f>E6-D6-B6-A6</f>
        <v>13</v>
      </c>
      <c r="D6" s="82">
        <f>COUNTIF(F$10:F$998,"N/A")</f>
        <v>0</v>
      </c>
      <c r="E6" s="146">
        <f>COUNTA(A10:A998)</f>
        <v>13</v>
      </c>
      <c r="F6" s="146"/>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80</v>
      </c>
      <c r="C9" s="88"/>
      <c r="D9" s="88"/>
      <c r="E9" s="88"/>
      <c r="F9" s="88"/>
      <c r="G9" s="88"/>
      <c r="H9" s="89"/>
      <c r="I9" s="90"/>
    </row>
    <row r="10" spans="1:10" s="95" customFormat="1" ht="93.75" customHeight="1">
      <c r="A10" s="91" t="str">
        <f>IF(OR(B10&lt;&gt;"",D10&lt;&gt;""),"["&amp;TEXT($B$2,"##")&amp;"-"&amp;TEXT(ROW()-9,"##")&amp;"]","")</f>
        <v>[PromotionManagement-1]</v>
      </c>
      <c r="B10" s="91" t="s">
        <v>81</v>
      </c>
      <c r="C10" s="91" t="s">
        <v>85</v>
      </c>
      <c r="D10" s="96" t="s">
        <v>87</v>
      </c>
      <c r="E10" s="92"/>
      <c r="F10" s="91" t="s">
        <v>38</v>
      </c>
      <c r="G10" s="134">
        <v>41705</v>
      </c>
      <c r="H10" s="93"/>
      <c r="I10" s="94"/>
    </row>
    <row r="11" spans="1:10" s="70" customFormat="1" ht="15.75" customHeight="1">
      <c r="A11" s="88"/>
      <c r="B11" s="87" t="s">
        <v>113</v>
      </c>
      <c r="C11" s="88"/>
      <c r="D11" s="88"/>
      <c r="E11" s="88"/>
      <c r="F11" s="88"/>
      <c r="G11" s="88"/>
      <c r="H11" s="89"/>
      <c r="I11" s="90"/>
    </row>
    <row r="12" spans="1:10" ht="76.5" customHeight="1">
      <c r="A12" s="91" t="str">
        <f t="shared" ref="A12:A16" si="0">IF(OR(B12&lt;&gt;"",D12&lt;&gt;""),"["&amp;TEXT($B$2,"##")&amp;"-"&amp;TEXT(ROW()-10,"##")&amp;"]","")</f>
        <v>[PromotionManagement-2]</v>
      </c>
      <c r="B12" s="91" t="s">
        <v>88</v>
      </c>
      <c r="C12" s="91" t="s">
        <v>91</v>
      </c>
      <c r="D12" s="91" t="s">
        <v>66</v>
      </c>
      <c r="E12" s="91"/>
      <c r="F12" s="91" t="s">
        <v>38</v>
      </c>
      <c r="G12" s="134">
        <v>41705</v>
      </c>
      <c r="H12" s="93"/>
      <c r="I12" s="94"/>
    </row>
    <row r="13" spans="1:10" ht="187.5" customHeight="1">
      <c r="A13" s="91" t="str">
        <f t="shared" si="0"/>
        <v>[PromotionManagement-3]</v>
      </c>
      <c r="B13" s="91" t="s">
        <v>92</v>
      </c>
      <c r="C13" s="91" t="s">
        <v>142</v>
      </c>
      <c r="D13" s="91" t="s">
        <v>93</v>
      </c>
      <c r="E13" s="91"/>
      <c r="F13" s="91" t="s">
        <v>38</v>
      </c>
      <c r="G13" s="134">
        <v>41705</v>
      </c>
      <c r="H13" s="93"/>
      <c r="I13" s="94"/>
    </row>
    <row r="14" spans="1:10" ht="173.25" customHeight="1">
      <c r="A14" s="91" t="str">
        <f t="shared" si="0"/>
        <v>[PromotionManagement-4]</v>
      </c>
      <c r="B14" s="91" t="s">
        <v>94</v>
      </c>
      <c r="C14" s="91" t="s">
        <v>143</v>
      </c>
      <c r="D14" s="91" t="s">
        <v>95</v>
      </c>
      <c r="E14" s="91"/>
      <c r="F14" s="91" t="s">
        <v>38</v>
      </c>
      <c r="G14" s="134">
        <v>41705</v>
      </c>
      <c r="H14" s="93"/>
      <c r="I14" s="94"/>
    </row>
    <row r="15" spans="1:10" ht="177.75" customHeight="1">
      <c r="A15" s="91" t="str">
        <f t="shared" si="0"/>
        <v>[PromotionManagement-5]</v>
      </c>
      <c r="B15" s="91" t="s">
        <v>104</v>
      </c>
      <c r="C15" s="91" t="s">
        <v>144</v>
      </c>
      <c r="D15" s="91" t="s">
        <v>102</v>
      </c>
      <c r="E15" s="91"/>
      <c r="F15" s="91" t="s">
        <v>38</v>
      </c>
      <c r="G15" s="134">
        <v>41705</v>
      </c>
      <c r="H15" s="93"/>
      <c r="I15" s="94"/>
    </row>
    <row r="16" spans="1:10" ht="140.25">
      <c r="A16" s="91" t="str">
        <f t="shared" si="0"/>
        <v>[PromotionManagement-6]</v>
      </c>
      <c r="B16" s="91" t="s">
        <v>103</v>
      </c>
      <c r="C16" s="91" t="s">
        <v>145</v>
      </c>
      <c r="D16" s="91" t="s">
        <v>105</v>
      </c>
      <c r="E16" s="91"/>
      <c r="F16" s="91" t="s">
        <v>38</v>
      </c>
      <c r="G16" s="136">
        <v>41705</v>
      </c>
      <c r="H16" s="137"/>
      <c r="I16" s="98"/>
    </row>
    <row r="17" spans="1:9" s="70" customFormat="1" ht="15.75" customHeight="1">
      <c r="A17" s="87"/>
      <c r="B17" s="87" t="s">
        <v>114</v>
      </c>
      <c r="C17" s="88"/>
      <c r="D17" s="88"/>
      <c r="E17" s="88"/>
      <c r="F17" s="88"/>
      <c r="G17" s="88"/>
      <c r="H17" s="89"/>
      <c r="I17" s="90"/>
    </row>
    <row r="18" spans="1:9" ht="63.75">
      <c r="A18" s="91" t="str">
        <f>IF(OR(B18&lt;&gt;"",D18&lt;&gt;""),"["&amp;TEXT($B$2,"##")&amp;"-"&amp;TEXT(ROW()-11,"##")&amp;"]","")</f>
        <v>[PromotionManagement-7]</v>
      </c>
      <c r="B18" s="91" t="s">
        <v>108</v>
      </c>
      <c r="C18" s="91" t="s">
        <v>153</v>
      </c>
      <c r="D18" s="91" t="s">
        <v>66</v>
      </c>
      <c r="E18" s="91"/>
      <c r="F18" s="91" t="s">
        <v>38</v>
      </c>
      <c r="G18" s="134">
        <v>41705</v>
      </c>
      <c r="H18" s="93"/>
      <c r="I18" s="94"/>
    </row>
    <row r="19" spans="1:9" ht="89.25">
      <c r="A19" s="91" t="str">
        <f t="shared" ref="A19" si="1">IF(OR(B19&lt;&gt;"",D19&lt;&gt;""),"["&amp;TEXT($B$2,"##")&amp;"-"&amp;TEXT(ROW()-11,"##")&amp;"]","")</f>
        <v>[PromotionManagement-8]</v>
      </c>
      <c r="B19" s="91" t="s">
        <v>109</v>
      </c>
      <c r="C19" s="91" t="s">
        <v>152</v>
      </c>
      <c r="D19" s="91" t="s">
        <v>93</v>
      </c>
      <c r="E19" s="91"/>
      <c r="F19" s="91" t="s">
        <v>38</v>
      </c>
      <c r="G19" s="134">
        <v>41705</v>
      </c>
      <c r="H19" s="93"/>
      <c r="I19" s="94"/>
    </row>
    <row r="20" spans="1:9" ht="114.75">
      <c r="A20" s="91" t="str">
        <f>IF(OR(B20&lt;&gt;"",D20&lt;&gt;""),"["&amp;TEXT($B$2,"##")&amp;"-"&amp;TEXT(ROW()-11,"##")&amp;"]","")</f>
        <v>[PromotionManagement-9]</v>
      </c>
      <c r="B20" s="91" t="s">
        <v>110</v>
      </c>
      <c r="C20" s="91" t="s">
        <v>154</v>
      </c>
      <c r="D20" s="91" t="s">
        <v>95</v>
      </c>
      <c r="E20" s="91"/>
      <c r="F20" s="91" t="s">
        <v>38</v>
      </c>
      <c r="G20" s="134">
        <v>41705</v>
      </c>
      <c r="H20" s="93"/>
      <c r="I20" s="94"/>
    </row>
    <row r="21" spans="1:9" ht="89.25">
      <c r="A21" s="91" t="str">
        <f>IF(OR(B21&lt;&gt;"",D21&lt;&gt;""),"["&amp;TEXT($B$2,"##")&amp;"-"&amp;TEXT(ROW()-11,"##")&amp;"]","")</f>
        <v>[PromotionManagement-10]</v>
      </c>
      <c r="B21" s="91" t="s">
        <v>111</v>
      </c>
      <c r="C21" s="91" t="s">
        <v>155</v>
      </c>
      <c r="D21" s="91" t="s">
        <v>102</v>
      </c>
      <c r="E21" s="91"/>
      <c r="F21" s="91" t="s">
        <v>38</v>
      </c>
      <c r="G21" s="134">
        <v>41705</v>
      </c>
      <c r="H21" s="93"/>
      <c r="I21" s="94"/>
    </row>
    <row r="22" spans="1:9" ht="153">
      <c r="A22" s="91" t="str">
        <f>IF(OR(B22&lt;&gt;"",D22&lt;&gt;""),"["&amp;TEXT($B$2,"##")&amp;"-"&amp;TEXT(ROW()-11,"##")&amp;"]","")</f>
        <v>[PromotionManagement-11]</v>
      </c>
      <c r="B22" s="91" t="s">
        <v>112</v>
      </c>
      <c r="C22" s="91" t="s">
        <v>156</v>
      </c>
      <c r="D22" s="91" t="s">
        <v>115</v>
      </c>
      <c r="E22" s="91"/>
      <c r="F22" s="91" t="s">
        <v>38</v>
      </c>
      <c r="G22" s="136">
        <v>41705</v>
      </c>
      <c r="H22" s="137"/>
      <c r="I22" s="94"/>
    </row>
    <row r="23" spans="1:9" ht="76.5">
      <c r="A23" s="91" t="str">
        <f>IF(OR(B23&lt;&gt;"",D23&lt;&gt;""),"["&amp;TEXT($B$2,"##")&amp;"-"&amp;TEXT(ROW()-12,"##")&amp;"]","")</f>
        <v>[PromotionManagement-11]</v>
      </c>
      <c r="B23" s="91" t="s">
        <v>146</v>
      </c>
      <c r="C23" s="91" t="s">
        <v>149</v>
      </c>
      <c r="D23" s="91" t="s">
        <v>151</v>
      </c>
      <c r="E23" s="91"/>
      <c r="F23" s="91" t="s">
        <v>38</v>
      </c>
      <c r="G23" s="134">
        <v>41705</v>
      </c>
      <c r="H23" s="93"/>
    </row>
    <row r="24" spans="1:9" ht="76.5">
      <c r="A24" s="91" t="str">
        <f>IF(OR(B24&lt;&gt;"",D24&lt;&gt;""),"["&amp;TEXT($B$2,"##")&amp;"-"&amp;TEXT(ROW()-13,"##")&amp;"]","")</f>
        <v>[PromotionManagement-11]</v>
      </c>
      <c r="B24" s="91" t="s">
        <v>147</v>
      </c>
      <c r="C24" s="91" t="s">
        <v>148</v>
      </c>
      <c r="D24" s="91" t="s">
        <v>150</v>
      </c>
      <c r="E24" s="91"/>
      <c r="F24" s="91" t="s">
        <v>38</v>
      </c>
      <c r="G24" s="134">
        <v>41705</v>
      </c>
      <c r="H24" s="93"/>
    </row>
  </sheetData>
  <autoFilter ref="A8:H17"/>
  <mergeCells count="5">
    <mergeCell ref="B2:F2"/>
    <mergeCell ref="B3:F3"/>
    <mergeCell ref="B4:F4"/>
    <mergeCell ref="E5:F5"/>
    <mergeCell ref="E6:F6"/>
  </mergeCells>
  <dataValidations count="1">
    <dataValidation type="list" allowBlank="1" showErrorMessage="1" sqref="F1:F3 F7:F145">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tabSelected="1" workbookViewId="0">
      <pane ySplit="8" topLeftCell="A9" activePane="bottomLeft" state="frozen"/>
      <selection pane="bottomLeft" activeCell="C6" sqref="C6"/>
    </sheetView>
  </sheetViews>
  <sheetFormatPr defaultRowHeight="12.75"/>
  <cols>
    <col min="1" max="1" width="14.25" style="8" customWidth="1"/>
    <col min="2" max="2" width="24.125" style="8" customWidth="1"/>
    <col min="3" max="3" width="31" style="8" customWidth="1"/>
    <col min="4" max="4" width="28.5" style="8" customWidth="1"/>
    <col min="5" max="5" width="16.875" style="8" customWidth="1"/>
    <col min="6" max="6" width="7.125" style="8" customWidth="1"/>
    <col min="7" max="7" width="9" style="63"/>
    <col min="8" max="8" width="17.625" style="8" customWidth="1"/>
    <col min="9" max="9" width="8.25" style="64" customWidth="1"/>
    <col min="10" max="10" width="0" style="8" hidden="1" customWidth="1"/>
    <col min="11" max="16384" width="9" style="8"/>
  </cols>
  <sheetData>
    <row r="1" spans="1:10" s="70" customFormat="1" ht="13.5" thickBot="1">
      <c r="A1" s="65"/>
      <c r="B1" s="66"/>
      <c r="C1" s="66"/>
      <c r="D1" s="66"/>
      <c r="E1" s="66"/>
      <c r="F1" s="67"/>
      <c r="G1" s="68"/>
      <c r="H1" s="43"/>
      <c r="I1" s="69"/>
    </row>
    <row r="2" spans="1:10" s="70" customFormat="1" ht="15" customHeight="1">
      <c r="A2" s="71" t="s">
        <v>32</v>
      </c>
      <c r="B2" s="147" t="s">
        <v>117</v>
      </c>
      <c r="C2" s="147"/>
      <c r="D2" s="147"/>
      <c r="E2" s="147"/>
      <c r="F2" s="147"/>
      <c r="G2" s="72"/>
      <c r="H2" s="43"/>
      <c r="I2" s="69"/>
      <c r="J2" s="70" t="s">
        <v>33</v>
      </c>
    </row>
    <row r="3" spans="1:10" s="70" customFormat="1" ht="25.5" customHeight="1">
      <c r="A3" s="73" t="s">
        <v>34</v>
      </c>
      <c r="B3" s="147" t="s">
        <v>35</v>
      </c>
      <c r="C3" s="147"/>
      <c r="D3" s="147"/>
      <c r="E3" s="147"/>
      <c r="F3" s="147"/>
      <c r="G3" s="72"/>
      <c r="H3" s="43"/>
      <c r="I3" s="69"/>
      <c r="J3" s="70" t="s">
        <v>36</v>
      </c>
    </row>
    <row r="4" spans="1:10" s="70" customFormat="1" ht="18" customHeight="1">
      <c r="A4" s="71" t="s">
        <v>37</v>
      </c>
      <c r="B4" s="148"/>
      <c r="C4" s="148"/>
      <c r="D4" s="148"/>
      <c r="E4" s="148"/>
      <c r="F4" s="148"/>
      <c r="G4" s="72"/>
      <c r="H4" s="43"/>
      <c r="I4" s="69"/>
      <c r="J4" s="74"/>
    </row>
    <row r="5" spans="1:10" s="70" customFormat="1" ht="19.5" customHeight="1">
      <c r="A5" s="75" t="s">
        <v>33</v>
      </c>
      <c r="B5" s="76" t="s">
        <v>36</v>
      </c>
      <c r="C5" s="76" t="s">
        <v>38</v>
      </c>
      <c r="D5" s="77" t="s">
        <v>39</v>
      </c>
      <c r="E5" s="149" t="s">
        <v>40</v>
      </c>
      <c r="F5" s="149"/>
      <c r="G5" s="78"/>
      <c r="H5" s="78"/>
      <c r="I5" s="79"/>
      <c r="J5" s="70" t="s">
        <v>41</v>
      </c>
    </row>
    <row r="6" spans="1:10" s="70" customFormat="1" ht="15" customHeight="1" thickBot="1">
      <c r="A6" s="80">
        <f>COUNTIF(F10:F1010,"Pass")</f>
        <v>0</v>
      </c>
      <c r="B6" s="81">
        <f>COUNTIF(F10:F1010,"Fail")</f>
        <v>0</v>
      </c>
      <c r="C6" s="81">
        <f>E6-D6-B6-A6</f>
        <v>23</v>
      </c>
      <c r="D6" s="82">
        <f>COUNTIF(F$10:F$1010,"N/A")</f>
        <v>0</v>
      </c>
      <c r="E6" s="146">
        <f>COUNTA(A10:A1010)</f>
        <v>23</v>
      </c>
      <c r="F6" s="146"/>
      <c r="G6" s="78"/>
      <c r="H6" s="78"/>
      <c r="I6" s="79"/>
      <c r="J6" s="70" t="s">
        <v>39</v>
      </c>
    </row>
    <row r="7" spans="1:10" s="70" customFormat="1" ht="15" customHeight="1">
      <c r="D7" s="83"/>
      <c r="E7" s="83"/>
      <c r="F7" s="78"/>
      <c r="G7" s="78"/>
      <c r="H7" s="78"/>
      <c r="I7" s="79"/>
    </row>
    <row r="8" spans="1:10" s="70" customFormat="1" ht="25.5" customHeight="1">
      <c r="A8" s="84" t="s">
        <v>42</v>
      </c>
      <c r="B8" s="84" t="s">
        <v>43</v>
      </c>
      <c r="C8" s="84" t="s">
        <v>44</v>
      </c>
      <c r="D8" s="84" t="s">
        <v>45</v>
      </c>
      <c r="E8" s="85" t="s">
        <v>46</v>
      </c>
      <c r="F8" s="85" t="s">
        <v>47</v>
      </c>
      <c r="G8" s="85" t="s">
        <v>48</v>
      </c>
      <c r="H8" s="84" t="s">
        <v>49</v>
      </c>
      <c r="I8" s="86"/>
    </row>
    <row r="9" spans="1:10" s="70" customFormat="1" ht="15.75" customHeight="1">
      <c r="A9" s="87"/>
      <c r="B9" s="87" t="s">
        <v>116</v>
      </c>
      <c r="C9" s="88"/>
      <c r="D9" s="88"/>
      <c r="E9" s="88"/>
      <c r="F9" s="88"/>
      <c r="G9" s="88"/>
      <c r="H9" s="89"/>
      <c r="I9" s="90"/>
    </row>
    <row r="10" spans="1:10" s="95" customFormat="1" ht="121.5" customHeight="1">
      <c r="A10" s="91" t="str">
        <f>IF(OR(B10&lt;&gt;"",D10&lt;&gt;""),"["&amp;TEXT($B$2,"##")&amp;"-"&amp;TEXT(ROW()-9,"##")&amp;"]","")</f>
        <v>[ReservationManagement-1]</v>
      </c>
      <c r="B10" s="91" t="s">
        <v>118</v>
      </c>
      <c r="C10" s="91" t="s">
        <v>119</v>
      </c>
      <c r="D10" s="96" t="s">
        <v>120</v>
      </c>
      <c r="E10" s="92"/>
      <c r="F10" s="91" t="s">
        <v>38</v>
      </c>
      <c r="G10" s="134">
        <v>41705</v>
      </c>
      <c r="H10" s="93"/>
      <c r="I10" s="94"/>
    </row>
    <row r="11" spans="1:10" s="70" customFormat="1" ht="15.75" customHeight="1">
      <c r="A11" s="88"/>
      <c r="B11" s="87" t="s">
        <v>123</v>
      </c>
      <c r="C11" s="88"/>
      <c r="D11" s="88"/>
      <c r="E11" s="88"/>
      <c r="F11" s="88"/>
      <c r="G11" s="88"/>
      <c r="H11" s="89"/>
      <c r="I11" s="90"/>
    </row>
    <row r="12" spans="1:10" ht="63" customHeight="1">
      <c r="A12" s="91" t="str">
        <f t="shared" ref="A12:A17" si="0">IF(OR(B12&lt;&gt;"",D12&lt;&gt;""),"["&amp;TEXT($B$2,"##")&amp;"-"&amp;TEXT(ROW()-10,"##")&amp;"]","")</f>
        <v>[ReservationManagement-2]</v>
      </c>
      <c r="B12" s="91" t="s">
        <v>121</v>
      </c>
      <c r="C12" s="91" t="s">
        <v>122</v>
      </c>
      <c r="D12" s="91" t="s">
        <v>66</v>
      </c>
      <c r="E12" s="91"/>
      <c r="F12" s="91" t="s">
        <v>38</v>
      </c>
      <c r="G12" s="134">
        <v>41705</v>
      </c>
      <c r="H12" s="93"/>
      <c r="I12" s="94"/>
    </row>
    <row r="13" spans="1:10" ht="207" customHeight="1">
      <c r="A13" s="91" t="str">
        <f t="shared" si="0"/>
        <v>[ReservationManagement-3]</v>
      </c>
      <c r="B13" s="91" t="s">
        <v>158</v>
      </c>
      <c r="C13" s="91" t="s">
        <v>172</v>
      </c>
      <c r="D13" s="91" t="s">
        <v>157</v>
      </c>
      <c r="E13" s="91"/>
      <c r="F13" s="91" t="s">
        <v>38</v>
      </c>
      <c r="G13" s="134">
        <v>41705</v>
      </c>
      <c r="H13" s="93"/>
      <c r="I13" s="94"/>
    </row>
    <row r="14" spans="1:10" ht="194.25" customHeight="1">
      <c r="A14" s="91" t="str">
        <f t="shared" si="0"/>
        <v>[ReservationManagement-4]</v>
      </c>
      <c r="B14" s="91" t="s">
        <v>159</v>
      </c>
      <c r="C14" s="91" t="s">
        <v>173</v>
      </c>
      <c r="D14" s="91" t="s">
        <v>160</v>
      </c>
      <c r="E14" s="91"/>
      <c r="F14" s="91" t="s">
        <v>38</v>
      </c>
      <c r="G14" s="134">
        <v>41705</v>
      </c>
      <c r="H14" s="93"/>
      <c r="I14" s="94"/>
    </row>
    <row r="15" spans="1:10" ht="194.25" customHeight="1">
      <c r="A15" s="91" t="str">
        <f t="shared" si="0"/>
        <v>[ReservationManagement-5]</v>
      </c>
      <c r="B15" s="91" t="s">
        <v>161</v>
      </c>
      <c r="C15" s="91" t="s">
        <v>174</v>
      </c>
      <c r="D15" s="91" t="s">
        <v>162</v>
      </c>
      <c r="E15" s="91"/>
      <c r="F15" s="91" t="s">
        <v>38</v>
      </c>
      <c r="G15" s="134">
        <v>41705</v>
      </c>
      <c r="H15" s="93"/>
      <c r="I15" s="94"/>
    </row>
    <row r="16" spans="1:10" ht="200.25" customHeight="1">
      <c r="A16" s="91" t="str">
        <f t="shared" ref="A16" si="1">IF(OR(B16&lt;&gt;"",D16&lt;&gt;""),"["&amp;TEXT($B$2,"##")&amp;"-"&amp;TEXT(ROW()-10,"##")&amp;"]","")</f>
        <v>[ReservationManagement-6]</v>
      </c>
      <c r="B16" s="91" t="s">
        <v>164</v>
      </c>
      <c r="C16" s="91" t="s">
        <v>175</v>
      </c>
      <c r="D16" s="91" t="s">
        <v>166</v>
      </c>
      <c r="E16" s="91"/>
      <c r="F16" s="91" t="s">
        <v>38</v>
      </c>
      <c r="G16" s="134">
        <v>41705</v>
      </c>
      <c r="H16" s="93"/>
      <c r="I16" s="94"/>
    </row>
    <row r="17" spans="1:9" ht="200.25" customHeight="1">
      <c r="A17" s="91" t="str">
        <f t="shared" si="0"/>
        <v>[ReservationManagement-7]</v>
      </c>
      <c r="B17" s="91" t="s">
        <v>165</v>
      </c>
      <c r="C17" s="91" t="s">
        <v>176</v>
      </c>
      <c r="D17" s="91" t="s">
        <v>163</v>
      </c>
      <c r="E17" s="91"/>
      <c r="F17" s="91" t="s">
        <v>38</v>
      </c>
      <c r="G17" s="134">
        <v>41705</v>
      </c>
      <c r="H17" s="93"/>
      <c r="I17" s="94"/>
    </row>
    <row r="18" spans="1:9" ht="200.25" customHeight="1">
      <c r="A18" s="91" t="str">
        <f t="shared" ref="A18:A21" si="2">IF(OR(B18&lt;&gt;"",D18&lt;&gt;""),"["&amp;TEXT($B$2,"##")&amp;"-"&amp;TEXT(ROW()-10,"##")&amp;"]","")</f>
        <v>[ReservationManagement-8]</v>
      </c>
      <c r="B18" s="91" t="s">
        <v>167</v>
      </c>
      <c r="C18" s="91" t="s">
        <v>177</v>
      </c>
      <c r="D18" s="91" t="s">
        <v>168</v>
      </c>
      <c r="E18" s="91"/>
      <c r="F18" s="91" t="s">
        <v>38</v>
      </c>
      <c r="G18" s="134">
        <v>41706</v>
      </c>
      <c r="H18" s="93"/>
      <c r="I18" s="94"/>
    </row>
    <row r="19" spans="1:9" ht="287.25" customHeight="1">
      <c r="A19" s="91" t="str">
        <f t="shared" si="2"/>
        <v>[ReservationManagement-9]</v>
      </c>
      <c r="B19" s="91" t="s">
        <v>169</v>
      </c>
      <c r="C19" s="91" t="s">
        <v>171</v>
      </c>
      <c r="D19" s="91" t="s">
        <v>170</v>
      </c>
      <c r="E19" s="91"/>
      <c r="F19" s="91" t="s">
        <v>38</v>
      </c>
      <c r="G19" s="134">
        <v>41705</v>
      </c>
      <c r="H19" s="93"/>
      <c r="I19" s="94"/>
    </row>
    <row r="20" spans="1:9" ht="273" customHeight="1">
      <c r="A20" s="91" t="str">
        <f t="shared" si="2"/>
        <v>[ReservationManagement-10]</v>
      </c>
      <c r="B20" s="91" t="s">
        <v>178</v>
      </c>
      <c r="C20" s="91" t="s">
        <v>190</v>
      </c>
      <c r="D20" s="91" t="s">
        <v>160</v>
      </c>
      <c r="E20" s="91"/>
      <c r="F20" s="91" t="s">
        <v>38</v>
      </c>
      <c r="G20" s="134">
        <v>41705</v>
      </c>
      <c r="H20" s="93"/>
      <c r="I20" s="94"/>
    </row>
    <row r="21" spans="1:9" ht="280.5">
      <c r="A21" s="91" t="str">
        <f t="shared" si="2"/>
        <v>[ReservationManagement-11]</v>
      </c>
      <c r="B21" s="91" t="s">
        <v>179</v>
      </c>
      <c r="C21" s="91" t="s">
        <v>191</v>
      </c>
      <c r="D21" s="91" t="s">
        <v>160</v>
      </c>
      <c r="E21" s="91"/>
      <c r="F21" s="91" t="s">
        <v>38</v>
      </c>
      <c r="G21" s="134">
        <v>41707</v>
      </c>
      <c r="H21" s="93"/>
      <c r="I21" s="98"/>
    </row>
    <row r="22" spans="1:9" s="70" customFormat="1" ht="15.75" customHeight="1">
      <c r="A22" s="87"/>
      <c r="B22" s="87" t="s">
        <v>180</v>
      </c>
      <c r="C22" s="88"/>
      <c r="D22" s="88"/>
      <c r="E22" s="88"/>
      <c r="F22" s="88"/>
      <c r="G22" s="88"/>
      <c r="H22" s="89"/>
      <c r="I22" s="90"/>
    </row>
    <row r="23" spans="1:9" ht="76.5">
      <c r="A23" s="91" t="str">
        <f>IF(OR(B23&lt;&gt;"",D23&lt;&gt;""),"["&amp;TEXT($B$2,"##")&amp;"-"&amp;TEXT(ROW()-11,"##")&amp;"]","")</f>
        <v>[ReservationManagement-12]</v>
      </c>
      <c r="B23" s="91" t="s">
        <v>181</v>
      </c>
      <c r="C23" s="91" t="s">
        <v>192</v>
      </c>
      <c r="D23" s="91" t="s">
        <v>66</v>
      </c>
      <c r="E23" s="91"/>
      <c r="F23" s="91" t="s">
        <v>38</v>
      </c>
      <c r="G23" s="134">
        <v>41705</v>
      </c>
      <c r="H23" s="93"/>
      <c r="I23" s="94"/>
    </row>
    <row r="24" spans="1:9" ht="89.25">
      <c r="A24" s="91" t="str">
        <f t="shared" ref="A24:A32" si="3">IF(OR(B24&lt;&gt;"",D24&lt;&gt;""),"["&amp;TEXT($B$2,"##")&amp;"-"&amp;TEXT(ROW()-11,"##")&amp;"]","")</f>
        <v>[ReservationManagement-13]</v>
      </c>
      <c r="B24" s="91" t="s">
        <v>182</v>
      </c>
      <c r="C24" s="91" t="s">
        <v>193</v>
      </c>
      <c r="D24" s="91" t="s">
        <v>157</v>
      </c>
      <c r="E24" s="91"/>
      <c r="F24" s="91" t="s">
        <v>38</v>
      </c>
      <c r="G24" s="134">
        <v>41705</v>
      </c>
      <c r="H24" s="93"/>
      <c r="I24" s="94"/>
    </row>
    <row r="25" spans="1:9" ht="89.25">
      <c r="A25" s="91" t="str">
        <f t="shared" si="3"/>
        <v>[ReservationManagement-14]</v>
      </c>
      <c r="B25" s="91" t="s">
        <v>183</v>
      </c>
      <c r="C25" s="91" t="s">
        <v>194</v>
      </c>
      <c r="D25" s="91" t="s">
        <v>195</v>
      </c>
      <c r="E25" s="91"/>
      <c r="F25" s="91" t="s">
        <v>38</v>
      </c>
      <c r="G25" s="134">
        <v>41705</v>
      </c>
      <c r="H25" s="93"/>
      <c r="I25" s="94"/>
    </row>
    <row r="26" spans="1:9" ht="102">
      <c r="A26" s="91" t="str">
        <f t="shared" si="3"/>
        <v>[ReservationManagement-15]</v>
      </c>
      <c r="B26" s="91" t="s">
        <v>184</v>
      </c>
      <c r="C26" s="91" t="s">
        <v>196</v>
      </c>
      <c r="D26" s="91" t="s">
        <v>162</v>
      </c>
      <c r="E26" s="91"/>
      <c r="F26" s="91" t="s">
        <v>38</v>
      </c>
      <c r="G26" s="134">
        <v>41705</v>
      </c>
      <c r="H26" s="93"/>
      <c r="I26" s="94"/>
    </row>
    <row r="27" spans="1:9" ht="127.5">
      <c r="A27" s="91" t="str">
        <f t="shared" si="3"/>
        <v>[ReservationManagement-16]</v>
      </c>
      <c r="B27" s="91" t="s">
        <v>185</v>
      </c>
      <c r="C27" s="91" t="s">
        <v>197</v>
      </c>
      <c r="D27" s="91" t="s">
        <v>166</v>
      </c>
      <c r="E27" s="91"/>
      <c r="F27" s="91" t="s">
        <v>38</v>
      </c>
      <c r="G27" s="134">
        <v>41705</v>
      </c>
      <c r="H27" s="93"/>
      <c r="I27" s="94"/>
    </row>
    <row r="28" spans="1:9" ht="102">
      <c r="A28" s="91" t="str">
        <f t="shared" si="3"/>
        <v>[ReservationManagement-17]</v>
      </c>
      <c r="B28" s="91" t="s">
        <v>186</v>
      </c>
      <c r="C28" s="91" t="s">
        <v>198</v>
      </c>
      <c r="D28" s="91" t="s">
        <v>163</v>
      </c>
      <c r="E28" s="91"/>
      <c r="F28" s="91" t="s">
        <v>38</v>
      </c>
      <c r="G28" s="134">
        <v>41705</v>
      </c>
      <c r="H28" s="93"/>
      <c r="I28" s="94"/>
    </row>
    <row r="29" spans="1:9" ht="114.75">
      <c r="A29" s="91" t="str">
        <f t="shared" si="3"/>
        <v>[ReservationManagement-18]</v>
      </c>
      <c r="B29" s="91" t="s">
        <v>187</v>
      </c>
      <c r="C29" s="91" t="s">
        <v>199</v>
      </c>
      <c r="D29" s="91" t="s">
        <v>168</v>
      </c>
      <c r="E29" s="91"/>
      <c r="F29" s="91" t="s">
        <v>38</v>
      </c>
      <c r="G29" s="134">
        <v>41706</v>
      </c>
      <c r="H29" s="93"/>
      <c r="I29" s="94"/>
    </row>
    <row r="30" spans="1:9" ht="102">
      <c r="A30" s="91" t="str">
        <f>IF(OR(B30&lt;&gt;"",D30&lt;&gt;""),"["&amp;TEXT($B$2,"##")&amp;"-"&amp;TEXT(ROW()-11,"##")&amp;"]","")</f>
        <v>[ReservationManagement-19]</v>
      </c>
      <c r="B30" s="91" t="s">
        <v>188</v>
      </c>
      <c r="C30" s="91" t="s">
        <v>200</v>
      </c>
      <c r="D30" s="91" t="s">
        <v>170</v>
      </c>
      <c r="E30" s="91"/>
      <c r="F30" s="91" t="s">
        <v>38</v>
      </c>
      <c r="G30" s="134">
        <v>41705</v>
      </c>
      <c r="H30" s="93"/>
      <c r="I30" s="94"/>
    </row>
    <row r="31" spans="1:9" ht="89.25">
      <c r="A31" s="91" t="str">
        <f t="shared" si="3"/>
        <v>[ReservationManagement-20]</v>
      </c>
      <c r="B31" s="91" t="s">
        <v>189</v>
      </c>
      <c r="C31" s="91" t="s">
        <v>201</v>
      </c>
      <c r="D31" s="91" t="s">
        <v>195</v>
      </c>
      <c r="E31" s="91"/>
      <c r="F31" s="91" t="s">
        <v>38</v>
      </c>
      <c r="G31" s="134">
        <v>41705</v>
      </c>
      <c r="H31" s="93"/>
      <c r="I31" s="94"/>
    </row>
    <row r="32" spans="1:9" ht="102">
      <c r="A32" s="91" t="str">
        <f t="shared" si="3"/>
        <v>[ReservationManagement-21]</v>
      </c>
      <c r="B32" s="91" t="s">
        <v>202</v>
      </c>
      <c r="C32" s="91" t="s">
        <v>203</v>
      </c>
      <c r="D32" s="91" t="s">
        <v>195</v>
      </c>
      <c r="E32" s="91"/>
      <c r="F32" s="91" t="s">
        <v>38</v>
      </c>
      <c r="G32" s="134">
        <v>41707</v>
      </c>
      <c r="H32" s="93"/>
      <c r="I32" s="94"/>
    </row>
    <row r="33" spans="1:8">
      <c r="A33" s="87"/>
      <c r="B33" s="87" t="s">
        <v>204</v>
      </c>
      <c r="C33" s="88"/>
      <c r="D33" s="88"/>
      <c r="E33" s="88"/>
      <c r="F33" s="88"/>
      <c r="G33" s="88"/>
      <c r="H33" s="89"/>
    </row>
    <row r="34" spans="1:8" ht="51">
      <c r="A34" s="91" t="str">
        <f>IF(OR(B34&lt;&gt;"",D34&lt;&gt;""),"["&amp;TEXT($B$2,"##")&amp;"-"&amp;TEXT(ROW()-12,"##")&amp;"]","")</f>
        <v>[ReservationManagement-22]</v>
      </c>
      <c r="B34" s="91" t="s">
        <v>205</v>
      </c>
      <c r="C34" s="91" t="s">
        <v>206</v>
      </c>
      <c r="D34" s="91" t="s">
        <v>207</v>
      </c>
      <c r="E34" s="91"/>
      <c r="F34" s="91" t="s">
        <v>38</v>
      </c>
      <c r="G34" s="134">
        <v>41705</v>
      </c>
      <c r="H34" s="93"/>
    </row>
    <row r="35" spans="1:8">
      <c r="A35" s="87"/>
      <c r="B35" s="87" t="s">
        <v>208</v>
      </c>
      <c r="C35" s="88"/>
      <c r="D35" s="88"/>
      <c r="E35" s="88"/>
      <c r="F35" s="88"/>
      <c r="G35" s="88"/>
      <c r="H35" s="89"/>
    </row>
    <row r="36" spans="1:8" ht="51">
      <c r="A36" s="91" t="str">
        <f>IF(OR(B36&lt;&gt;"",D36&lt;&gt;""),"["&amp;TEXT($B$2,"##")&amp;"-"&amp;TEXT(ROW()-13,"##")&amp;"]","")</f>
        <v>[ReservationManagement-23]</v>
      </c>
      <c r="B36" s="91" t="s">
        <v>209</v>
      </c>
      <c r="C36" s="91" t="s">
        <v>210</v>
      </c>
      <c r="D36" s="91" t="s">
        <v>211</v>
      </c>
      <c r="E36" s="91"/>
      <c r="F36" s="91" t="s">
        <v>38</v>
      </c>
      <c r="G36" s="134">
        <v>41705</v>
      </c>
      <c r="H36" s="93"/>
    </row>
  </sheetData>
  <autoFilter ref="A8:H22"/>
  <mergeCells count="5">
    <mergeCell ref="B2:F2"/>
    <mergeCell ref="B3:F3"/>
    <mergeCell ref="B4:F4"/>
    <mergeCell ref="E5:F5"/>
    <mergeCell ref="E6:F6"/>
  </mergeCells>
  <dataValidations count="1">
    <dataValidation type="list" allowBlank="1" showErrorMessage="1" sqref="F1:F3 F7:F157">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H22" sqref="H22"/>
    </sheetView>
  </sheetViews>
  <sheetFormatPr defaultRowHeight="12.75"/>
  <cols>
    <col min="1" max="1" width="9" style="8"/>
    <col min="2" max="2" width="13.5" style="8" customWidth="1"/>
    <col min="3" max="3" width="19.375" style="8" customWidth="1"/>
    <col min="4" max="7" width="9" style="8"/>
    <col min="8" max="9" width="33.125" style="8" customWidth="1"/>
    <col min="10" max="16384" width="9" style="8"/>
  </cols>
  <sheetData>
    <row r="1" spans="1:8" ht="25.5" customHeight="1">
      <c r="B1" s="152" t="s">
        <v>50</v>
      </c>
      <c r="C1" s="152"/>
      <c r="D1" s="152"/>
      <c r="E1" s="152"/>
      <c r="F1" s="152"/>
      <c r="G1" s="152"/>
      <c r="H1" s="152"/>
    </row>
    <row r="2" spans="1:8" ht="14.25" customHeight="1">
      <c r="A2" s="102"/>
      <c r="B2" s="102"/>
      <c r="C2" s="103"/>
      <c r="D2" s="103"/>
      <c r="E2" s="103"/>
      <c r="F2" s="103"/>
      <c r="G2" s="103"/>
      <c r="H2" s="104"/>
    </row>
    <row r="3" spans="1:8" ht="12" customHeight="1">
      <c r="B3" s="11" t="s">
        <v>1</v>
      </c>
      <c r="C3" s="145" t="s">
        <v>2</v>
      </c>
      <c r="D3" s="145"/>
      <c r="E3" s="150" t="s">
        <v>3</v>
      </c>
      <c r="F3" s="150"/>
      <c r="G3" s="105"/>
      <c r="H3" s="106"/>
    </row>
    <row r="4" spans="1:8" ht="12" customHeight="1">
      <c r="B4" s="11" t="s">
        <v>4</v>
      </c>
      <c r="C4" s="145" t="s">
        <v>5</v>
      </c>
      <c r="D4" s="145"/>
      <c r="E4" s="150" t="s">
        <v>6</v>
      </c>
      <c r="F4" s="150"/>
      <c r="G4" s="105"/>
      <c r="H4" s="106"/>
    </row>
    <row r="5" spans="1:8" ht="12" customHeight="1">
      <c r="B5" s="107" t="s">
        <v>7</v>
      </c>
      <c r="C5" s="145" t="str">
        <f>C4&amp;"_"&amp;"Test Report"&amp;"_"&amp;"vx.x"</f>
        <v>&lt;Project Code&gt;_Test Report_vx.x</v>
      </c>
      <c r="D5" s="145"/>
      <c r="E5" s="150" t="s">
        <v>8</v>
      </c>
      <c r="F5" s="150"/>
      <c r="G5" s="105"/>
      <c r="H5" s="108" t="s">
        <v>51</v>
      </c>
    </row>
    <row r="6" spans="1:8" ht="21.75" customHeight="1">
      <c r="A6" s="102"/>
      <c r="B6" s="107" t="s">
        <v>52</v>
      </c>
      <c r="C6" s="151" t="s">
        <v>53</v>
      </c>
      <c r="D6" s="151"/>
      <c r="E6" s="151"/>
      <c r="F6" s="151"/>
      <c r="G6" s="151"/>
      <c r="H6" s="151"/>
    </row>
    <row r="7" spans="1:8" ht="14.25" customHeight="1">
      <c r="A7" s="102"/>
      <c r="B7" s="109"/>
      <c r="C7" s="110"/>
      <c r="D7" s="103"/>
      <c r="E7" s="103"/>
      <c r="F7" s="103"/>
      <c r="G7" s="103"/>
      <c r="H7" s="104"/>
    </row>
    <row r="8" spans="1:8">
      <c r="B8" s="109"/>
      <c r="C8" s="110"/>
      <c r="D8" s="103"/>
      <c r="E8" s="103"/>
      <c r="F8" s="103"/>
      <c r="G8" s="103"/>
      <c r="H8" s="104"/>
    </row>
    <row r="9" spans="1:8">
      <c r="A9" s="111"/>
      <c r="B9" s="111"/>
      <c r="C9" s="111"/>
      <c r="D9" s="111"/>
      <c r="E9" s="111"/>
      <c r="F9" s="111"/>
      <c r="G9" s="111"/>
      <c r="H9" s="111"/>
    </row>
    <row r="10" spans="1:8">
      <c r="A10" s="112"/>
      <c r="B10" s="113" t="s">
        <v>20</v>
      </c>
      <c r="C10" s="114" t="s">
        <v>54</v>
      </c>
      <c r="D10" s="115" t="s">
        <v>33</v>
      </c>
      <c r="E10" s="114" t="s">
        <v>36</v>
      </c>
      <c r="F10" s="114" t="s">
        <v>38</v>
      </c>
      <c r="G10" s="116" t="s">
        <v>39</v>
      </c>
      <c r="H10" s="117" t="s">
        <v>55</v>
      </c>
    </row>
    <row r="11" spans="1:8">
      <c r="A11" s="118"/>
      <c r="B11" s="119">
        <v>1</v>
      </c>
      <c r="C11" s="120" t="str">
        <f>'Field Management'!B2</f>
        <v>FieldManagement</v>
      </c>
      <c r="D11" s="121">
        <f>'Field Management'!A6</f>
        <v>0</v>
      </c>
      <c r="E11" s="121">
        <f>'Field Management'!B6</f>
        <v>0</v>
      </c>
      <c r="F11" s="121">
        <f>'Field Management'!C6</f>
        <v>14</v>
      </c>
      <c r="G11" s="122">
        <f>'Field Management'!D6</f>
        <v>0</v>
      </c>
      <c r="H11" s="123">
        <f>'Field Management'!E6</f>
        <v>14</v>
      </c>
    </row>
    <row r="12" spans="1:8">
      <c r="A12" s="118"/>
      <c r="B12" s="119">
        <v>2</v>
      </c>
      <c r="C12" s="120" t="str">
        <f>'Stadium Management'!B2</f>
        <v>StadiumManagement</v>
      </c>
      <c r="D12" s="121">
        <f>'Stadium Management'!A6</f>
        <v>0</v>
      </c>
      <c r="E12" s="121">
        <f>'Stadium Management'!B6</f>
        <v>0</v>
      </c>
      <c r="F12" s="121">
        <f>'Stadium Management'!C6</f>
        <v>3</v>
      </c>
      <c r="G12" s="122">
        <f>'Stadium Management'!D6</f>
        <v>0</v>
      </c>
      <c r="H12" s="123">
        <f>'Stadium Management'!E6</f>
        <v>3</v>
      </c>
    </row>
    <row r="13" spans="1:8">
      <c r="A13" s="118"/>
      <c r="B13" s="119">
        <v>3</v>
      </c>
      <c r="C13" s="120" t="str">
        <f>'Promotion Management'!B2</f>
        <v>PromotionManagement</v>
      </c>
      <c r="D13" s="121">
        <f>'Promotion Management'!A6</f>
        <v>0</v>
      </c>
      <c r="E13" s="121">
        <f>'Promotion Management'!B6</f>
        <v>0</v>
      </c>
      <c r="F13" s="121">
        <f>'Promotion Management'!C6</f>
        <v>13</v>
      </c>
      <c r="G13" s="121">
        <f>'Promotion Management'!D6</f>
        <v>0</v>
      </c>
      <c r="H13" s="123">
        <f>'Promotion Management'!E6</f>
        <v>13</v>
      </c>
    </row>
    <row r="14" spans="1:8">
      <c r="A14" s="118"/>
      <c r="B14" s="119">
        <v>4</v>
      </c>
      <c r="C14" s="120" t="str">
        <f>'Reservation Management'!B2</f>
        <v>ReservationManagement</v>
      </c>
      <c r="D14" s="121">
        <f>'Reservation Management'!A6</f>
        <v>0</v>
      </c>
      <c r="E14" s="121">
        <f>'Reservation Management'!B6</f>
        <v>0</v>
      </c>
      <c r="F14" s="121">
        <f>'Reservation Management'!C6</f>
        <v>23</v>
      </c>
      <c r="G14" s="121">
        <f>'Reservation Management'!D6</f>
        <v>0</v>
      </c>
      <c r="H14" s="123">
        <f>'Reservation Management'!E6</f>
        <v>23</v>
      </c>
    </row>
    <row r="15" spans="1:8">
      <c r="A15" s="118"/>
      <c r="B15" s="124"/>
      <c r="C15" s="125" t="s">
        <v>56</v>
      </c>
      <c r="D15" s="126">
        <f>SUM(D9:D14)</f>
        <v>0</v>
      </c>
      <c r="E15" s="126">
        <f>SUM(E9:E14)</f>
        <v>0</v>
      </c>
      <c r="F15" s="126">
        <f>SUM(F9:F14)</f>
        <v>53</v>
      </c>
      <c r="G15" s="126">
        <f>SUM(G9:G14)</f>
        <v>0</v>
      </c>
      <c r="H15" s="127">
        <f>SUM(H9:H14)</f>
        <v>53</v>
      </c>
    </row>
    <row r="16" spans="1:8">
      <c r="A16" s="111"/>
      <c r="B16" s="128"/>
      <c r="C16" s="111"/>
      <c r="D16" s="129"/>
      <c r="E16" s="130"/>
      <c r="F16" s="130"/>
      <c r="G16" s="130"/>
      <c r="H16" s="130"/>
    </row>
    <row r="17" spans="1:8">
      <c r="A17" s="111"/>
      <c r="B17" s="111"/>
      <c r="C17" s="131" t="s">
        <v>57</v>
      </c>
      <c r="D17" s="111"/>
      <c r="E17" s="132">
        <f>(D15+E15)*100/(H15-G15)</f>
        <v>0</v>
      </c>
      <c r="F17" s="111" t="s">
        <v>58</v>
      </c>
      <c r="G17" s="111"/>
      <c r="H17" s="83"/>
    </row>
    <row r="18" spans="1:8">
      <c r="A18" s="111"/>
      <c r="B18" s="111"/>
      <c r="C18" s="131" t="s">
        <v>59</v>
      </c>
      <c r="D18" s="111"/>
      <c r="E18" s="132">
        <f>D15*100/(H15-G15)</f>
        <v>0</v>
      </c>
      <c r="F18" s="111" t="s">
        <v>58</v>
      </c>
      <c r="G18" s="111"/>
      <c r="H18" s="83"/>
    </row>
    <row r="19" spans="1:8">
      <c r="C19" s="111"/>
      <c r="D19" s="111"/>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Field Management</vt:lpstr>
      <vt:lpstr>Stadium Management</vt:lpstr>
      <vt:lpstr>Promotion Management</vt:lpstr>
      <vt:lpstr>Reservation Management</vt:lpstr>
      <vt:lpstr>Test Report</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Thinh Nguyen Duc</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Thinh Nguyen Duc</cp:lastModifiedBy>
  <dcterms:created xsi:type="dcterms:W3CDTF">2014-03-06T20:41:34Z</dcterms:created>
  <dcterms:modified xsi:type="dcterms:W3CDTF">2014-03-10T13:40:18Z</dcterms:modified>
  <cp:category>BM</cp:category>
</cp:coreProperties>
</file>