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heckCompatibility="1"/>
  <mc:AlternateContent xmlns:mc="http://schemas.openxmlformats.org/markup-compatibility/2006">
    <mc:Choice Requires="x15">
      <x15ac:absPath xmlns:x15ac="http://schemas.microsoft.com/office/spreadsheetml/2010/11/ac" url="D:\Learning\Capstone Project\football-pitches-booking\Material\ThinhND\ThinhND_Report\"/>
    </mc:Choice>
  </mc:AlternateContent>
  <bookViews>
    <workbookView xWindow="0" yWindow="0" windowWidth="15480" windowHeight="8190" tabRatio="821" activeTab="4"/>
  </bookViews>
  <sheets>
    <sheet name="Cover" sheetId="1" r:id="rId1"/>
    <sheet name="Test case List" sheetId="2" r:id="rId2"/>
    <sheet name="Field Management" sheetId="3" r:id="rId3"/>
    <sheet name="Stadium Management" sheetId="4" r:id="rId4"/>
    <sheet name="Promotion Management" sheetId="9" r:id="rId5"/>
    <sheet name="Reservation Management" sheetId="10" r:id="rId6"/>
    <sheet name="Test Report" sheetId="5" r:id="rId7"/>
  </sheets>
  <definedNames>
    <definedName name="_xlnm._FilterDatabase" localSheetId="2" hidden="1">'Field Management'!$A$8:$H$16</definedName>
    <definedName name="_xlnm._FilterDatabase" localSheetId="4" hidden="1">'Promotion Management'!$A$8:$H$16</definedName>
    <definedName name="_xlnm._FilterDatabase" localSheetId="5" hidden="1">'Reservation Management'!$A$8:$H$16</definedName>
    <definedName name="_xlnm._FilterDatabase" localSheetId="3" hidden="1">'Stadium Management'!$A$8:$H$12</definedName>
    <definedName name="ACTION">#REF!</definedName>
  </definedNames>
  <calcPr calcId="152511"/>
  <fileRecoveryPr repairLoad="1"/>
</workbook>
</file>

<file path=xl/calcChain.xml><?xml version="1.0" encoding="utf-8"?>
<calcChain xmlns="http://schemas.openxmlformats.org/spreadsheetml/2006/main">
  <c r="A24" i="10" l="1"/>
  <c r="A22" i="10"/>
  <c r="A20" i="10"/>
  <c r="A19" i="10"/>
  <c r="A18" i="10"/>
  <c r="A17" i="10"/>
  <c r="A15" i="10"/>
  <c r="A14" i="10"/>
  <c r="E6" i="10" s="1"/>
  <c r="C6" i="10" s="1"/>
  <c r="A13" i="10"/>
  <c r="A12" i="10"/>
  <c r="A10" i="10"/>
  <c r="D6" i="10"/>
  <c r="B6" i="10"/>
  <c r="A6" i="10"/>
  <c r="A24" i="9"/>
  <c r="A22" i="9"/>
  <c r="A20" i="9"/>
  <c r="A19" i="9"/>
  <c r="A18" i="9"/>
  <c r="A17" i="9"/>
  <c r="A15" i="9"/>
  <c r="A14" i="9"/>
  <c r="A13" i="9"/>
  <c r="A12" i="9"/>
  <c r="A10" i="9"/>
  <c r="D6" i="9"/>
  <c r="B6" i="9"/>
  <c r="A6" i="9"/>
  <c r="A11" i="4"/>
  <c r="A12" i="4"/>
  <c r="A10" i="4"/>
  <c r="A24" i="3"/>
  <c r="A22" i="3"/>
  <c r="A20" i="3"/>
  <c r="A19" i="3"/>
  <c r="A18" i="3"/>
  <c r="A17" i="3"/>
  <c r="C5" i="5"/>
  <c r="C11" i="5"/>
  <c r="C12" i="5"/>
  <c r="A6" i="4"/>
  <c r="D12" i="5" s="1"/>
  <c r="B6" i="4"/>
  <c r="E12" i="5" s="1"/>
  <c r="D6" i="4"/>
  <c r="G12" i="5" s="1"/>
  <c r="A6" i="3"/>
  <c r="D11" i="5" s="1"/>
  <c r="B6" i="3"/>
  <c r="E11" i="5" s="1"/>
  <c r="D6" i="3"/>
  <c r="G11" i="5" s="1"/>
  <c r="A10" i="3"/>
  <c r="A12" i="3"/>
  <c r="A13" i="3"/>
  <c r="A14" i="3"/>
  <c r="A15" i="3"/>
  <c r="D3" i="2"/>
  <c r="D4" i="2"/>
  <c r="C6" i="1"/>
  <c r="E6" i="9" l="1"/>
  <c r="C6" i="9" s="1"/>
  <c r="E6" i="4"/>
  <c r="C6" i="4" s="1"/>
  <c r="F12" i="5" s="1"/>
  <c r="G14" i="5"/>
  <c r="E14" i="5"/>
  <c r="D14" i="5"/>
  <c r="E6" i="3"/>
  <c r="C6" i="3" s="1"/>
  <c r="F11" i="5" s="1"/>
  <c r="F14" i="5" l="1"/>
  <c r="H12" i="5"/>
  <c r="H11" i="5"/>
  <c r="H14" i="5" l="1"/>
  <c r="E16" i="5" s="1"/>
  <c r="E17" i="5" l="1"/>
</calcChain>
</file>

<file path=xl/comments1.xml><?xml version="1.0" encoding="utf-8"?>
<comments xmlns="http://schemas.openxmlformats.org/spreadsheetml/2006/main">
  <authors>
    <author/>
  </authors>
  <commentList>
    <comment ref="E11" authorId="0" shapeId="0">
      <text>
        <r>
          <rPr>
            <b/>
            <sz val="10"/>
            <color indexed="8"/>
            <rFont val="Times New Roman"/>
            <family val="1"/>
          </rPr>
          <t>*A</t>
        </r>
        <r>
          <rPr>
            <sz val="10"/>
            <color indexed="8"/>
            <rFont val="Times New Roman"/>
            <family val="1"/>
          </rPr>
          <t xml:space="preserve">: Add
  </t>
        </r>
        <r>
          <rPr>
            <b/>
            <sz val="10"/>
            <color indexed="8"/>
            <rFont val="Times New Roman"/>
            <family val="1"/>
          </rPr>
          <t>M</t>
        </r>
        <r>
          <rPr>
            <sz val="10"/>
            <color indexed="8"/>
            <rFont val="Times New Roman"/>
            <family val="1"/>
          </rPr>
          <t xml:space="preserve">: Modify
  </t>
        </r>
        <r>
          <rPr>
            <b/>
            <sz val="10"/>
            <color indexed="8"/>
            <rFont val="Times New Roman"/>
            <family val="1"/>
          </rPr>
          <t>D</t>
        </r>
        <r>
          <rPr>
            <sz val="10"/>
            <color indexed="8"/>
            <rFont val="Times New Roman"/>
            <family val="1"/>
          </rPr>
          <t xml:space="preserve">: Delete
</t>
        </r>
      </text>
    </comment>
  </commentList>
</comments>
</file>

<file path=xl/comments2.xml><?xml version="1.0" encoding="utf-8"?>
<comments xmlns="http://schemas.openxmlformats.org/spreadsheetml/2006/main">
  <authors>
    <author/>
  </authors>
  <commentList>
    <comment ref="F8" authorId="0" shapeId="0">
      <text>
        <r>
          <rPr>
            <b/>
            <sz val="8"/>
            <color indexed="8"/>
            <rFont val="Times New Roman"/>
            <family val="1"/>
          </rPr>
          <t xml:space="preserve">Pass
Fail
Untested
N/A
</t>
        </r>
      </text>
    </comment>
  </commentList>
</comments>
</file>

<file path=xl/comments3.xml><?xml version="1.0" encoding="utf-8"?>
<comments xmlns="http://schemas.openxmlformats.org/spreadsheetml/2006/main">
  <authors>
    <author/>
  </authors>
  <commentList>
    <comment ref="F8" authorId="0" shapeId="0">
      <text>
        <r>
          <rPr>
            <b/>
            <sz val="8"/>
            <color indexed="8"/>
            <rFont val="Times New Roman"/>
            <family val="1"/>
          </rPr>
          <t xml:space="preserve">Pass
Fail
Untested
N/A
</t>
        </r>
      </text>
    </comment>
  </commentList>
</comments>
</file>

<file path=xl/comments4.xml><?xml version="1.0" encoding="utf-8"?>
<comments xmlns="http://schemas.openxmlformats.org/spreadsheetml/2006/main">
  <authors>
    <author/>
  </authors>
  <commentList>
    <comment ref="F8" authorId="0" shapeId="0">
      <text>
        <r>
          <rPr>
            <b/>
            <sz val="8"/>
            <color indexed="8"/>
            <rFont val="Times New Roman"/>
            <family val="1"/>
          </rPr>
          <t xml:space="preserve">Pass
Fail
Untested
N/A
</t>
        </r>
      </text>
    </comment>
  </commentList>
</comments>
</file>

<file path=xl/comments5.xml><?xml version="1.0" encoding="utf-8"?>
<comments xmlns="http://schemas.openxmlformats.org/spreadsheetml/2006/main">
  <authors>
    <author/>
  </authors>
  <commentList>
    <comment ref="F8" authorId="0" shapeId="0">
      <text>
        <r>
          <rPr>
            <b/>
            <sz val="8"/>
            <color indexed="8"/>
            <rFont val="Times New Roman"/>
            <family val="1"/>
          </rPr>
          <t xml:space="preserve">Pass
Fail
Untested
N/A
</t>
        </r>
      </text>
    </comment>
  </commentList>
</comments>
</file>

<file path=xl/sharedStrings.xml><?xml version="1.0" encoding="utf-8"?>
<sst xmlns="http://schemas.openxmlformats.org/spreadsheetml/2006/main" count="382" uniqueCount="112">
  <si>
    <t>TEST CASE</t>
  </si>
  <si>
    <t>Project Name</t>
  </si>
  <si>
    <t>&lt;Project Name&gt;</t>
  </si>
  <si>
    <t>Creator</t>
  </si>
  <si>
    <t>Project Code</t>
  </si>
  <si>
    <t>&lt;Project Code&gt;</t>
  </si>
  <si>
    <t>Reviewer/Approver</t>
  </si>
  <si>
    <t>Document Code</t>
  </si>
  <si>
    <t>Issue Date</t>
  </si>
  <si>
    <t>Version</t>
  </si>
  <si>
    <t>Record of change</t>
  </si>
  <si>
    <t>Effective Date</t>
  </si>
  <si>
    <t>Change Item</t>
  </si>
  <si>
    <t>*A,D,M</t>
  </si>
  <si>
    <t>Change description</t>
  </si>
  <si>
    <t>Reference</t>
  </si>
  <si>
    <t>&lt;Date when these changes are effective&gt;</t>
  </si>
  <si>
    <t>TEST CASE LIST</t>
  </si>
  <si>
    <t>Test Environment Setup Description</t>
  </si>
  <si>
    <t>&lt;List enviroment requires in this system
1. Server
2. Database
3. Web Browser
...
&gt;</t>
  </si>
  <si>
    <t>No</t>
  </si>
  <si>
    <t>Function Name</t>
  </si>
  <si>
    <t>Sheet Name</t>
  </si>
  <si>
    <t>Description</t>
  </si>
  <si>
    <t>Pre-Condition</t>
  </si>
  <si>
    <t>Function A</t>
  </si>
  <si>
    <t>Module1</t>
  </si>
  <si>
    <t>Function B</t>
  </si>
  <si>
    <t>Function C</t>
  </si>
  <si>
    <t>Function D</t>
  </si>
  <si>
    <t>Module2</t>
  </si>
  <si>
    <t>Function E</t>
  </si>
  <si>
    <t>Module Code</t>
  </si>
  <si>
    <t>Pass</t>
  </si>
  <si>
    <t>Test requirement</t>
  </si>
  <si>
    <t>&lt;Brief description about requirements which are tested in this sheet&gt;</t>
  </si>
  <si>
    <t>Fail</t>
  </si>
  <si>
    <t>Tester</t>
  </si>
  <si>
    <t>Untested</t>
  </si>
  <si>
    <t>N/A</t>
  </si>
  <si>
    <t>Number of Test cases</t>
  </si>
  <si>
    <t>Untesed</t>
  </si>
  <si>
    <t>ID</t>
  </si>
  <si>
    <t>Test Case Description</t>
  </si>
  <si>
    <t>Test Case Procedure</t>
  </si>
  <si>
    <t>Expected Output</t>
  </si>
  <si>
    <t>Inter-test case Dependence</t>
  </si>
  <si>
    <t>Result</t>
  </si>
  <si>
    <t>Test date</t>
  </si>
  <si>
    <t>Note</t>
  </si>
  <si>
    <t>TEST REPORT</t>
  </si>
  <si>
    <t>&lt;Date when this test report is created&gt;</t>
  </si>
  <si>
    <t>Notes</t>
  </si>
  <si>
    <t>&lt;List modules included in this release&gt; ex: Release 1 includes 2 modules: Module1 and Module2</t>
  </si>
  <si>
    <t>Module code</t>
  </si>
  <si>
    <t>Number of  test cases</t>
  </si>
  <si>
    <t>Sub total</t>
  </si>
  <si>
    <t>Test coverage</t>
  </si>
  <si>
    <t>%</t>
  </si>
  <si>
    <t>Test successful coverage</t>
  </si>
  <si>
    <t>&lt;List of documents which are referred in this version.&gt;</t>
  </si>
  <si>
    <t>StadiumOwner</t>
  </si>
  <si>
    <t>View List Fields</t>
  </si>
  <si>
    <t>Test viewing "Field Management" form</t>
  </si>
  <si>
    <t>The "Field Management" view form is displayed as list with the following informations:
- Number of field
- Parent field
- Field type</t>
  </si>
  <si>
    <t>Create Field</t>
  </si>
  <si>
    <t>1. Login the system as Stadium Owner
2. Click "Quản lý sân bóng" tab in the menu.</t>
  </si>
  <si>
    <t>1. Login the system as Stadium Owner
2. Go to "Quản lý sân bóng" page
3. Click "Thêm sân" button
4. Click "Lưu" button</t>
  </si>
  <si>
    <t>Error message will be displayed:
- "Xin vui lòng nhập các thông tin bắt buộc".</t>
  </si>
  <si>
    <t>Error message will be displayed:
- "Sân mẹ không tồn tại".</t>
  </si>
  <si>
    <t>1. Login the system as Stadium Owner
2. Go to "Quản lý sân bóng" page
3. Click "Thêm sân" button
4. Input require information
- Input "1" into "Số sân" field
- Input "2" into "Sân mẹ" field ("2" is not existed field of this stadium in database)
- Input "11 người" into "Loại sân" field
5. Click "Lưu" button</t>
  </si>
  <si>
    <t>1. Login the system as Stadium Owner
2. Go to "Quản lý sân bóng" page
3. Click "Thêm sân" button
4. Input require information
- Input "1" into "Số sân" field
- Blank "Sân mẹ" field
- Input "11 người" into "Loại sân" field
5. Click "Lưu" button</t>
  </si>
  <si>
    <t>1. Login the system as Stadium Owner
2. Go to "Quản lý sân bóng" page
3. Click "Thêm sân" button
4. Input require information
- Input "2" into "Số sân" field
- Input "1" into "Sân mẹ" field
- Input "11 người" into "Loại sân" field
5. Click "Lưu" button</t>
  </si>
  <si>
    <t>Update Field</t>
  </si>
  <si>
    <t>1. Login the system as Stadium Owner
2. Go to "Quản lý sân bóng" page
3. Click in link named "2" in "Số sân" column
4. Blank all fields
5. Click "Lưu" button</t>
  </si>
  <si>
    <t>1. Login the system as Stadium Owner
2. Go to "Quản lý sân bóng" page
3. Click in link named "2" in "Số sân" column
4. Blank "Sân mẹ" field
5. Click "Lưu" button</t>
  </si>
  <si>
    <t>Activate Field</t>
  </si>
  <si>
    <t>Test activating a field</t>
  </si>
  <si>
    <t>Test creating a field with blank fields</t>
  </si>
  <si>
    <t>Test creating a field with parent field not existed</t>
  </si>
  <si>
    <t>Test creating a field with no parent field</t>
  </si>
  <si>
    <t>Test creating a field with parent field</t>
  </si>
  <si>
    <t>Test updating a field with blank fields</t>
  </si>
  <si>
    <t>Test updating a field with parent field not existed</t>
  </si>
  <si>
    <t>Test updating a field with no parent field</t>
  </si>
  <si>
    <t>Test updating a field with parent field</t>
  </si>
  <si>
    <t>1. Login the system as Stadium Owner
2. Go to "Quản lý sân bóng" page
3. Click "Kích hoạt" button on field numbered "2"</t>
  </si>
  <si>
    <t>Redirect to "Quản lý sân bóng" page with new field created</t>
  </si>
  <si>
    <t>Redirect to "Quản lý sân bóng" page with field information updated</t>
  </si>
  <si>
    <t>Deactivate Field</t>
  </si>
  <si>
    <t>1. Login the system as Stadium Owner
2. Go to "Quản lý sân bóng" page
3. Click "Ngừng hoạt động" button on field numbered "2"</t>
  </si>
  <si>
    <t>Reload "Quản lý sân bóng" page with field status is "Ngừng hoạt động"</t>
  </si>
  <si>
    <t>Reload "Quản lý sân bóng" page with field status is "Hoạt động"</t>
  </si>
  <si>
    <t>StadiumManagement</t>
  </si>
  <si>
    <t>Update Stadium Profiles</t>
  </si>
  <si>
    <t>Test updating stadium profile with blank fields</t>
  </si>
  <si>
    <t>1. Login the system as Stadium Owner
2. Go to "Quản lý sân bóng" page
3. Click "Chỉnh sửa thông tin" button
4. Blank all fields
5. Click "Lưu" button</t>
  </si>
  <si>
    <t>Test updating stadium profile with wrong email format</t>
  </si>
  <si>
    <t>1. Login the system as Stadium Owner
2. Go to "Quản lý sân bóng" page
3. Click in link named "2" in "Số sân" column
4. Change value to "3" in "Sân mẹ" field ("3" is not existed field of this stadium in database)
5. Click "Lưu" button</t>
  </si>
  <si>
    <t>1. Login the system as Stadium Owner
2. Go to "Quản lý sân bóng" page
3. Click in link named "2" in "Số sân" column
4. Change value to "1" in "Sân mẹ" field
5. Click "Lưu" button</t>
  </si>
  <si>
    <t>1. Login the system as Stadium Owner
2. Go to "Quản lý sân bóng" page
3. Click "Chỉnh sửa thông tin" button
4. Change value to "thinhnd@" in "Email" field
5. Click "Lưu" button</t>
  </si>
  <si>
    <t>Error message will be displayed:
- "Email không tồn tại, vui lòng chọn email khác".</t>
  </si>
  <si>
    <t>Test updating stadium profile with new information</t>
  </si>
  <si>
    <t>1. Login the system as Stadium Owner
2. Go to "Quản lý sân bóng" page
3. Click "Chỉnh sửa thông tin" button
4. Change some information
- change value to "thinhnd@fpt.edu.vn" in "Email" field
- change value to "0982555036" in "Điện thoại" field
5. Click "Lưu" button</t>
  </si>
  <si>
    <t>Redirect to "Quản lý sân bóng" page with new stadium profiles information updated</t>
  </si>
  <si>
    <t>View List Promotions</t>
  </si>
  <si>
    <t>Test viewing "Quản lý khuyến mãi" form</t>
  </si>
  <si>
    <t>Test viewing "Quản lý sân bóng" form</t>
  </si>
  <si>
    <t>The "Quản lý sân bóng" view form is displayed as list with the following informations:
- Number of field
- Parent field
- Field type</t>
  </si>
  <si>
    <t>1. Login the system as Stadium Staff
2. Click "Quản lý sân bóng" tab in the menu.</t>
  </si>
  <si>
    <t>FieldManagement</t>
  </si>
  <si>
    <t>PromotionManagement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</si>
</sst>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d\-mmm\-yy;@"/>
  </numFmts>
  <fonts count="22">
    <font>
      <sz val="11"/>
      <name val="ＭＳ Ｐゴシック"/>
      <charset val="128"/>
    </font>
    <font>
      <sz val="9"/>
      <name val="ＭＳ ゴシック"/>
      <family val="3"/>
      <charset val="128"/>
    </font>
    <font>
      <sz val="10"/>
      <name val="Tahoma"/>
      <family val="2"/>
    </font>
    <font>
      <b/>
      <sz val="22"/>
      <color indexed="10"/>
      <name val="Tahoma"/>
      <family val="2"/>
    </font>
    <font>
      <b/>
      <sz val="26"/>
      <color indexed="10"/>
      <name val="Tahoma"/>
      <family val="2"/>
    </font>
    <font>
      <b/>
      <sz val="20"/>
      <color indexed="8"/>
      <name val="Tahoma"/>
      <family val="2"/>
    </font>
    <font>
      <b/>
      <sz val="10"/>
      <color indexed="60"/>
      <name val="Tahoma"/>
      <family val="2"/>
    </font>
    <font>
      <i/>
      <sz val="10"/>
      <color indexed="17"/>
      <name val="Tahoma"/>
      <family val="2"/>
    </font>
    <font>
      <b/>
      <sz val="10"/>
      <color indexed="9"/>
      <name val="Tahoma"/>
      <family val="2"/>
    </font>
    <font>
      <b/>
      <sz val="10"/>
      <color indexed="8"/>
      <name val="Times New Roman"/>
      <family val="1"/>
    </font>
    <font>
      <sz val="10"/>
      <color indexed="8"/>
      <name val="Times New Roman"/>
      <family val="1"/>
    </font>
    <font>
      <b/>
      <sz val="10"/>
      <color indexed="8"/>
      <name val="Tahoma"/>
      <family val="2"/>
    </font>
    <font>
      <b/>
      <sz val="10"/>
      <color indexed="10"/>
      <name val="Tahoma"/>
      <family val="2"/>
    </font>
    <font>
      <b/>
      <sz val="10"/>
      <name val="Tahoma"/>
      <family val="2"/>
    </font>
    <font>
      <u/>
      <sz val="10"/>
      <color indexed="12"/>
      <name val="Tahoma"/>
      <family val="2"/>
    </font>
    <font>
      <u/>
      <sz val="11"/>
      <color indexed="12"/>
      <name val="ＭＳ Ｐゴシック"/>
      <family val="3"/>
      <charset val="128"/>
    </font>
    <font>
      <sz val="10"/>
      <color indexed="10"/>
      <name val="Tahoma"/>
      <family val="2"/>
    </font>
    <font>
      <sz val="10"/>
      <color indexed="8"/>
      <name val="Tahoma"/>
      <family val="2"/>
    </font>
    <font>
      <b/>
      <sz val="8"/>
      <color indexed="8"/>
      <name val="Times New Roman"/>
      <family val="1"/>
    </font>
    <font>
      <sz val="10"/>
      <color indexed="9"/>
      <name val="Tahoma"/>
      <family val="2"/>
    </font>
    <font>
      <b/>
      <sz val="10"/>
      <color indexed="12"/>
      <name val="Tahoma"/>
      <family val="2"/>
    </font>
    <font>
      <sz val="11"/>
      <name val="ＭＳ Ｐゴシック"/>
      <charset val="128"/>
    </font>
  </fonts>
  <fills count="6">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indexed="62"/>
        <bgColor indexed="56"/>
      </patternFill>
    </fill>
    <fill>
      <patternFill patternType="solid">
        <fgColor indexed="27"/>
        <bgColor indexed="41"/>
      </patternFill>
    </fill>
  </fills>
  <borders count="35">
    <border>
      <left/>
      <right/>
      <top/>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thin">
        <color indexed="8"/>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hair">
        <color indexed="8"/>
      </left>
      <right/>
      <top style="thin">
        <color indexed="8"/>
      </top>
      <bottom style="hair">
        <color indexed="8"/>
      </bottom>
      <diagonal/>
    </border>
    <border>
      <left/>
      <right/>
      <top/>
      <bottom style="medium">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style="thin">
        <color indexed="8"/>
      </top>
      <bottom/>
      <diagonal/>
    </border>
    <border>
      <left/>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diagonal/>
    </border>
    <border>
      <left/>
      <right style="medium">
        <color indexed="8"/>
      </right>
      <top/>
      <bottom/>
      <diagonal/>
    </border>
    <border>
      <left/>
      <right style="hair">
        <color indexed="8"/>
      </right>
      <top style="thin">
        <color indexed="8"/>
      </top>
      <bottom style="hair">
        <color indexed="8"/>
      </bottom>
      <diagonal/>
    </border>
    <border>
      <left style="hair">
        <color indexed="8"/>
      </left>
      <right style="medium">
        <color indexed="8"/>
      </right>
      <top style="thin">
        <color indexed="8"/>
      </top>
      <bottom style="hair">
        <color indexed="8"/>
      </bottom>
      <diagonal/>
    </border>
    <border>
      <left/>
      <right style="hair">
        <color indexed="8"/>
      </right>
      <top style="hair">
        <color indexed="8"/>
      </top>
      <bottom style="hair">
        <color indexed="8"/>
      </bottom>
      <diagonal/>
    </border>
    <border>
      <left style="hair">
        <color indexed="8"/>
      </left>
      <right/>
      <top style="hair">
        <color indexed="8"/>
      </top>
      <bottom style="hair">
        <color indexed="8"/>
      </bottom>
      <diagonal/>
    </border>
    <border>
      <left style="hair">
        <color indexed="8"/>
      </left>
      <right style="medium">
        <color indexed="8"/>
      </right>
      <top style="hair">
        <color indexed="8"/>
      </top>
      <bottom style="hair">
        <color indexed="8"/>
      </bottom>
      <diagonal/>
    </border>
    <border>
      <left/>
      <right style="hair">
        <color indexed="8"/>
      </right>
      <top style="hair">
        <color indexed="8"/>
      </top>
      <bottom style="thin">
        <color indexed="8"/>
      </bottom>
      <diagonal/>
    </border>
    <border>
      <left style="hair">
        <color indexed="8"/>
      </left>
      <right style="medium">
        <color indexed="8"/>
      </right>
      <top style="hair">
        <color indexed="8"/>
      </top>
      <bottom style="thin">
        <color indexed="8"/>
      </bottom>
      <diagonal/>
    </border>
    <border>
      <left style="thin">
        <color indexed="8"/>
      </left>
      <right style="medium">
        <color indexed="8"/>
      </right>
      <top style="thin">
        <color indexed="8"/>
      </top>
      <bottom style="medium">
        <color indexed="8"/>
      </bottom>
      <diagonal/>
    </border>
    <border>
      <left style="thin">
        <color indexed="8"/>
      </left>
      <right style="medium">
        <color indexed="8"/>
      </right>
      <top style="thin">
        <color indexed="8"/>
      </top>
      <bottom style="thin">
        <color indexed="8"/>
      </bottom>
      <diagonal/>
    </border>
    <border>
      <left style="thin">
        <color indexed="8"/>
      </left>
      <right style="medium">
        <color indexed="8"/>
      </right>
      <top/>
      <bottom style="thin">
        <color indexed="8"/>
      </bottom>
      <diagonal/>
    </border>
  </borders>
  <cellStyleXfs count="5">
    <xf numFmtId="0" fontId="0" fillId="0" borderId="0"/>
    <xf numFmtId="0" fontId="15" fillId="0" borderId="0" applyNumberFormat="0" applyFill="0" applyBorder="0" applyAlignment="0" applyProtection="0"/>
    <xf numFmtId="0" fontId="21" fillId="0" borderId="0"/>
    <xf numFmtId="0" fontId="21" fillId="0" borderId="0"/>
    <xf numFmtId="0" fontId="1" fillId="0" borderId="0"/>
  </cellStyleXfs>
  <cellXfs count="151">
    <xf numFmtId="0" fontId="0" fillId="0" borderId="0" xfId="0"/>
    <xf numFmtId="0" fontId="2" fillId="0" borderId="0" xfId="0" applyFont="1"/>
    <xf numFmtId="0" fontId="2" fillId="0" borderId="0" xfId="0" applyFont="1" applyAlignment="1">
      <alignment horizontal="left" indent="1"/>
    </xf>
    <xf numFmtId="0" fontId="3" fillId="2" borderId="0" xfId="0" applyFont="1" applyFill="1" applyAlignment="1">
      <alignment horizontal="center" vertical="center"/>
    </xf>
    <xf numFmtId="0" fontId="4" fillId="0" borderId="1" xfId="0" applyFont="1" applyBorder="1" applyAlignment="1">
      <alignment horizontal="center" vertical="center"/>
    </xf>
    <xf numFmtId="0" fontId="2" fillId="0" borderId="0" xfId="0" applyFont="1" applyAlignment="1">
      <alignment horizontal="center" vertical="center"/>
    </xf>
    <xf numFmtId="0" fontId="6" fillId="2" borderId="0" xfId="0" applyFont="1" applyFill="1" applyAlignment="1">
      <alignment horizontal="left" indent="1"/>
    </xf>
    <xf numFmtId="0" fontId="7" fillId="0" borderId="0" xfId="0" applyFont="1" applyAlignment="1">
      <alignment horizontal="left" indent="1"/>
    </xf>
    <xf numFmtId="0" fontId="2" fillId="2" borderId="0" xfId="0" applyFont="1" applyFill="1"/>
    <xf numFmtId="0" fontId="6" fillId="2" borderId="2" xfId="0" applyFont="1" applyFill="1" applyBorder="1" applyAlignment="1">
      <alignment horizontal="left"/>
    </xf>
    <xf numFmtId="0" fontId="2" fillId="0" borderId="3" xfId="0" applyFont="1" applyBorder="1" applyAlignment="1"/>
    <xf numFmtId="0" fontId="6" fillId="2" borderId="2" xfId="0" applyFont="1" applyFill="1" applyBorder="1" applyAlignment="1">
      <alignment horizontal="left" vertical="center"/>
    </xf>
    <xf numFmtId="0" fontId="7" fillId="0" borderId="3" xfId="0" applyFont="1" applyBorder="1" applyAlignment="1">
      <alignment horizontal="left" indent="1"/>
    </xf>
    <xf numFmtId="0" fontId="6" fillId="2" borderId="0" xfId="0" applyFont="1" applyFill="1" applyBorder="1"/>
    <xf numFmtId="0" fontId="7" fillId="0" borderId="0" xfId="0" applyFont="1" applyBorder="1" applyAlignment="1">
      <alignment horizontal="left"/>
    </xf>
    <xf numFmtId="0" fontId="2" fillId="0" borderId="0" xfId="0" applyFont="1" applyBorder="1" applyAlignment="1"/>
    <xf numFmtId="0" fontId="6" fillId="2" borderId="0" xfId="0" applyFont="1" applyFill="1" applyBorder="1" applyAlignment="1">
      <alignment horizontal="left" indent="1"/>
    </xf>
    <xf numFmtId="0" fontId="7" fillId="0" borderId="0" xfId="0" applyFont="1" applyBorder="1" applyAlignment="1">
      <alignment horizontal="left" indent="1"/>
    </xf>
    <xf numFmtId="0" fontId="2" fillId="0" borderId="0" xfId="0" applyFont="1" applyBorder="1" applyAlignment="1">
      <alignment horizontal="left" indent="1"/>
    </xf>
    <xf numFmtId="0" fontId="2" fillId="0" borderId="0" xfId="0" applyFont="1" applyBorder="1"/>
    <xf numFmtId="0" fontId="6" fillId="0" borderId="0" xfId="0" applyFont="1" applyAlignment="1">
      <alignment horizontal="left"/>
    </xf>
    <xf numFmtId="0" fontId="2" fillId="0" borderId="0" xfId="0" applyFont="1" applyAlignment="1">
      <alignment vertical="center"/>
    </xf>
    <xf numFmtId="176" fontId="8" fillId="3" borderId="4" xfId="0" applyNumberFormat="1" applyFont="1" applyFill="1" applyBorder="1" applyAlignment="1">
      <alignment horizontal="center" vertical="center"/>
    </xf>
    <xf numFmtId="0" fontId="8" fillId="3" borderId="5" xfId="0" applyFont="1" applyFill="1" applyBorder="1" applyAlignment="1">
      <alignment horizontal="center" vertical="center"/>
    </xf>
    <xf numFmtId="0" fontId="8" fillId="3" borderId="6" xfId="0" applyFont="1" applyFill="1" applyBorder="1" applyAlignment="1">
      <alignment horizontal="center" vertical="center"/>
    </xf>
    <xf numFmtId="0" fontId="2" fillId="0" borderId="0" xfId="0" applyFont="1" applyAlignment="1">
      <alignment vertical="top"/>
    </xf>
    <xf numFmtId="0" fontId="7" fillId="0" borderId="7" xfId="0" applyFont="1" applyBorder="1" applyAlignment="1">
      <alignment vertical="top" wrapText="1"/>
    </xf>
    <xf numFmtId="49" fontId="2" fillId="0" borderId="8" xfId="0" applyNumberFormat="1" applyFont="1" applyBorder="1" applyAlignment="1">
      <alignment vertical="top"/>
    </xf>
    <xf numFmtId="0" fontId="2" fillId="0" borderId="8" xfId="0" applyFont="1" applyBorder="1" applyAlignment="1">
      <alignment vertical="top"/>
    </xf>
    <xf numFmtId="15" fontId="2" fillId="0" borderId="8" xfId="0" applyNumberFormat="1" applyFont="1" applyBorder="1" applyAlignment="1">
      <alignment vertical="top"/>
    </xf>
    <xf numFmtId="0" fontId="7" fillId="0" borderId="9" xfId="0" applyFont="1" applyBorder="1" applyAlignment="1">
      <alignment vertical="top" wrapText="1"/>
    </xf>
    <xf numFmtId="176" fontId="2" fillId="0" borderId="7" xfId="0" applyNumberFormat="1" applyFont="1" applyBorder="1" applyAlignment="1">
      <alignment vertical="top"/>
    </xf>
    <xf numFmtId="0" fontId="2" fillId="0" borderId="9" xfId="0" applyFont="1" applyBorder="1" applyAlignment="1">
      <alignment vertical="top"/>
    </xf>
    <xf numFmtId="176" fontId="2" fillId="0" borderId="10" xfId="0" applyNumberFormat="1" applyFont="1" applyBorder="1" applyAlignment="1">
      <alignment vertical="top"/>
    </xf>
    <xf numFmtId="49" fontId="2" fillId="0" borderId="11" xfId="0" applyNumberFormat="1" applyFont="1" applyBorder="1" applyAlignment="1">
      <alignment vertical="top"/>
    </xf>
    <xf numFmtId="0" fontId="2" fillId="0" borderId="11" xfId="0" applyFont="1" applyBorder="1" applyAlignment="1">
      <alignment vertical="top"/>
    </xf>
    <xf numFmtId="0" fontId="2" fillId="0" borderId="12" xfId="0" applyFont="1" applyBorder="1" applyAlignment="1">
      <alignment vertical="top"/>
    </xf>
    <xf numFmtId="1" fontId="2" fillId="2" borderId="0" xfId="0" applyNumberFormat="1" applyFont="1" applyFill="1"/>
    <xf numFmtId="0" fontId="2" fillId="2" borderId="0" xfId="0" applyFont="1" applyFill="1" applyAlignment="1">
      <alignment horizontal="left"/>
    </xf>
    <xf numFmtId="1" fontId="2" fillId="2" borderId="0" xfId="0" applyNumberFormat="1" applyFont="1" applyFill="1" applyProtection="1">
      <protection hidden="1"/>
    </xf>
    <xf numFmtId="0" fontId="5" fillId="2" borderId="0" xfId="0" applyFont="1" applyFill="1" applyAlignment="1">
      <alignment horizontal="left"/>
    </xf>
    <xf numFmtId="0" fontId="11" fillId="2" borderId="0" xfId="0" applyFont="1" applyFill="1" applyAlignment="1">
      <alignment horizontal="left"/>
    </xf>
    <xf numFmtId="0" fontId="12" fillId="2" borderId="0" xfId="0" applyFont="1" applyFill="1" applyAlignment="1">
      <alignment horizontal="left"/>
    </xf>
    <xf numFmtId="0" fontId="2" fillId="2" borderId="0" xfId="0" applyFont="1" applyFill="1" applyAlignment="1">
      <alignment wrapText="1"/>
    </xf>
    <xf numFmtId="1" fontId="6" fillId="2" borderId="0" xfId="0" applyNumberFormat="1" applyFont="1" applyFill="1" applyBorder="1" applyAlignment="1"/>
    <xf numFmtId="0" fontId="2" fillId="2" borderId="0" xfId="0" applyFont="1" applyFill="1" applyBorder="1" applyAlignment="1"/>
    <xf numFmtId="0" fontId="2" fillId="2" borderId="0" xfId="0" applyFont="1" applyFill="1" applyAlignment="1">
      <alignment vertical="center"/>
    </xf>
    <xf numFmtId="1" fontId="2" fillId="2" borderId="0" xfId="0" applyNumberFormat="1" applyFont="1" applyFill="1" applyAlignment="1" applyProtection="1">
      <alignment vertical="center"/>
      <protection hidden="1"/>
    </xf>
    <xf numFmtId="0" fontId="2" fillId="2" borderId="0" xfId="0" applyFont="1" applyFill="1" applyAlignment="1">
      <alignment horizontal="left" vertical="center"/>
    </xf>
    <xf numFmtId="0" fontId="13" fillId="2" borderId="0" xfId="0" applyFont="1" applyFill="1" applyAlignment="1">
      <alignment horizontal="center"/>
    </xf>
    <xf numFmtId="1" fontId="8" fillId="4" borderId="4" xfId="0" applyNumberFormat="1" applyFont="1" applyFill="1" applyBorder="1" applyAlignment="1">
      <alignment horizontal="center" vertical="center"/>
    </xf>
    <xf numFmtId="0" fontId="8" fillId="4" borderId="5" xfId="0" applyFont="1" applyFill="1" applyBorder="1" applyAlignment="1">
      <alignment horizontal="center" vertical="center"/>
    </xf>
    <xf numFmtId="0" fontId="8" fillId="4" borderId="13" xfId="0" applyFont="1" applyFill="1" applyBorder="1" applyAlignment="1">
      <alignment horizontal="center" vertical="center"/>
    </xf>
    <xf numFmtId="0" fontId="8" fillId="4" borderId="6" xfId="0" applyFont="1" applyFill="1" applyBorder="1" applyAlignment="1">
      <alignment horizontal="center" vertical="center"/>
    </xf>
    <xf numFmtId="1" fontId="2" fillId="2" borderId="7" xfId="0" applyNumberFormat="1" applyFont="1" applyFill="1" applyBorder="1" applyAlignment="1">
      <alignment vertical="center"/>
    </xf>
    <xf numFmtId="49" fontId="2" fillId="2" borderId="8" xfId="0" applyNumberFormat="1" applyFont="1" applyFill="1" applyBorder="1" applyAlignment="1">
      <alignment horizontal="left" vertical="center"/>
    </xf>
    <xf numFmtId="0" fontId="14" fillId="2" borderId="8" xfId="1" applyNumberFormat="1" applyFont="1" applyFill="1" applyBorder="1" applyAlignment="1" applyProtection="1">
      <alignment horizontal="left" vertical="center"/>
    </xf>
    <xf numFmtId="0" fontId="2" fillId="2" borderId="9" xfId="0" applyFont="1" applyFill="1" applyBorder="1" applyAlignment="1">
      <alignment horizontal="left" vertical="center"/>
    </xf>
    <xf numFmtId="0" fontId="2" fillId="2" borderId="8" xfId="0" applyFont="1" applyFill="1" applyBorder="1" applyAlignment="1">
      <alignment horizontal="left" vertical="center"/>
    </xf>
    <xf numFmtId="1" fontId="2" fillId="2" borderId="10" xfId="0" applyNumberFormat="1" applyFont="1" applyFill="1" applyBorder="1" applyAlignment="1">
      <alignment vertical="center"/>
    </xf>
    <xf numFmtId="49" fontId="2" fillId="2" borderId="11" xfId="0" applyNumberFormat="1" applyFont="1" applyFill="1" applyBorder="1" applyAlignment="1">
      <alignment horizontal="left" vertical="center"/>
    </xf>
    <xf numFmtId="0" fontId="2" fillId="2" borderId="11" xfId="0" applyFont="1" applyFill="1" applyBorder="1" applyAlignment="1">
      <alignment horizontal="left" vertical="center"/>
    </xf>
    <xf numFmtId="0" fontId="2" fillId="2" borderId="12" xfId="0" applyFont="1" applyFill="1" applyBorder="1" applyAlignment="1">
      <alignment horizontal="left" vertical="center"/>
    </xf>
    <xf numFmtId="0" fontId="2" fillId="2" borderId="0" xfId="0" applyFont="1" applyFill="1" applyAlignment="1"/>
    <xf numFmtId="0" fontId="16" fillId="2" borderId="0" xfId="0" applyFont="1" applyFill="1"/>
    <xf numFmtId="0" fontId="17" fillId="2" borderId="14" xfId="0" applyFont="1" applyFill="1" applyBorder="1" applyAlignment="1"/>
    <xf numFmtId="0" fontId="17" fillId="2" borderId="14" xfId="0" applyFont="1" applyFill="1" applyBorder="1" applyAlignment="1">
      <alignment wrapText="1"/>
    </xf>
    <xf numFmtId="0" fontId="2" fillId="2" borderId="14" xfId="0" applyFont="1" applyFill="1" applyBorder="1" applyAlignment="1">
      <alignment wrapText="1"/>
    </xf>
    <xf numFmtId="0" fontId="13" fillId="2" borderId="0" xfId="0" applyFont="1" applyFill="1" applyAlignment="1" applyProtection="1">
      <alignment wrapText="1"/>
    </xf>
    <xf numFmtId="0" fontId="16" fillId="2" borderId="0" xfId="0" applyFont="1" applyFill="1" applyAlignment="1">
      <alignment wrapText="1"/>
    </xf>
    <xf numFmtId="0" fontId="17" fillId="2" borderId="0" xfId="0" applyFont="1" applyFill="1" applyAlignment="1"/>
    <xf numFmtId="0" fontId="13" fillId="2" borderId="15" xfId="3" applyFont="1" applyFill="1" applyBorder="1" applyAlignment="1">
      <alignment horizontal="left" wrapText="1"/>
    </xf>
    <xf numFmtId="0" fontId="2" fillId="2" borderId="0" xfId="0" applyFont="1" applyFill="1" applyAlignment="1" applyProtection="1">
      <alignment wrapText="1"/>
    </xf>
    <xf numFmtId="0" fontId="13" fillId="2" borderId="16" xfId="3" applyFont="1" applyFill="1" applyBorder="1" applyAlignment="1">
      <alignment horizontal="left" wrapText="1"/>
    </xf>
    <xf numFmtId="0" fontId="11" fillId="2" borderId="0" xfId="0" applyFont="1" applyFill="1" applyAlignment="1"/>
    <xf numFmtId="0" fontId="11" fillId="2" borderId="16" xfId="0" applyFont="1" applyFill="1" applyBorder="1" applyAlignment="1">
      <alignment horizontal="center" vertical="center"/>
    </xf>
    <xf numFmtId="0" fontId="11" fillId="2" borderId="2"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2" fillId="2" borderId="0" xfId="0" applyFont="1" applyFill="1" applyBorder="1" applyAlignment="1">
      <alignment horizontal="center" wrapText="1"/>
    </xf>
    <xf numFmtId="0" fontId="16" fillId="2" borderId="0" xfId="0" applyFont="1" applyFill="1" applyBorder="1" applyAlignment="1">
      <alignment horizontal="center" wrapText="1"/>
    </xf>
    <xf numFmtId="0" fontId="17" fillId="2" borderId="17" xfId="0" applyFont="1" applyFill="1" applyBorder="1" applyAlignment="1">
      <alignment horizontal="center" vertical="center"/>
    </xf>
    <xf numFmtId="0" fontId="17" fillId="2" borderId="18" xfId="0" applyFont="1" applyFill="1" applyBorder="1" applyAlignment="1">
      <alignment horizontal="center" vertical="center"/>
    </xf>
    <xf numFmtId="0" fontId="17" fillId="2" borderId="19" xfId="0" applyFont="1" applyFill="1" applyBorder="1" applyAlignment="1">
      <alignment horizontal="center" vertical="center"/>
    </xf>
    <xf numFmtId="0" fontId="17" fillId="2" borderId="0" xfId="0" applyFont="1" applyFill="1" applyBorder="1" applyAlignment="1">
      <alignment horizontal="center" wrapText="1"/>
    </xf>
    <xf numFmtId="0" fontId="8" fillId="3" borderId="2" xfId="3" applyFont="1" applyFill="1" applyBorder="1" applyAlignment="1">
      <alignment horizontal="center" vertical="center" wrapText="1"/>
    </xf>
    <xf numFmtId="0" fontId="8" fillId="3" borderId="20" xfId="3" applyFont="1" applyFill="1" applyBorder="1" applyAlignment="1">
      <alignment horizontal="center" vertical="center" wrapText="1"/>
    </xf>
    <xf numFmtId="0" fontId="12" fillId="2" borderId="0" xfId="3" applyFont="1" applyFill="1" applyBorder="1" applyAlignment="1">
      <alignment horizontal="center" vertical="center" wrapText="1"/>
    </xf>
    <xf numFmtId="0" fontId="13" fillId="5" borderId="1" xfId="3" applyFont="1" applyFill="1" applyBorder="1" applyAlignment="1">
      <alignment horizontal="left" vertical="center"/>
    </xf>
    <xf numFmtId="0" fontId="13" fillId="5" borderId="21" xfId="3" applyFont="1" applyFill="1" applyBorder="1" applyAlignment="1">
      <alignment horizontal="left" vertical="center"/>
    </xf>
    <xf numFmtId="0" fontId="13" fillId="5" borderId="3" xfId="3" applyFont="1" applyFill="1" applyBorder="1" applyAlignment="1">
      <alignment horizontal="left" vertical="center"/>
    </xf>
    <xf numFmtId="0" fontId="12" fillId="2" borderId="0" xfId="3" applyFont="1" applyFill="1" applyBorder="1" applyAlignment="1">
      <alignment horizontal="left" vertical="center"/>
    </xf>
    <xf numFmtId="0" fontId="2" fillId="2" borderId="2" xfId="3" applyFont="1" applyFill="1" applyBorder="1" applyAlignment="1">
      <alignment vertical="top" wrapText="1"/>
    </xf>
    <xf numFmtId="0" fontId="7" fillId="2" borderId="2" xfId="0" applyFont="1" applyFill="1" applyBorder="1" applyAlignment="1">
      <alignment horizontal="left" vertical="top" wrapText="1"/>
    </xf>
    <xf numFmtId="0" fontId="2" fillId="2" borderId="2" xfId="0" applyFont="1" applyFill="1" applyBorder="1" applyAlignment="1">
      <alignment vertical="top" wrapText="1"/>
    </xf>
    <xf numFmtId="0" fontId="16" fillId="2" borderId="0" xfId="0" applyFont="1" applyFill="1" applyBorder="1" applyAlignment="1">
      <alignment vertical="top" wrapText="1"/>
    </xf>
    <xf numFmtId="0" fontId="17" fillId="2" borderId="0" xfId="0" applyFont="1" applyFill="1" applyAlignment="1">
      <alignment vertical="top"/>
    </xf>
    <xf numFmtId="0" fontId="17" fillId="2" borderId="2" xfId="0" applyFont="1" applyFill="1" applyBorder="1" applyAlignment="1">
      <alignment horizontal="left" vertical="top" wrapText="1"/>
    </xf>
    <xf numFmtId="0" fontId="2" fillId="2" borderId="2" xfId="0" applyFont="1" applyFill="1" applyBorder="1"/>
    <xf numFmtId="0" fontId="16" fillId="2" borderId="0" xfId="0" applyFont="1" applyFill="1" applyBorder="1"/>
    <xf numFmtId="0" fontId="17" fillId="2" borderId="22" xfId="0" applyFont="1" applyFill="1" applyBorder="1" applyAlignment="1">
      <alignment horizontal="center" vertical="center"/>
    </xf>
    <xf numFmtId="0" fontId="13" fillId="0" borderId="23" xfId="3" applyFont="1" applyFill="1" applyBorder="1" applyAlignment="1">
      <alignment horizontal="left" vertical="center"/>
    </xf>
    <xf numFmtId="0" fontId="2" fillId="2" borderId="0" xfId="3" applyFont="1" applyFill="1" applyBorder="1" applyAlignment="1">
      <alignment vertical="top" wrapText="1"/>
    </xf>
    <xf numFmtId="0" fontId="13" fillId="2" borderId="0" xfId="2" applyFont="1" applyFill="1" applyBorder="1"/>
    <xf numFmtId="0" fontId="2" fillId="2" borderId="0" xfId="2" applyFont="1" applyFill="1" applyBorder="1"/>
    <xf numFmtId="176" fontId="2" fillId="2" borderId="0" xfId="2" applyNumberFormat="1" applyFont="1" applyFill="1" applyBorder="1"/>
    <xf numFmtId="0" fontId="6" fillId="2" borderId="3" xfId="0" applyFont="1" applyFill="1" applyBorder="1" applyAlignment="1">
      <alignment horizontal="left"/>
    </xf>
    <xf numFmtId="0" fontId="2" fillId="2" borderId="3" xfId="0" applyFont="1" applyFill="1" applyBorder="1" applyAlignment="1">
      <alignment vertical="top"/>
    </xf>
    <xf numFmtId="0" fontId="6" fillId="2" borderId="2" xfId="0" applyFont="1" applyFill="1" applyBorder="1" applyAlignment="1">
      <alignment vertical="center"/>
    </xf>
    <xf numFmtId="0" fontId="7" fillId="2" borderId="3" xfId="0" applyFont="1" applyFill="1" applyBorder="1" applyAlignment="1">
      <alignment vertical="top"/>
    </xf>
    <xf numFmtId="0" fontId="6" fillId="2" borderId="0" xfId="0" applyFont="1" applyFill="1"/>
    <xf numFmtId="0" fontId="7" fillId="2" borderId="0" xfId="2" applyFont="1" applyFill="1" applyBorder="1"/>
    <xf numFmtId="0" fontId="2" fillId="2" borderId="0" xfId="0" applyFont="1" applyFill="1" applyBorder="1"/>
    <xf numFmtId="0" fontId="2" fillId="2" borderId="24" xfId="0" applyFont="1" applyFill="1" applyBorder="1" applyAlignment="1"/>
    <xf numFmtId="0" fontId="8" fillId="3" borderId="25" xfId="0" applyNumberFormat="1" applyFont="1" applyFill="1" applyBorder="1" applyAlignment="1">
      <alignment horizontal="center"/>
    </xf>
    <xf numFmtId="0" fontId="8" fillId="3" borderId="5" xfId="0" applyNumberFormat="1" applyFont="1" applyFill="1" applyBorder="1" applyAlignment="1">
      <alignment horizontal="center"/>
    </xf>
    <xf numFmtId="0" fontId="8" fillId="3" borderId="5" xfId="0" applyNumberFormat="1" applyFont="1" applyFill="1" applyBorder="1" applyAlignment="1">
      <alignment horizontal="center" wrapText="1"/>
    </xf>
    <xf numFmtId="0" fontId="8" fillId="3" borderId="13" xfId="0" applyNumberFormat="1" applyFont="1" applyFill="1" applyBorder="1" applyAlignment="1">
      <alignment horizontal="center"/>
    </xf>
    <xf numFmtId="0" fontId="8" fillId="3" borderId="26" xfId="0" applyNumberFormat="1" applyFont="1" applyFill="1" applyBorder="1" applyAlignment="1">
      <alignment horizontal="center" wrapText="1"/>
    </xf>
    <xf numFmtId="0" fontId="2" fillId="2" borderId="24" xfId="0" applyFont="1" applyFill="1" applyBorder="1"/>
    <xf numFmtId="0" fontId="2" fillId="2" borderId="27" xfId="0" applyNumberFormat="1" applyFont="1" applyFill="1" applyBorder="1" applyAlignment="1">
      <alignment horizontal="center"/>
    </xf>
    <xf numFmtId="0" fontId="2" fillId="2" borderId="8" xfId="0" applyNumberFormat="1" applyFont="1" applyFill="1" applyBorder="1"/>
    <xf numFmtId="0" fontId="2" fillId="2" borderId="8" xfId="0" applyNumberFormat="1" applyFont="1" applyFill="1" applyBorder="1" applyAlignment="1">
      <alignment horizontal="center"/>
    </xf>
    <xf numFmtId="0" fontId="2" fillId="2" borderId="28" xfId="0" applyNumberFormat="1" applyFont="1" applyFill="1" applyBorder="1" applyAlignment="1">
      <alignment horizontal="center"/>
    </xf>
    <xf numFmtId="0" fontId="2" fillId="2" borderId="29" xfId="0" applyNumberFormat="1" applyFont="1" applyFill="1" applyBorder="1" applyAlignment="1">
      <alignment horizontal="center"/>
    </xf>
    <xf numFmtId="0" fontId="19" fillId="3" borderId="30" xfId="0" applyNumberFormat="1" applyFont="1" applyFill="1" applyBorder="1" applyAlignment="1">
      <alignment horizontal="center"/>
    </xf>
    <xf numFmtId="0" fontId="8" fillId="3" borderId="11" xfId="0" applyFont="1" applyFill="1" applyBorder="1"/>
    <xf numFmtId="0" fontId="19" fillId="3" borderId="11" xfId="0" applyFont="1" applyFill="1" applyBorder="1" applyAlignment="1">
      <alignment horizontal="center"/>
    </xf>
    <xf numFmtId="0" fontId="19" fillId="3" borderId="31" xfId="0" applyFont="1" applyFill="1" applyBorder="1" applyAlignment="1">
      <alignment horizontal="center"/>
    </xf>
    <xf numFmtId="0" fontId="2" fillId="2" borderId="0" xfId="0" applyFont="1" applyFill="1" applyBorder="1" applyAlignment="1">
      <alignment horizontal="center"/>
    </xf>
    <xf numFmtId="10" fontId="2" fillId="2" borderId="0" xfId="0" applyNumberFormat="1" applyFont="1" applyFill="1" applyBorder="1" applyAlignment="1">
      <alignment horizontal="center"/>
    </xf>
    <xf numFmtId="9" fontId="2" fillId="2" borderId="0" xfId="0" applyNumberFormat="1" applyFont="1" applyFill="1" applyBorder="1" applyAlignment="1">
      <alignment horizontal="center"/>
    </xf>
    <xf numFmtId="0" fontId="6" fillId="2" borderId="0" xfId="0" applyFont="1" applyFill="1" applyBorder="1" applyAlignment="1">
      <alignment horizontal="left"/>
    </xf>
    <xf numFmtId="2" fontId="20" fillId="2" borderId="0" xfId="0" applyNumberFormat="1" applyFont="1" applyFill="1" applyBorder="1" applyAlignment="1">
      <alignment horizontal="right" wrapText="1"/>
    </xf>
    <xf numFmtId="0" fontId="15" fillId="2" borderId="8" xfId="1" applyNumberFormat="1" applyFill="1" applyBorder="1" applyAlignment="1" applyProtection="1">
      <alignment horizontal="left" vertical="center"/>
    </xf>
    <xf numFmtId="14" fontId="2" fillId="2" borderId="2" xfId="3" applyNumberFormat="1" applyFont="1" applyFill="1" applyBorder="1" applyAlignment="1">
      <alignment vertical="top" wrapText="1"/>
    </xf>
    <xf numFmtId="14" fontId="2" fillId="2" borderId="2" xfId="0" applyNumberFormat="1" applyFont="1" applyFill="1" applyBorder="1" applyAlignment="1"/>
    <xf numFmtId="0" fontId="5" fillId="0" borderId="2" xfId="0" applyFont="1" applyBorder="1" applyAlignment="1">
      <alignment horizontal="center" vertical="center"/>
    </xf>
    <xf numFmtId="0" fontId="7" fillId="0" borderId="2" xfId="0" applyFont="1" applyBorder="1" applyAlignment="1">
      <alignment horizontal="left"/>
    </xf>
    <xf numFmtId="0" fontId="6" fillId="2" borderId="2" xfId="0" applyFont="1" applyFill="1" applyBorder="1" applyAlignment="1">
      <alignment horizontal="left" vertical="center"/>
    </xf>
    <xf numFmtId="0" fontId="7" fillId="0" borderId="2" xfId="0" applyFont="1" applyBorder="1" applyAlignment="1">
      <alignment horizontal="left" vertical="center"/>
    </xf>
    <xf numFmtId="1" fontId="6" fillId="2" borderId="2" xfId="0" applyNumberFormat="1" applyFont="1" applyFill="1" applyBorder="1" applyAlignment="1">
      <alignment vertical="center" wrapText="1"/>
    </xf>
    <xf numFmtId="0" fontId="7" fillId="2" borderId="2" xfId="0" applyFont="1" applyFill="1" applyBorder="1" applyAlignment="1">
      <alignment vertical="top" wrapText="1"/>
    </xf>
    <xf numFmtId="1" fontId="6" fillId="2" borderId="1" xfId="0" applyNumberFormat="1" applyFont="1" applyFill="1" applyBorder="1" applyAlignment="1"/>
    <xf numFmtId="0" fontId="7" fillId="2" borderId="2" xfId="0" applyFont="1" applyFill="1" applyBorder="1" applyAlignment="1">
      <alignment horizontal="left"/>
    </xf>
    <xf numFmtId="0" fontId="17" fillId="2" borderId="32" xfId="0" applyFont="1" applyFill="1" applyBorder="1" applyAlignment="1">
      <alignment horizontal="center" vertical="center" wrapText="1"/>
    </xf>
    <xf numFmtId="0" fontId="7" fillId="2" borderId="33" xfId="3" applyFont="1" applyFill="1" applyBorder="1" applyAlignment="1">
      <alignment horizontal="left" wrapText="1"/>
    </xf>
    <xf numFmtId="0" fontId="7" fillId="2" borderId="34" xfId="3" applyFont="1" applyFill="1" applyBorder="1" applyAlignment="1">
      <alignment horizontal="left" wrapText="1"/>
    </xf>
    <xf numFmtId="0" fontId="11" fillId="2" borderId="33" xfId="0" applyFont="1" applyFill="1" applyBorder="1" applyAlignment="1">
      <alignment horizontal="center" vertical="center" wrapText="1"/>
    </xf>
    <xf numFmtId="0" fontId="6" fillId="2" borderId="2" xfId="0" applyFont="1" applyFill="1" applyBorder="1" applyAlignment="1">
      <alignment horizontal="left"/>
    </xf>
    <xf numFmtId="0" fontId="7" fillId="2" borderId="2" xfId="2" applyFont="1" applyFill="1" applyBorder="1" applyAlignment="1">
      <alignment vertical="top"/>
    </xf>
    <xf numFmtId="0" fontId="5" fillId="2" borderId="0" xfId="2" applyFont="1" applyFill="1" applyBorder="1" applyAlignment="1">
      <alignment horizontal="center"/>
    </xf>
  </cellXfs>
  <cellStyles count="5">
    <cellStyle name="Hyperlink" xfId="1" builtinId="8"/>
    <cellStyle name="Normal" xfId="0" builtinId="0"/>
    <cellStyle name="Normal_Functional Test Case v1.0" xfId="2"/>
    <cellStyle name="Normal_Sheet1" xfId="3"/>
    <cellStyle name="標準_結合試験(AllOvertheWorld)"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66675</xdr:colOff>
      <xdr:row>1</xdr:row>
      <xdr:rowOff>123825</xdr:rowOff>
    </xdr:from>
    <xdr:to>
      <xdr:col>1</xdr:col>
      <xdr:colOff>1323975</xdr:colOff>
      <xdr:row>1</xdr:row>
      <xdr:rowOff>847725</xdr:rowOff>
    </xdr:to>
    <xdr:pic>
      <xdr:nvPicPr>
        <xdr:cNvPr id="1035"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8125" y="285750"/>
          <a:ext cx="12573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G18"/>
  <sheetViews>
    <sheetView workbookViewId="0">
      <selection activeCell="G12" sqref="G12"/>
    </sheetView>
  </sheetViews>
  <sheetFormatPr defaultRowHeight="12.75"/>
  <cols>
    <col min="1" max="1" width="2.25" style="1" customWidth="1"/>
    <col min="2" max="2" width="19.625" style="2" customWidth="1"/>
    <col min="3" max="3" width="9.25" style="1" customWidth="1"/>
    <col min="4" max="4" width="14.5" style="1" customWidth="1"/>
    <col min="5" max="5" width="8" style="1" customWidth="1"/>
    <col min="6" max="6" width="31.125" style="1" customWidth="1"/>
    <col min="7" max="7" width="31" style="1" customWidth="1"/>
    <col min="8" max="16384" width="9" style="1"/>
  </cols>
  <sheetData>
    <row r="2" spans="1:7" s="5" customFormat="1" ht="75.75" customHeight="1">
      <c r="A2" s="3"/>
      <c r="B2" s="4"/>
      <c r="C2" s="136" t="s">
        <v>0</v>
      </c>
      <c r="D2" s="136"/>
      <c r="E2" s="136"/>
      <c r="F2" s="136"/>
      <c r="G2" s="136"/>
    </row>
    <row r="3" spans="1:7">
      <c r="B3" s="6"/>
      <c r="C3" s="7"/>
      <c r="F3" s="8"/>
    </row>
    <row r="4" spans="1:7" ht="14.25" customHeight="1">
      <c r="B4" s="9" t="s">
        <v>1</v>
      </c>
      <c r="C4" s="137" t="s">
        <v>2</v>
      </c>
      <c r="D4" s="137"/>
      <c r="E4" s="137"/>
      <c r="F4" s="9" t="s">
        <v>3</v>
      </c>
      <c r="G4" s="10"/>
    </row>
    <row r="5" spans="1:7" ht="14.25" customHeight="1">
      <c r="B5" s="9" t="s">
        <v>4</v>
      </c>
      <c r="C5" s="137" t="s">
        <v>5</v>
      </c>
      <c r="D5" s="137"/>
      <c r="E5" s="137"/>
      <c r="F5" s="9" t="s">
        <v>6</v>
      </c>
      <c r="G5" s="10"/>
    </row>
    <row r="6" spans="1:7" ht="15.75" customHeight="1">
      <c r="B6" s="138" t="s">
        <v>7</v>
      </c>
      <c r="C6" s="139" t="str">
        <f>C5&amp;"_"&amp;"XXX"&amp;"_"&amp;"vx.x"</f>
        <v>&lt;Project Code&gt;_XXX_vx.x</v>
      </c>
      <c r="D6" s="139"/>
      <c r="E6" s="139"/>
      <c r="F6" s="9" t="s">
        <v>8</v>
      </c>
      <c r="G6" s="12"/>
    </row>
    <row r="7" spans="1:7" ht="13.5" customHeight="1">
      <c r="B7" s="138"/>
      <c r="C7" s="139"/>
      <c r="D7" s="139"/>
      <c r="E7" s="139"/>
      <c r="F7" s="9" t="s">
        <v>9</v>
      </c>
      <c r="G7" s="12"/>
    </row>
    <row r="8" spans="1:7">
      <c r="B8" s="13"/>
      <c r="C8" s="14"/>
      <c r="D8" s="15"/>
      <c r="E8" s="15"/>
      <c r="F8" s="16"/>
      <c r="G8" s="17"/>
    </row>
    <row r="9" spans="1:7">
      <c r="B9" s="18"/>
      <c r="C9" s="19"/>
      <c r="D9" s="19"/>
      <c r="E9" s="19"/>
      <c r="F9" s="19"/>
    </row>
    <row r="10" spans="1:7">
      <c r="B10" s="20" t="s">
        <v>10</v>
      </c>
    </row>
    <row r="11" spans="1:7" s="21" customFormat="1">
      <c r="B11" s="22" t="s">
        <v>11</v>
      </c>
      <c r="C11" s="23" t="s">
        <v>9</v>
      </c>
      <c r="D11" s="23" t="s">
        <v>12</v>
      </c>
      <c r="E11" s="23" t="s">
        <v>13</v>
      </c>
      <c r="F11" s="23" t="s">
        <v>14</v>
      </c>
      <c r="G11" s="24" t="s">
        <v>15</v>
      </c>
    </row>
    <row r="12" spans="1:7" s="25" customFormat="1" ht="25.5">
      <c r="B12" s="26" t="s">
        <v>16</v>
      </c>
      <c r="C12" s="27"/>
      <c r="D12" s="28"/>
      <c r="E12" s="28"/>
      <c r="F12" s="29"/>
      <c r="G12" s="30" t="s">
        <v>60</v>
      </c>
    </row>
    <row r="13" spans="1:7" s="25" customFormat="1" ht="21.75" customHeight="1">
      <c r="B13" s="31"/>
      <c r="C13" s="27"/>
      <c r="D13" s="28"/>
      <c r="E13" s="28"/>
      <c r="F13" s="28"/>
      <c r="G13" s="32"/>
    </row>
    <row r="14" spans="1:7" s="25" customFormat="1" ht="19.5" customHeight="1">
      <c r="B14" s="31"/>
      <c r="C14" s="27"/>
      <c r="D14" s="28"/>
      <c r="E14" s="28"/>
      <c r="F14" s="28"/>
      <c r="G14" s="32"/>
    </row>
    <row r="15" spans="1:7" s="25" customFormat="1" ht="21.75" customHeight="1">
      <c r="B15" s="31"/>
      <c r="C15" s="27"/>
      <c r="D15" s="28"/>
      <c r="E15" s="28"/>
      <c r="F15" s="28"/>
      <c r="G15" s="32"/>
    </row>
    <row r="16" spans="1:7" s="25" customFormat="1" ht="19.5" customHeight="1">
      <c r="B16" s="31"/>
      <c r="C16" s="27"/>
      <c r="D16" s="28"/>
      <c r="E16" s="28"/>
      <c r="F16" s="28"/>
      <c r="G16" s="32"/>
    </row>
    <row r="17" spans="2:7" s="25" customFormat="1" ht="21.75" customHeight="1">
      <c r="B17" s="31"/>
      <c r="C17" s="27"/>
      <c r="D17" s="28"/>
      <c r="E17" s="28"/>
      <c r="F17" s="28"/>
      <c r="G17" s="32"/>
    </row>
    <row r="18" spans="2:7" s="25" customFormat="1" ht="19.5" customHeight="1">
      <c r="B18" s="33"/>
      <c r="C18" s="34"/>
      <c r="D18" s="35"/>
      <c r="E18" s="35"/>
      <c r="F18" s="35"/>
      <c r="G18" s="36"/>
    </row>
  </sheetData>
  <mergeCells count="5">
    <mergeCell ref="C2:G2"/>
    <mergeCell ref="C4:E4"/>
    <mergeCell ref="C5:E5"/>
    <mergeCell ref="B6:B7"/>
    <mergeCell ref="C6:E7"/>
  </mergeCells>
  <phoneticPr fontId="0" type="noConversion"/>
  <pageMargins left="0.47013888888888888" right="0.47013888888888888" top="0.5" bottom="0.35138888888888886" header="0.51180555555555562" footer="0.1701388888888889"/>
  <pageSetup paperSize="9" firstPageNumber="0" orientation="landscape" horizontalDpi="300" verticalDpi="300" r:id="rId1"/>
  <headerFooter alignWithMargins="0">
    <oddFooter>&amp;L&amp;"Tahoma,Regular"&amp;8 02ae-BM/PM/HDCV/FSOFT v2/0&amp;C&amp;"Tahoma,Regular"&amp;8Internal use&amp;R&amp;"tahomaTahoma,Regular"&amp;8&amp;P/&amp;N</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1"/>
  <sheetViews>
    <sheetView workbookViewId="0">
      <selection activeCell="D11" sqref="D11"/>
    </sheetView>
  </sheetViews>
  <sheetFormatPr defaultRowHeight="12.75"/>
  <cols>
    <col min="1" max="1" width="1.375" style="8" customWidth="1"/>
    <col min="2" max="2" width="11.75" style="37" customWidth="1"/>
    <col min="3" max="3" width="26.5" style="38" customWidth="1"/>
    <col min="4" max="4" width="17.125" style="38" customWidth="1"/>
    <col min="5" max="5" width="28.125" style="38" customWidth="1"/>
    <col min="6" max="6" width="30.625" style="38" customWidth="1"/>
    <col min="7" max="16384" width="9" style="8"/>
  </cols>
  <sheetData>
    <row r="1" spans="2:6" ht="25.5">
      <c r="B1" s="39"/>
      <c r="D1" s="40" t="s">
        <v>17</v>
      </c>
      <c r="E1" s="41"/>
    </row>
    <row r="2" spans="2:6" ht="13.5" customHeight="1">
      <c r="B2" s="39"/>
      <c r="D2" s="42"/>
      <c r="E2" s="42"/>
    </row>
    <row r="3" spans="2:6">
      <c r="B3" s="142" t="s">
        <v>1</v>
      </c>
      <c r="C3" s="142"/>
      <c r="D3" s="143" t="str">
        <f>Cover!C4</f>
        <v>&lt;Project Name&gt;</v>
      </c>
      <c r="E3" s="143"/>
      <c r="F3" s="143"/>
    </row>
    <row r="4" spans="2:6">
      <c r="B4" s="142" t="s">
        <v>4</v>
      </c>
      <c r="C4" s="142"/>
      <c r="D4" s="143" t="str">
        <f>Cover!C5</f>
        <v>&lt;Project Code&gt;</v>
      </c>
      <c r="E4" s="143"/>
      <c r="F4" s="143"/>
    </row>
    <row r="5" spans="2:6" s="43" customFormat="1" ht="84.75" customHeight="1">
      <c r="B5" s="140" t="s">
        <v>18</v>
      </c>
      <c r="C5" s="140"/>
      <c r="D5" s="141" t="s">
        <v>19</v>
      </c>
      <c r="E5" s="141"/>
      <c r="F5" s="141"/>
    </row>
    <row r="6" spans="2:6">
      <c r="B6" s="44"/>
      <c r="C6" s="45"/>
      <c r="D6" s="45"/>
      <c r="E6" s="45"/>
      <c r="F6" s="45"/>
    </row>
    <row r="7" spans="2:6" s="46" customFormat="1">
      <c r="B7" s="47"/>
      <c r="C7" s="48"/>
      <c r="D7" s="48"/>
      <c r="E7" s="48"/>
      <c r="F7" s="48"/>
    </row>
    <row r="8" spans="2:6" s="49" customFormat="1" ht="21" customHeight="1">
      <c r="B8" s="50" t="s">
        <v>20</v>
      </c>
      <c r="C8" s="51" t="s">
        <v>21</v>
      </c>
      <c r="D8" s="51" t="s">
        <v>22</v>
      </c>
      <c r="E8" s="52" t="s">
        <v>23</v>
      </c>
      <c r="F8" s="53" t="s">
        <v>24</v>
      </c>
    </row>
    <row r="9" spans="2:6" ht="13.5">
      <c r="B9" s="54">
        <v>1</v>
      </c>
      <c r="C9" s="55" t="s">
        <v>25</v>
      </c>
      <c r="D9" s="133" t="s">
        <v>61</v>
      </c>
      <c r="E9" s="56"/>
      <c r="F9" s="57"/>
    </row>
    <row r="10" spans="2:6" ht="13.5">
      <c r="B10" s="54">
        <v>2</v>
      </c>
      <c r="C10" s="55" t="s">
        <v>27</v>
      </c>
      <c r="D10" s="133" t="s">
        <v>61</v>
      </c>
      <c r="E10" s="56"/>
      <c r="F10" s="57"/>
    </row>
    <row r="11" spans="2:6">
      <c r="B11" s="54">
        <v>3</v>
      </c>
      <c r="C11" s="55" t="s">
        <v>28</v>
      </c>
      <c r="D11" s="56" t="s">
        <v>26</v>
      </c>
      <c r="E11" s="56"/>
      <c r="F11" s="57"/>
    </row>
    <row r="12" spans="2:6">
      <c r="B12" s="54">
        <v>4</v>
      </c>
      <c r="C12" s="55" t="s">
        <v>29</v>
      </c>
      <c r="D12" s="56" t="s">
        <v>30</v>
      </c>
      <c r="E12" s="56"/>
      <c r="F12" s="57"/>
    </row>
    <row r="13" spans="2:6">
      <c r="B13" s="54">
        <v>5</v>
      </c>
      <c r="C13" s="55" t="s">
        <v>31</v>
      </c>
      <c r="D13" s="56" t="s">
        <v>30</v>
      </c>
      <c r="E13" s="56"/>
      <c r="F13" s="57"/>
    </row>
    <row r="14" spans="2:6">
      <c r="B14" s="54"/>
      <c r="C14" s="55"/>
      <c r="D14" s="58"/>
      <c r="E14" s="58"/>
      <c r="F14" s="57"/>
    </row>
    <row r="15" spans="2:6">
      <c r="B15" s="54"/>
      <c r="C15" s="55"/>
      <c r="D15" s="58"/>
      <c r="E15" s="58"/>
      <c r="F15" s="57"/>
    </row>
    <row r="16" spans="2:6">
      <c r="B16" s="54"/>
      <c r="C16" s="55"/>
      <c r="D16" s="58"/>
      <c r="E16" s="58"/>
      <c r="F16" s="57"/>
    </row>
    <row r="17" spans="2:6">
      <c r="B17" s="54"/>
      <c r="C17" s="55"/>
      <c r="D17" s="58"/>
      <c r="E17" s="58"/>
      <c r="F17" s="57"/>
    </row>
    <row r="18" spans="2:6">
      <c r="B18" s="54"/>
      <c r="C18" s="55"/>
      <c r="D18" s="58"/>
      <c r="E18" s="58"/>
      <c r="F18" s="57"/>
    </row>
    <row r="19" spans="2:6">
      <c r="B19" s="54"/>
      <c r="C19" s="55"/>
      <c r="D19" s="58"/>
      <c r="E19" s="58"/>
      <c r="F19" s="57"/>
    </row>
    <row r="20" spans="2:6">
      <c r="B20" s="54"/>
      <c r="C20" s="55"/>
      <c r="D20" s="58"/>
      <c r="E20" s="58"/>
      <c r="F20" s="57"/>
    </row>
    <row r="21" spans="2:6">
      <c r="B21" s="59"/>
      <c r="C21" s="60"/>
      <c r="D21" s="61"/>
      <c r="E21" s="61"/>
      <c r="F21" s="62"/>
    </row>
  </sheetData>
  <mergeCells count="6">
    <mergeCell ref="B5:C5"/>
    <mergeCell ref="D5:F5"/>
    <mergeCell ref="B3:C3"/>
    <mergeCell ref="D3:F3"/>
    <mergeCell ref="B4:C4"/>
    <mergeCell ref="D4:F4"/>
  </mergeCells>
  <phoneticPr fontId="0" type="noConversion"/>
  <hyperlinks>
    <hyperlink ref="D9" location="StadiumOwner!A1" display="StadiumOwner"/>
    <hyperlink ref="D10" location="StadiumOwner!A1" display="StadiumOwner"/>
    <hyperlink ref="D11" location="Module1!B17" display="Module1"/>
    <hyperlink ref="D12" location="Module2!B10" display="Module2"/>
    <hyperlink ref="D13" location="Module2!B14" display="Module2"/>
  </hyperlinks>
  <pageMargins left="0.74791666666666667" right="0.74791666666666667" top="0.98402777777777783" bottom="1.1506944444444445" header="0.51180555555555562" footer="0.98402777777777783"/>
  <pageSetup paperSize="9" firstPageNumber="0" orientation="landscape" horizontalDpi="300" verticalDpi="300" r:id="rId1"/>
  <headerFooter alignWithMargins="0">
    <oddFooter>&amp;L&amp;"Tahoma,Regular"&amp;8 02ae-BM/PM/HDCV/FSOFT v2/0&amp;C&amp;"tahoma,Regular"&amp;8Internal use&amp;R&amp;"tahoma,Regular"&amp;8&amp;P/&amp;N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4"/>
  <sheetViews>
    <sheetView workbookViewId="0">
      <pane ySplit="8" topLeftCell="A9" activePane="bottomLeft" state="frozen"/>
      <selection pane="bottomLeft" activeCell="B3" sqref="B3:F3"/>
    </sheetView>
  </sheetViews>
  <sheetFormatPr defaultRowHeight="12.75"/>
  <cols>
    <col min="1" max="1" width="14.25" style="8" customWidth="1"/>
    <col min="2" max="2" width="24.125" style="8" customWidth="1"/>
    <col min="3" max="3" width="25.625" style="8" customWidth="1"/>
    <col min="4" max="4" width="28.5" style="8" customWidth="1"/>
    <col min="5" max="5" width="16.875" style="8" customWidth="1"/>
    <col min="6" max="6" width="7.125" style="8" customWidth="1"/>
    <col min="7" max="7" width="9" style="63"/>
    <col min="8" max="8" width="17.625" style="8" customWidth="1"/>
    <col min="9" max="9" width="8.25" style="64" customWidth="1"/>
    <col min="10" max="10" width="0" style="8" hidden="1" customWidth="1"/>
    <col min="11" max="16384" width="9" style="8"/>
  </cols>
  <sheetData>
    <row r="1" spans="1:10" s="70" customFormat="1">
      <c r="A1" s="65"/>
      <c r="B1" s="66"/>
      <c r="C1" s="66"/>
      <c r="D1" s="66"/>
      <c r="E1" s="66"/>
      <c r="F1" s="67"/>
      <c r="G1" s="68"/>
      <c r="H1" s="43"/>
      <c r="I1" s="69"/>
    </row>
    <row r="2" spans="1:10" s="70" customFormat="1" ht="15" customHeight="1">
      <c r="A2" s="71" t="s">
        <v>32</v>
      </c>
      <c r="B2" s="145" t="s">
        <v>110</v>
      </c>
      <c r="C2" s="145"/>
      <c r="D2" s="145"/>
      <c r="E2" s="145"/>
      <c r="F2" s="145"/>
      <c r="G2" s="72"/>
      <c r="H2" s="43"/>
      <c r="I2" s="69"/>
      <c r="J2" s="70" t="s">
        <v>33</v>
      </c>
    </row>
    <row r="3" spans="1:10" s="70" customFormat="1" ht="25.5" customHeight="1">
      <c r="A3" s="73" t="s">
        <v>34</v>
      </c>
      <c r="B3" s="145" t="s">
        <v>35</v>
      </c>
      <c r="C3" s="145"/>
      <c r="D3" s="145"/>
      <c r="E3" s="145"/>
      <c r="F3" s="145"/>
      <c r="G3" s="72"/>
      <c r="H3" s="43"/>
      <c r="I3" s="69"/>
      <c r="J3" s="70" t="s">
        <v>36</v>
      </c>
    </row>
    <row r="4" spans="1:10" s="70" customFormat="1" ht="18" customHeight="1">
      <c r="A4" s="71" t="s">
        <v>37</v>
      </c>
      <c r="B4" s="146"/>
      <c r="C4" s="146"/>
      <c r="D4" s="146"/>
      <c r="E4" s="146"/>
      <c r="F4" s="146"/>
      <c r="G4" s="72"/>
      <c r="H4" s="43"/>
      <c r="I4" s="69"/>
      <c r="J4" s="74"/>
    </row>
    <row r="5" spans="1:10" s="70" customFormat="1" ht="19.5" customHeight="1">
      <c r="A5" s="75" t="s">
        <v>33</v>
      </c>
      <c r="B5" s="76" t="s">
        <v>36</v>
      </c>
      <c r="C5" s="76" t="s">
        <v>38</v>
      </c>
      <c r="D5" s="77" t="s">
        <v>39</v>
      </c>
      <c r="E5" s="147" t="s">
        <v>40</v>
      </c>
      <c r="F5" s="147"/>
      <c r="G5" s="78"/>
      <c r="H5" s="78"/>
      <c r="I5" s="79"/>
      <c r="J5" s="70" t="s">
        <v>41</v>
      </c>
    </row>
    <row r="6" spans="1:10" s="70" customFormat="1" ht="15" customHeight="1">
      <c r="A6" s="80">
        <f>COUNTIF(F10:F998,"Pass")</f>
        <v>11</v>
      </c>
      <c r="B6" s="81">
        <f>COUNTIF(F10:F998,"Fail")</f>
        <v>0</v>
      </c>
      <c r="C6" s="81">
        <f>E6-D6-B6-A6</f>
        <v>0</v>
      </c>
      <c r="D6" s="82">
        <f>COUNTIF(F$10:F$998,"N/A")</f>
        <v>0</v>
      </c>
      <c r="E6" s="144">
        <f>COUNTA(A10:A998)</f>
        <v>11</v>
      </c>
      <c r="F6" s="144"/>
      <c r="G6" s="78"/>
      <c r="H6" s="78"/>
      <c r="I6" s="79"/>
      <c r="J6" s="70" t="s">
        <v>39</v>
      </c>
    </row>
    <row r="7" spans="1:10" s="70" customFormat="1" ht="15" customHeight="1">
      <c r="D7" s="83"/>
      <c r="E7" s="83"/>
      <c r="F7" s="78"/>
      <c r="G7" s="78"/>
      <c r="H7" s="78"/>
      <c r="I7" s="79"/>
    </row>
    <row r="8" spans="1:10" s="70" customFormat="1" ht="25.5" customHeight="1">
      <c r="A8" s="84" t="s">
        <v>42</v>
      </c>
      <c r="B8" s="84" t="s">
        <v>43</v>
      </c>
      <c r="C8" s="84" t="s">
        <v>44</v>
      </c>
      <c r="D8" s="84" t="s">
        <v>45</v>
      </c>
      <c r="E8" s="85" t="s">
        <v>46</v>
      </c>
      <c r="F8" s="85" t="s">
        <v>47</v>
      </c>
      <c r="G8" s="85" t="s">
        <v>48</v>
      </c>
      <c r="H8" s="84" t="s">
        <v>49</v>
      </c>
      <c r="I8" s="86"/>
    </row>
    <row r="9" spans="1:10" s="70" customFormat="1" ht="15.75" customHeight="1">
      <c r="A9" s="87"/>
      <c r="B9" s="87" t="s">
        <v>62</v>
      </c>
      <c r="C9" s="88"/>
      <c r="D9" s="88"/>
      <c r="E9" s="88"/>
      <c r="F9" s="88"/>
      <c r="G9" s="88"/>
      <c r="H9" s="89"/>
      <c r="I9" s="90"/>
    </row>
    <row r="10" spans="1:10" s="95" customFormat="1" ht="88.5" customHeight="1">
      <c r="A10" s="91" t="str">
        <f>IF(OR(B10&lt;&gt;"",D10&lt;&gt;""),"["&amp;TEXT($B$2,"##")&amp;"-"&amp;TEXT(ROW()-9,"##")&amp;"]","")</f>
        <v>[FieldManagement-1]</v>
      </c>
      <c r="B10" s="91" t="s">
        <v>107</v>
      </c>
      <c r="C10" s="91" t="s">
        <v>66</v>
      </c>
      <c r="D10" s="96" t="s">
        <v>108</v>
      </c>
      <c r="E10" s="92"/>
      <c r="F10" s="91" t="s">
        <v>33</v>
      </c>
      <c r="G10" s="134">
        <v>41705</v>
      </c>
      <c r="H10" s="93"/>
      <c r="I10" s="94"/>
    </row>
    <row r="11" spans="1:10" s="70" customFormat="1" ht="15.75" customHeight="1">
      <c r="A11" s="88"/>
      <c r="B11" s="87" t="s">
        <v>65</v>
      </c>
      <c r="C11" s="88"/>
      <c r="D11" s="88"/>
      <c r="E11" s="88"/>
      <c r="F11" s="88"/>
      <c r="G11" s="88"/>
      <c r="H11" s="89"/>
      <c r="I11" s="90"/>
    </row>
    <row r="12" spans="1:10" ht="76.5" customHeight="1">
      <c r="A12" s="91" t="str">
        <f>IF(OR(B12&lt;&gt;"",D12&lt;&gt;""),"["&amp;TEXT($B$2,"##")&amp;"-"&amp;TEXT(ROW()-10,"##")&amp;"]","")</f>
        <v>[FieldManagement-2]</v>
      </c>
      <c r="B12" s="91" t="s">
        <v>78</v>
      </c>
      <c r="C12" s="91" t="s">
        <v>67</v>
      </c>
      <c r="D12" s="91" t="s">
        <v>68</v>
      </c>
      <c r="E12" s="91"/>
      <c r="F12" s="91" t="s">
        <v>33</v>
      </c>
      <c r="G12" s="134">
        <v>41705</v>
      </c>
      <c r="H12" s="93"/>
      <c r="I12" s="94"/>
    </row>
    <row r="13" spans="1:10" ht="162.75" customHeight="1">
      <c r="A13" s="91" t="str">
        <f>IF(OR(B13&lt;&gt;"",D13&lt;&gt;""),"["&amp;TEXT($B$2,"##")&amp;"-"&amp;TEXT(ROW()-10,"##")&amp;"]","")</f>
        <v>[FieldManagement-3]</v>
      </c>
      <c r="B13" s="91" t="s">
        <v>79</v>
      </c>
      <c r="C13" s="91" t="s">
        <v>70</v>
      </c>
      <c r="D13" s="91" t="s">
        <v>69</v>
      </c>
      <c r="E13" s="91"/>
      <c r="F13" s="91" t="s">
        <v>33</v>
      </c>
      <c r="G13" s="134">
        <v>41705</v>
      </c>
      <c r="H13" s="93"/>
      <c r="I13" s="94"/>
    </row>
    <row r="14" spans="1:10" ht="132.75" customHeight="1">
      <c r="A14" s="91" t="str">
        <f>IF(OR(B14&lt;&gt;"",D14&lt;&gt;""),"["&amp;TEXT($B$2,"##")&amp;"-"&amp;TEXT(ROW()-10,"##")&amp;"]","")</f>
        <v>[FieldManagement-4]</v>
      </c>
      <c r="B14" s="91" t="s">
        <v>80</v>
      </c>
      <c r="C14" s="91" t="s">
        <v>71</v>
      </c>
      <c r="D14" s="91" t="s">
        <v>87</v>
      </c>
      <c r="E14" s="91"/>
      <c r="F14" s="91" t="s">
        <v>33</v>
      </c>
      <c r="G14" s="134">
        <v>41705</v>
      </c>
      <c r="H14" s="93"/>
      <c r="I14" s="94"/>
    </row>
    <row r="15" spans="1:10" ht="127.5">
      <c r="A15" s="91" t="str">
        <f>IF(OR(B15&lt;&gt;"",D15&lt;&gt;""),"["&amp;TEXT($B$2,"##")&amp;"-"&amp;TEXT(ROW()-10,"##")&amp;"]","")</f>
        <v>[FieldManagement-5]</v>
      </c>
      <c r="B15" s="91" t="s">
        <v>81</v>
      </c>
      <c r="C15" s="91" t="s">
        <v>72</v>
      </c>
      <c r="D15" s="91" t="s">
        <v>87</v>
      </c>
      <c r="E15" s="91"/>
      <c r="F15" s="91" t="s">
        <v>33</v>
      </c>
      <c r="G15" s="135">
        <v>41705</v>
      </c>
      <c r="H15" s="97"/>
      <c r="I15" s="98"/>
    </row>
    <row r="16" spans="1:10" s="70" customFormat="1" ht="15.75" customHeight="1">
      <c r="A16" s="87"/>
      <c r="B16" s="87" t="s">
        <v>73</v>
      </c>
      <c r="C16" s="88"/>
      <c r="D16" s="88"/>
      <c r="E16" s="88"/>
      <c r="F16" s="88"/>
      <c r="G16" s="88"/>
      <c r="H16" s="89"/>
      <c r="I16" s="90"/>
    </row>
    <row r="17" spans="1:9" ht="89.25">
      <c r="A17" s="91" t="str">
        <f>IF(OR(B17&lt;&gt;"",D17&lt;&gt;""),"["&amp;TEXT($B$2,"##")&amp;"-"&amp;TEXT(ROW()-11,"##")&amp;"]","")</f>
        <v>[FieldManagement-6]</v>
      </c>
      <c r="B17" s="91" t="s">
        <v>82</v>
      </c>
      <c r="C17" s="91" t="s">
        <v>74</v>
      </c>
      <c r="D17" s="91" t="s">
        <v>68</v>
      </c>
      <c r="E17" s="91"/>
      <c r="F17" s="91" t="s">
        <v>33</v>
      </c>
      <c r="G17" s="134">
        <v>41705</v>
      </c>
      <c r="H17" s="93"/>
      <c r="I17" s="94"/>
    </row>
    <row r="18" spans="1:9" ht="114.75">
      <c r="A18" s="91" t="str">
        <f>IF(OR(B18&lt;&gt;"",D18&lt;&gt;""),"["&amp;TEXT($B$2,"##")&amp;"-"&amp;TEXT(ROW()-11,"##")&amp;"]","")</f>
        <v>[FieldManagement-7]</v>
      </c>
      <c r="B18" s="91" t="s">
        <v>83</v>
      </c>
      <c r="C18" s="91" t="s">
        <v>98</v>
      </c>
      <c r="D18" s="91" t="s">
        <v>69</v>
      </c>
      <c r="E18" s="91"/>
      <c r="F18" s="91" t="s">
        <v>33</v>
      </c>
      <c r="G18" s="134">
        <v>41705</v>
      </c>
      <c r="H18" s="93"/>
      <c r="I18" s="94"/>
    </row>
    <row r="19" spans="1:9" ht="89.25">
      <c r="A19" s="91" t="str">
        <f>IF(OR(B19&lt;&gt;"",D19&lt;&gt;""),"["&amp;TEXT($B$2,"##")&amp;"-"&amp;TEXT(ROW()-11,"##")&amp;"]","")</f>
        <v>[FieldManagement-8]</v>
      </c>
      <c r="B19" s="91" t="s">
        <v>84</v>
      </c>
      <c r="C19" s="91" t="s">
        <v>75</v>
      </c>
      <c r="D19" s="91" t="s">
        <v>88</v>
      </c>
      <c r="E19" s="91"/>
      <c r="F19" s="91" t="s">
        <v>33</v>
      </c>
      <c r="G19" s="134">
        <v>41705</v>
      </c>
      <c r="H19" s="93"/>
      <c r="I19" s="94"/>
    </row>
    <row r="20" spans="1:9" ht="102">
      <c r="A20" s="91" t="str">
        <f>IF(OR(B20&lt;&gt;"",D20&lt;&gt;""),"["&amp;TEXT($B$2,"##")&amp;"-"&amp;TEXT(ROW()-11,"##")&amp;"]","")</f>
        <v>[FieldManagement-9]</v>
      </c>
      <c r="B20" s="91" t="s">
        <v>85</v>
      </c>
      <c r="C20" s="91" t="s">
        <v>99</v>
      </c>
      <c r="D20" s="91" t="s">
        <v>88</v>
      </c>
      <c r="E20" s="91"/>
      <c r="F20" s="91" t="s">
        <v>33</v>
      </c>
      <c r="G20" s="135">
        <v>41705</v>
      </c>
      <c r="H20" s="93"/>
      <c r="I20" s="94"/>
    </row>
    <row r="21" spans="1:9">
      <c r="A21" s="87"/>
      <c r="B21" s="87" t="s">
        <v>76</v>
      </c>
      <c r="C21" s="88"/>
      <c r="D21" s="88"/>
      <c r="E21" s="88"/>
      <c r="F21" s="88"/>
      <c r="G21" s="88"/>
      <c r="H21" s="89"/>
    </row>
    <row r="22" spans="1:9" ht="63.75">
      <c r="A22" s="91" t="str">
        <f>IF(OR(B22&lt;&gt;"",D22&lt;&gt;""),"["&amp;TEXT($B$2,"##")&amp;"-"&amp;TEXT(ROW()-12,"##")&amp;"]","")</f>
        <v>[FieldManagement-10]</v>
      </c>
      <c r="B22" s="91" t="s">
        <v>77</v>
      </c>
      <c r="C22" s="91" t="s">
        <v>86</v>
      </c>
      <c r="D22" s="91" t="s">
        <v>92</v>
      </c>
      <c r="E22" s="91"/>
      <c r="F22" s="91" t="s">
        <v>33</v>
      </c>
      <c r="G22" s="134">
        <v>41705</v>
      </c>
      <c r="H22" s="93"/>
    </row>
    <row r="23" spans="1:9">
      <c r="A23" s="87"/>
      <c r="B23" s="87" t="s">
        <v>89</v>
      </c>
      <c r="C23" s="88"/>
      <c r="D23" s="88"/>
      <c r="E23" s="88"/>
      <c r="F23" s="88"/>
      <c r="G23" s="88"/>
      <c r="H23" s="89"/>
    </row>
    <row r="24" spans="1:9" ht="63.75">
      <c r="A24" s="91" t="str">
        <f>IF(OR(B24&lt;&gt;"",D24&lt;&gt;""),"["&amp;TEXT($B$2,"##")&amp;"-"&amp;TEXT(ROW()-13,"##")&amp;"]","")</f>
        <v>[FieldManagement-11]</v>
      </c>
      <c r="B24" s="91" t="s">
        <v>77</v>
      </c>
      <c r="C24" s="91" t="s">
        <v>90</v>
      </c>
      <c r="D24" s="91" t="s">
        <v>91</v>
      </c>
      <c r="E24" s="91"/>
      <c r="F24" s="91" t="s">
        <v>33</v>
      </c>
      <c r="G24" s="134">
        <v>41705</v>
      </c>
      <c r="H24" s="93"/>
    </row>
  </sheetData>
  <autoFilter ref="A8:H16"/>
  <mergeCells count="5">
    <mergeCell ref="E6:F6"/>
    <mergeCell ref="B2:F2"/>
    <mergeCell ref="B3:F3"/>
    <mergeCell ref="B4:F4"/>
    <mergeCell ref="E5:F5"/>
  </mergeCells>
  <phoneticPr fontId="0" type="noConversion"/>
  <dataValidations count="1">
    <dataValidation type="list" allowBlank="1" showErrorMessage="1" sqref="F1:F3 F7:F145">
      <formula1>$J$2:$J$6</formula1>
      <formula2>0</formula2>
    </dataValidation>
  </dataValidations>
  <pageMargins left="0.74791666666666667" right="0.25" top="0.75" bottom="0.98402777777777772" header="0.5" footer="0.5"/>
  <pageSetup paperSize="9" firstPageNumber="0" orientation="landscape" horizontalDpi="300" verticalDpi="300" r:id="rId1"/>
  <headerFooter alignWithMargins="0">
    <oddHeader>&amp;LFacilitate_Test Case\Company&amp;Rv1.0</oddHeader>
    <oddFooter>&amp;L&amp;"Tahoma,Regular"&amp;8 02ae-BM/PM/HDCV/FSOFT v2/0&amp;C&amp;"Tahoma,Regular"&amp;10Internal use&amp;R&amp;"Tahoma,Regular"&amp;8&amp;P/&amp;N</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4"/>
  <sheetViews>
    <sheetView workbookViewId="0">
      <pane ySplit="8" topLeftCell="A9" activePane="bottomLeft" state="frozen"/>
      <selection pane="bottomLeft" activeCell="D12" sqref="D12"/>
    </sheetView>
  </sheetViews>
  <sheetFormatPr defaultRowHeight="12.75"/>
  <cols>
    <col min="1" max="1" width="14.375" style="8" customWidth="1"/>
    <col min="2" max="2" width="19.125" style="8" customWidth="1"/>
    <col min="3" max="3" width="25.625" style="8" customWidth="1"/>
    <col min="4" max="4" width="30.125" style="8" customWidth="1"/>
    <col min="5" max="5" width="16.875" style="8" customWidth="1"/>
    <col min="6" max="6" width="7.125" style="8" customWidth="1"/>
    <col min="7" max="7" width="9" style="63"/>
    <col min="8" max="8" width="17.625" style="8" customWidth="1"/>
    <col min="9" max="9" width="8.25" style="64" customWidth="1"/>
    <col min="10" max="10" width="0" style="8" hidden="1" customWidth="1"/>
    <col min="11" max="16384" width="9" style="8"/>
  </cols>
  <sheetData>
    <row r="1" spans="1:11" s="70" customFormat="1">
      <c r="A1" s="65"/>
      <c r="B1" s="66"/>
      <c r="C1" s="66"/>
      <c r="D1" s="66"/>
      <c r="E1" s="66"/>
      <c r="F1" s="67"/>
      <c r="G1" s="68"/>
      <c r="H1" s="43"/>
      <c r="I1" s="69"/>
    </row>
    <row r="2" spans="1:11" s="70" customFormat="1" ht="15" customHeight="1">
      <c r="A2" s="71" t="s">
        <v>32</v>
      </c>
      <c r="B2" s="145" t="s">
        <v>93</v>
      </c>
      <c r="C2" s="145"/>
      <c r="D2" s="145"/>
      <c r="E2" s="145"/>
      <c r="F2" s="145"/>
      <c r="G2" s="72"/>
      <c r="H2" s="43"/>
      <c r="I2" s="69"/>
      <c r="J2" s="70" t="s">
        <v>33</v>
      </c>
    </row>
    <row r="3" spans="1:11" s="70" customFormat="1" ht="25.5" customHeight="1">
      <c r="A3" s="73" t="s">
        <v>34</v>
      </c>
      <c r="B3" s="145" t="s">
        <v>35</v>
      </c>
      <c r="C3" s="145"/>
      <c r="D3" s="145"/>
      <c r="E3" s="145"/>
      <c r="F3" s="145"/>
      <c r="G3" s="72"/>
      <c r="H3" s="43"/>
      <c r="I3" s="69"/>
      <c r="J3" s="70" t="s">
        <v>36</v>
      </c>
    </row>
    <row r="4" spans="1:11" s="70" customFormat="1" ht="18" customHeight="1">
      <c r="A4" s="71" t="s">
        <v>37</v>
      </c>
      <c r="B4" s="146"/>
      <c r="C4" s="146"/>
      <c r="D4" s="146"/>
      <c r="E4" s="146"/>
      <c r="F4" s="146"/>
      <c r="G4" s="72"/>
      <c r="H4" s="43"/>
      <c r="I4" s="69"/>
      <c r="J4" s="74"/>
    </row>
    <row r="5" spans="1:11" s="70" customFormat="1" ht="19.5" customHeight="1">
      <c r="A5" s="75" t="s">
        <v>33</v>
      </c>
      <c r="B5" s="76" t="s">
        <v>36</v>
      </c>
      <c r="C5" s="76" t="s">
        <v>38</v>
      </c>
      <c r="D5" s="77" t="s">
        <v>39</v>
      </c>
      <c r="E5" s="147" t="s">
        <v>40</v>
      </c>
      <c r="F5" s="147"/>
      <c r="G5" s="78"/>
      <c r="H5" s="78"/>
      <c r="I5" s="79"/>
      <c r="J5" s="70" t="s">
        <v>41</v>
      </c>
    </row>
    <row r="6" spans="1:11" s="70" customFormat="1" ht="15" customHeight="1">
      <c r="A6" s="99">
        <f>COUNTIF(F10:F995,"Pass")</f>
        <v>3</v>
      </c>
      <c r="B6" s="81">
        <f>COUNTIF(F10:F995,"Fail")</f>
        <v>0</v>
      </c>
      <c r="C6" s="81">
        <f>E6-D6-B6-A6</f>
        <v>0</v>
      </c>
      <c r="D6" s="82">
        <f>COUNTIF(F$10:F$995,"N/A")</f>
        <v>0</v>
      </c>
      <c r="E6" s="144">
        <f>COUNTA(A10:A995)</f>
        <v>3</v>
      </c>
      <c r="F6" s="144"/>
      <c r="G6" s="78"/>
      <c r="H6" s="78"/>
      <c r="I6" s="79"/>
      <c r="J6" s="70" t="s">
        <v>39</v>
      </c>
    </row>
    <row r="7" spans="1:11" s="70" customFormat="1" ht="15" customHeight="1">
      <c r="D7" s="83"/>
      <c r="E7" s="83"/>
      <c r="F7" s="83"/>
      <c r="G7" s="83"/>
      <c r="H7" s="83"/>
      <c r="I7" s="79"/>
    </row>
    <row r="8" spans="1:11" s="70" customFormat="1" ht="25.5" customHeight="1">
      <c r="A8" s="84" t="s">
        <v>42</v>
      </c>
      <c r="B8" s="84" t="s">
        <v>43</v>
      </c>
      <c r="C8" s="84" t="s">
        <v>44</v>
      </c>
      <c r="D8" s="84" t="s">
        <v>45</v>
      </c>
      <c r="E8" s="85" t="s">
        <v>46</v>
      </c>
      <c r="F8" s="85" t="s">
        <v>47</v>
      </c>
      <c r="G8" s="85" t="s">
        <v>48</v>
      </c>
      <c r="H8" s="84" t="s">
        <v>49</v>
      </c>
      <c r="I8" s="86"/>
    </row>
    <row r="9" spans="1:11" s="70" customFormat="1" ht="15.75" customHeight="1">
      <c r="A9" s="87"/>
      <c r="B9" s="87" t="s">
        <v>94</v>
      </c>
      <c r="C9" s="88"/>
      <c r="D9" s="88"/>
      <c r="E9" s="88"/>
      <c r="F9" s="88"/>
      <c r="G9" s="88"/>
      <c r="H9" s="89"/>
      <c r="I9" s="90"/>
    </row>
    <row r="10" spans="1:11" s="95" customFormat="1" ht="120.95" customHeight="1">
      <c r="A10" s="91" t="str">
        <f>IF(OR(B10&lt;&gt;"",D10&lt;&gt;""),"["&amp;TEXT($B$2,"##")&amp;"-"&amp;TEXT(ROW()-9,"##")&amp;"]","")</f>
        <v>[StadiumManagement-1]</v>
      </c>
      <c r="B10" s="91" t="s">
        <v>95</v>
      </c>
      <c r="C10" s="91" t="s">
        <v>96</v>
      </c>
      <c r="D10" s="91" t="s">
        <v>68</v>
      </c>
      <c r="E10" s="91"/>
      <c r="F10" s="91" t="s">
        <v>33</v>
      </c>
      <c r="G10" s="134">
        <v>41705</v>
      </c>
      <c r="H10" s="93"/>
      <c r="I10" s="94"/>
    </row>
    <row r="11" spans="1:11" ht="102">
      <c r="A11" s="91" t="str">
        <f t="shared" ref="A11:A12" si="0">IF(OR(B11&lt;&gt;"",D11&lt;&gt;""),"["&amp;TEXT($B$2,"##")&amp;"-"&amp;TEXT(ROW()-9,"##")&amp;"]","")</f>
        <v>[StadiumManagement-2]</v>
      </c>
      <c r="B11" s="91" t="s">
        <v>97</v>
      </c>
      <c r="C11" s="91" t="s">
        <v>100</v>
      </c>
      <c r="D11" s="91" t="s">
        <v>101</v>
      </c>
      <c r="E11" s="91"/>
      <c r="F11" s="91" t="s">
        <v>33</v>
      </c>
      <c r="G11" s="134">
        <v>41705</v>
      </c>
      <c r="H11" s="93"/>
      <c r="I11" s="94"/>
    </row>
    <row r="12" spans="1:11" ht="153">
      <c r="A12" s="91" t="str">
        <f t="shared" si="0"/>
        <v>[StadiumManagement-3]</v>
      </c>
      <c r="B12" s="91" t="s">
        <v>102</v>
      </c>
      <c r="C12" s="91" t="s">
        <v>103</v>
      </c>
      <c r="D12" s="91" t="s">
        <v>104</v>
      </c>
      <c r="E12" s="91"/>
      <c r="F12" s="91" t="s">
        <v>33</v>
      </c>
      <c r="G12" s="134">
        <v>41705</v>
      </c>
      <c r="H12" s="93"/>
      <c r="I12" s="94"/>
    </row>
    <row r="13" spans="1:11">
      <c r="F13" s="100"/>
      <c r="I13" s="90"/>
      <c r="J13" s="70"/>
      <c r="K13" s="70"/>
    </row>
    <row r="14" spans="1:11">
      <c r="F14" s="101"/>
      <c r="I14" s="94"/>
    </row>
  </sheetData>
  <autoFilter ref="A8:H12"/>
  <mergeCells count="5">
    <mergeCell ref="E6:F6"/>
    <mergeCell ref="B2:F2"/>
    <mergeCell ref="B3:F3"/>
    <mergeCell ref="B4:F4"/>
    <mergeCell ref="E5:F5"/>
  </mergeCells>
  <phoneticPr fontId="0" type="noConversion"/>
  <dataValidations count="1">
    <dataValidation type="list" allowBlank="1" showErrorMessage="1" sqref="F1:F3 F7:F141">
      <formula1>$J$2:$J$6</formula1>
      <formula2>0</formula2>
    </dataValidation>
  </dataValidations>
  <pageMargins left="0.74791666666666667" right="0.25" top="0.75" bottom="0.98402777777777772" header="0.5" footer="0.5"/>
  <pageSetup paperSize="9" firstPageNumber="0" orientation="landscape" horizontalDpi="300" verticalDpi="300" r:id="rId1"/>
  <headerFooter alignWithMargins="0">
    <oddHeader>&amp;LFacilitate_Test Case\Company&amp;Rv1.0</oddHeader>
    <oddFooter>&amp;L&amp;"Tahoma,Regular"&amp;8 02ae-BM/PM/HDCV/FSOFT v2/0&amp;C&amp;"Tahoma,Regular"&amp;10Internal use&amp;R&amp;"tahoma,Regular"&amp;8&amp;P/&amp;N</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4"/>
  <sheetViews>
    <sheetView tabSelected="1" workbookViewId="0">
      <pane ySplit="8" topLeftCell="A9" activePane="bottomLeft" state="frozen"/>
      <selection pane="bottomLeft" activeCell="B3" sqref="B3:F3"/>
    </sheetView>
  </sheetViews>
  <sheetFormatPr defaultRowHeight="12.75"/>
  <cols>
    <col min="1" max="1" width="14.25" style="8" customWidth="1"/>
    <col min="2" max="2" width="24.125" style="8" customWidth="1"/>
    <col min="3" max="3" width="25.625" style="8" customWidth="1"/>
    <col min="4" max="4" width="28.5" style="8" customWidth="1"/>
    <col min="5" max="5" width="16.875" style="8" customWidth="1"/>
    <col min="6" max="6" width="7.125" style="8" customWidth="1"/>
    <col min="7" max="7" width="9" style="63"/>
    <col min="8" max="8" width="17.625" style="8" customWidth="1"/>
    <col min="9" max="9" width="8.25" style="64" customWidth="1"/>
    <col min="10" max="10" width="0" style="8" hidden="1" customWidth="1"/>
    <col min="11" max="16384" width="9" style="8"/>
  </cols>
  <sheetData>
    <row r="1" spans="1:10" s="70" customFormat="1" ht="13.5" thickBot="1">
      <c r="A1" s="65"/>
      <c r="B1" s="66"/>
      <c r="C1" s="66"/>
      <c r="D1" s="66"/>
      <c r="E1" s="66"/>
      <c r="F1" s="67"/>
      <c r="G1" s="68"/>
      <c r="H1" s="43"/>
      <c r="I1" s="69"/>
    </row>
    <row r="2" spans="1:10" s="70" customFormat="1" ht="15" customHeight="1">
      <c r="A2" s="71" t="s">
        <v>32</v>
      </c>
      <c r="B2" s="145" t="s">
        <v>111</v>
      </c>
      <c r="C2" s="145"/>
      <c r="D2" s="145"/>
      <c r="E2" s="145"/>
      <c r="F2" s="145"/>
      <c r="G2" s="72"/>
      <c r="H2" s="43"/>
      <c r="I2" s="69"/>
      <c r="J2" s="70" t="s">
        <v>33</v>
      </c>
    </row>
    <row r="3" spans="1:10" s="70" customFormat="1" ht="25.5" customHeight="1">
      <c r="A3" s="73" t="s">
        <v>34</v>
      </c>
      <c r="B3" s="145" t="s">
        <v>35</v>
      </c>
      <c r="C3" s="145"/>
      <c r="D3" s="145"/>
      <c r="E3" s="145"/>
      <c r="F3" s="145"/>
      <c r="G3" s="72"/>
      <c r="H3" s="43"/>
      <c r="I3" s="69"/>
      <c r="J3" s="70" t="s">
        <v>36</v>
      </c>
    </row>
    <row r="4" spans="1:10" s="70" customFormat="1" ht="18" customHeight="1">
      <c r="A4" s="71" t="s">
        <v>37</v>
      </c>
      <c r="B4" s="146"/>
      <c r="C4" s="146"/>
      <c r="D4" s="146"/>
      <c r="E4" s="146"/>
      <c r="F4" s="146"/>
      <c r="G4" s="72"/>
      <c r="H4" s="43"/>
      <c r="I4" s="69"/>
      <c r="J4" s="74"/>
    </row>
    <row r="5" spans="1:10" s="70" customFormat="1" ht="19.5" customHeight="1">
      <c r="A5" s="75" t="s">
        <v>33</v>
      </c>
      <c r="B5" s="76" t="s">
        <v>36</v>
      </c>
      <c r="C5" s="76" t="s">
        <v>38</v>
      </c>
      <c r="D5" s="77" t="s">
        <v>39</v>
      </c>
      <c r="E5" s="147" t="s">
        <v>40</v>
      </c>
      <c r="F5" s="147"/>
      <c r="G5" s="78"/>
      <c r="H5" s="78"/>
      <c r="I5" s="79"/>
      <c r="J5" s="70" t="s">
        <v>41</v>
      </c>
    </row>
    <row r="6" spans="1:10" s="70" customFormat="1" ht="15" customHeight="1" thickBot="1">
      <c r="A6" s="80">
        <f>COUNTIF(F10:F998,"Pass")</f>
        <v>11</v>
      </c>
      <c r="B6" s="81">
        <f>COUNTIF(F10:F998,"Fail")</f>
        <v>0</v>
      </c>
      <c r="C6" s="81">
        <f>E6-D6-B6-A6</f>
        <v>0</v>
      </c>
      <c r="D6" s="82">
        <f>COUNTIF(F$10:F$998,"N/A")</f>
        <v>0</v>
      </c>
      <c r="E6" s="144">
        <f>COUNTA(A10:A998)</f>
        <v>11</v>
      </c>
      <c r="F6" s="144"/>
      <c r="G6" s="78"/>
      <c r="H6" s="78"/>
      <c r="I6" s="79"/>
      <c r="J6" s="70" t="s">
        <v>39</v>
      </c>
    </row>
    <row r="7" spans="1:10" s="70" customFormat="1" ht="15" customHeight="1">
      <c r="D7" s="83"/>
      <c r="E7" s="83"/>
      <c r="F7" s="78"/>
      <c r="G7" s="78"/>
      <c r="H7" s="78"/>
      <c r="I7" s="79"/>
    </row>
    <row r="8" spans="1:10" s="70" customFormat="1" ht="25.5" customHeight="1">
      <c r="A8" s="84" t="s">
        <v>42</v>
      </c>
      <c r="B8" s="84" t="s">
        <v>43</v>
      </c>
      <c r="C8" s="84" t="s">
        <v>44</v>
      </c>
      <c r="D8" s="84" t="s">
        <v>45</v>
      </c>
      <c r="E8" s="85" t="s">
        <v>46</v>
      </c>
      <c r="F8" s="85" t="s">
        <v>47</v>
      </c>
      <c r="G8" s="85" t="s">
        <v>48</v>
      </c>
      <c r="H8" s="84" t="s">
        <v>49</v>
      </c>
      <c r="I8" s="86"/>
    </row>
    <row r="9" spans="1:10" s="70" customFormat="1" ht="15.75" customHeight="1">
      <c r="A9" s="87"/>
      <c r="B9" s="87" t="s">
        <v>105</v>
      </c>
      <c r="C9" s="88"/>
      <c r="D9" s="88"/>
      <c r="E9" s="88"/>
      <c r="F9" s="88"/>
      <c r="G9" s="88"/>
      <c r="H9" s="89"/>
      <c r="I9" s="90"/>
    </row>
    <row r="10" spans="1:10" s="95" customFormat="1" ht="88.5" customHeight="1">
      <c r="A10" s="91" t="str">
        <f>IF(OR(B10&lt;&gt;"",D10&lt;&gt;""),"["&amp;TEXT($B$2,"##")&amp;"-"&amp;TEXT(ROW()-9,"##")&amp;"]","")</f>
        <v>[PromotionManagement-1]</v>
      </c>
      <c r="B10" s="91" t="s">
        <v>106</v>
      </c>
      <c r="C10" s="91" t="s">
        <v>109</v>
      </c>
      <c r="D10" s="96" t="s">
        <v>64</v>
      </c>
      <c r="E10" s="92"/>
      <c r="F10" s="91" t="s">
        <v>33</v>
      </c>
      <c r="G10" s="134">
        <v>41705</v>
      </c>
      <c r="H10" s="93"/>
      <c r="I10" s="94"/>
    </row>
    <row r="11" spans="1:10" s="70" customFormat="1" ht="15.75" customHeight="1">
      <c r="A11" s="88"/>
      <c r="B11" s="87" t="s">
        <v>65</v>
      </c>
      <c r="C11" s="88"/>
      <c r="D11" s="88"/>
      <c r="E11" s="88"/>
      <c r="F11" s="88"/>
      <c r="G11" s="88"/>
      <c r="H11" s="89"/>
      <c r="I11" s="90"/>
    </row>
    <row r="12" spans="1:10" ht="76.5" customHeight="1">
      <c r="A12" s="91" t="str">
        <f>IF(OR(B12&lt;&gt;"",D12&lt;&gt;""),"["&amp;TEXT($B$2,"##")&amp;"-"&amp;TEXT(ROW()-10,"##")&amp;"]","")</f>
        <v>[PromotionManagement-2]</v>
      </c>
      <c r="B12" s="91" t="s">
        <v>78</v>
      </c>
      <c r="C12" s="91" t="s">
        <v>67</v>
      </c>
      <c r="D12" s="91" t="s">
        <v>68</v>
      </c>
      <c r="E12" s="91"/>
      <c r="F12" s="91" t="s">
        <v>33</v>
      </c>
      <c r="G12" s="134">
        <v>41705</v>
      </c>
      <c r="H12" s="93"/>
      <c r="I12" s="94"/>
    </row>
    <row r="13" spans="1:10" ht="162.75" customHeight="1">
      <c r="A13" s="91" t="str">
        <f>IF(OR(B13&lt;&gt;"",D13&lt;&gt;""),"["&amp;TEXT($B$2,"##")&amp;"-"&amp;TEXT(ROW()-10,"##")&amp;"]","")</f>
        <v>[PromotionManagement-3]</v>
      </c>
      <c r="B13" s="91" t="s">
        <v>79</v>
      </c>
      <c r="C13" s="91" t="s">
        <v>70</v>
      </c>
      <c r="D13" s="91" t="s">
        <v>69</v>
      </c>
      <c r="E13" s="91"/>
      <c r="F13" s="91" t="s">
        <v>33</v>
      </c>
      <c r="G13" s="134">
        <v>41705</v>
      </c>
      <c r="H13" s="93"/>
      <c r="I13" s="94"/>
    </row>
    <row r="14" spans="1:10" ht="132.75" customHeight="1">
      <c r="A14" s="91" t="str">
        <f>IF(OR(B14&lt;&gt;"",D14&lt;&gt;""),"["&amp;TEXT($B$2,"##")&amp;"-"&amp;TEXT(ROW()-10,"##")&amp;"]","")</f>
        <v>[PromotionManagement-4]</v>
      </c>
      <c r="B14" s="91" t="s">
        <v>80</v>
      </c>
      <c r="C14" s="91" t="s">
        <v>71</v>
      </c>
      <c r="D14" s="91" t="s">
        <v>87</v>
      </c>
      <c r="E14" s="91"/>
      <c r="F14" s="91" t="s">
        <v>33</v>
      </c>
      <c r="G14" s="134">
        <v>41705</v>
      </c>
      <c r="H14" s="93"/>
      <c r="I14" s="94"/>
    </row>
    <row r="15" spans="1:10" ht="127.5">
      <c r="A15" s="91" t="str">
        <f>IF(OR(B15&lt;&gt;"",D15&lt;&gt;""),"["&amp;TEXT($B$2,"##")&amp;"-"&amp;TEXT(ROW()-10,"##")&amp;"]","")</f>
        <v>[PromotionManagement-5]</v>
      </c>
      <c r="B15" s="91" t="s">
        <v>81</v>
      </c>
      <c r="C15" s="91" t="s">
        <v>72</v>
      </c>
      <c r="D15" s="91" t="s">
        <v>87</v>
      </c>
      <c r="E15" s="91"/>
      <c r="F15" s="91" t="s">
        <v>33</v>
      </c>
      <c r="G15" s="135">
        <v>41705</v>
      </c>
      <c r="H15" s="97"/>
      <c r="I15" s="98"/>
    </row>
    <row r="16" spans="1:10" s="70" customFormat="1" ht="15.75" customHeight="1">
      <c r="A16" s="87"/>
      <c r="B16" s="87" t="s">
        <v>73</v>
      </c>
      <c r="C16" s="88"/>
      <c r="D16" s="88"/>
      <c r="E16" s="88"/>
      <c r="F16" s="88"/>
      <c r="G16" s="88"/>
      <c r="H16" s="89"/>
      <c r="I16" s="90"/>
    </row>
    <row r="17" spans="1:9" ht="89.25">
      <c r="A17" s="91" t="str">
        <f>IF(OR(B17&lt;&gt;"",D17&lt;&gt;""),"["&amp;TEXT($B$2,"##")&amp;"-"&amp;TEXT(ROW()-11,"##")&amp;"]","")</f>
        <v>[PromotionManagement-6]</v>
      </c>
      <c r="B17" s="91" t="s">
        <v>82</v>
      </c>
      <c r="C17" s="91" t="s">
        <v>74</v>
      </c>
      <c r="D17" s="91" t="s">
        <v>68</v>
      </c>
      <c r="E17" s="91"/>
      <c r="F17" s="91" t="s">
        <v>33</v>
      </c>
      <c r="G17" s="134">
        <v>41705</v>
      </c>
      <c r="H17" s="93"/>
      <c r="I17" s="94"/>
    </row>
    <row r="18" spans="1:9" ht="114.75">
      <c r="A18" s="91" t="str">
        <f>IF(OR(B18&lt;&gt;"",D18&lt;&gt;""),"["&amp;TEXT($B$2,"##")&amp;"-"&amp;TEXT(ROW()-11,"##")&amp;"]","")</f>
        <v>[PromotionManagement-7]</v>
      </c>
      <c r="B18" s="91" t="s">
        <v>83</v>
      </c>
      <c r="C18" s="91" t="s">
        <v>98</v>
      </c>
      <c r="D18" s="91" t="s">
        <v>69</v>
      </c>
      <c r="E18" s="91"/>
      <c r="F18" s="91" t="s">
        <v>33</v>
      </c>
      <c r="G18" s="134">
        <v>41705</v>
      </c>
      <c r="H18" s="93"/>
      <c r="I18" s="94"/>
    </row>
    <row r="19" spans="1:9" ht="89.25">
      <c r="A19" s="91" t="str">
        <f>IF(OR(B19&lt;&gt;"",D19&lt;&gt;""),"["&amp;TEXT($B$2,"##")&amp;"-"&amp;TEXT(ROW()-11,"##")&amp;"]","")</f>
        <v>[PromotionManagement-8]</v>
      </c>
      <c r="B19" s="91" t="s">
        <v>84</v>
      </c>
      <c r="C19" s="91" t="s">
        <v>75</v>
      </c>
      <c r="D19" s="91" t="s">
        <v>88</v>
      </c>
      <c r="E19" s="91"/>
      <c r="F19" s="91" t="s">
        <v>33</v>
      </c>
      <c r="G19" s="134">
        <v>41705</v>
      </c>
      <c r="H19" s="93"/>
      <c r="I19" s="94"/>
    </row>
    <row r="20" spans="1:9" ht="102">
      <c r="A20" s="91" t="str">
        <f>IF(OR(B20&lt;&gt;"",D20&lt;&gt;""),"["&amp;TEXT($B$2,"##")&amp;"-"&amp;TEXT(ROW()-11,"##")&amp;"]","")</f>
        <v>[PromotionManagement-9]</v>
      </c>
      <c r="B20" s="91" t="s">
        <v>85</v>
      </c>
      <c r="C20" s="91" t="s">
        <v>99</v>
      </c>
      <c r="D20" s="91" t="s">
        <v>88</v>
      </c>
      <c r="E20" s="91"/>
      <c r="F20" s="91" t="s">
        <v>33</v>
      </c>
      <c r="G20" s="135">
        <v>41705</v>
      </c>
      <c r="H20" s="93"/>
      <c r="I20" s="94"/>
    </row>
    <row r="21" spans="1:9">
      <c r="A21" s="87"/>
      <c r="B21" s="87" t="s">
        <v>76</v>
      </c>
      <c r="C21" s="88"/>
      <c r="D21" s="88"/>
      <c r="E21" s="88"/>
      <c r="F21" s="88"/>
      <c r="G21" s="88"/>
      <c r="H21" s="89"/>
    </row>
    <row r="22" spans="1:9" ht="63.75">
      <c r="A22" s="91" t="str">
        <f>IF(OR(B22&lt;&gt;"",D22&lt;&gt;""),"["&amp;TEXT($B$2,"##")&amp;"-"&amp;TEXT(ROW()-12,"##")&amp;"]","")</f>
        <v>[PromotionManagement-10]</v>
      </c>
      <c r="B22" s="91" t="s">
        <v>77</v>
      </c>
      <c r="C22" s="91" t="s">
        <v>86</v>
      </c>
      <c r="D22" s="91" t="s">
        <v>92</v>
      </c>
      <c r="E22" s="91"/>
      <c r="F22" s="91" t="s">
        <v>33</v>
      </c>
      <c r="G22" s="134">
        <v>41705</v>
      </c>
      <c r="H22" s="93"/>
    </row>
    <row r="23" spans="1:9">
      <c r="A23" s="87"/>
      <c r="B23" s="87" t="s">
        <v>89</v>
      </c>
      <c r="C23" s="88"/>
      <c r="D23" s="88"/>
      <c r="E23" s="88"/>
      <c r="F23" s="88"/>
      <c r="G23" s="88"/>
      <c r="H23" s="89"/>
    </row>
    <row r="24" spans="1:9" ht="63.75">
      <c r="A24" s="91" t="str">
        <f>IF(OR(B24&lt;&gt;"",D24&lt;&gt;""),"["&amp;TEXT($B$2,"##")&amp;"-"&amp;TEXT(ROW()-13,"##")&amp;"]","")</f>
        <v>[PromotionManagement-11]</v>
      </c>
      <c r="B24" s="91" t="s">
        <v>77</v>
      </c>
      <c r="C24" s="91" t="s">
        <v>90</v>
      </c>
      <c r="D24" s="91" t="s">
        <v>91</v>
      </c>
      <c r="E24" s="91"/>
      <c r="F24" s="91" t="s">
        <v>33</v>
      </c>
      <c r="G24" s="134">
        <v>41705</v>
      </c>
      <c r="H24" s="93"/>
    </row>
  </sheetData>
  <autoFilter ref="A8:H16"/>
  <mergeCells count="5">
    <mergeCell ref="B2:F2"/>
    <mergeCell ref="B3:F3"/>
    <mergeCell ref="B4:F4"/>
    <mergeCell ref="E5:F5"/>
    <mergeCell ref="E6:F6"/>
  </mergeCells>
  <dataValidations count="1">
    <dataValidation type="list" allowBlank="1" showErrorMessage="1" sqref="F1:F3 F7:F145">
      <formula1>$J$2:$J$6</formula1>
      <formula2>0</formula2>
    </dataValidation>
  </dataValidations>
  <pageMargins left="0.74791666666666667" right="0.25" top="0.75" bottom="0.98402777777777772" header="0.5" footer="0.5"/>
  <pageSetup paperSize="9" firstPageNumber="0" orientation="landscape" horizontalDpi="300" verticalDpi="300" r:id="rId1"/>
  <headerFooter alignWithMargins="0">
    <oddHeader>&amp;LFacilitate_Test Case\Company&amp;Rv1.0</oddHeader>
    <oddFooter>&amp;L&amp;"Tahoma,Regular"&amp;8 02ae-BM/PM/HDCV/FSOFT v2/0&amp;C&amp;"Tahoma,Regular"&amp;10Internal use&amp;R&amp;"Tahoma,Regular"&amp;8&amp;P/&amp;N</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4"/>
  <sheetViews>
    <sheetView workbookViewId="0">
      <pane ySplit="8" topLeftCell="A21" activePane="bottomLeft" state="frozen"/>
      <selection pane="bottomLeft" activeCell="F24" sqref="F24"/>
    </sheetView>
  </sheetViews>
  <sheetFormatPr defaultRowHeight="12.75"/>
  <cols>
    <col min="1" max="1" width="14.25" style="8" customWidth="1"/>
    <col min="2" max="2" width="24.125" style="8" customWidth="1"/>
    <col min="3" max="3" width="25.625" style="8" customWidth="1"/>
    <col min="4" max="4" width="28.5" style="8" customWidth="1"/>
    <col min="5" max="5" width="16.875" style="8" customWidth="1"/>
    <col min="6" max="6" width="7.125" style="8" customWidth="1"/>
    <col min="7" max="7" width="9" style="63"/>
    <col min="8" max="8" width="17.625" style="8" customWidth="1"/>
    <col min="9" max="9" width="8.25" style="64" customWidth="1"/>
    <col min="10" max="10" width="0" style="8" hidden="1" customWidth="1"/>
    <col min="11" max="16384" width="9" style="8"/>
  </cols>
  <sheetData>
    <row r="1" spans="1:10" s="70" customFormat="1" ht="13.5" thickBot="1">
      <c r="A1" s="65"/>
      <c r="B1" s="66"/>
      <c r="C1" s="66"/>
      <c r="D1" s="66"/>
      <c r="E1" s="66"/>
      <c r="F1" s="67"/>
      <c r="G1" s="68"/>
      <c r="H1" s="43"/>
      <c r="I1" s="69"/>
    </row>
    <row r="2" spans="1:10" s="70" customFormat="1" ht="15" customHeight="1">
      <c r="A2" s="71" t="s">
        <v>32</v>
      </c>
      <c r="B2" s="145" t="s">
        <v>61</v>
      </c>
      <c r="C2" s="145"/>
      <c r="D2" s="145"/>
      <c r="E2" s="145"/>
      <c r="F2" s="145"/>
      <c r="G2" s="72"/>
      <c r="H2" s="43"/>
      <c r="I2" s="69"/>
      <c r="J2" s="70" t="s">
        <v>33</v>
      </c>
    </row>
    <row r="3" spans="1:10" s="70" customFormat="1" ht="25.5" customHeight="1">
      <c r="A3" s="73" t="s">
        <v>34</v>
      </c>
      <c r="B3" s="145" t="s">
        <v>35</v>
      </c>
      <c r="C3" s="145"/>
      <c r="D3" s="145"/>
      <c r="E3" s="145"/>
      <c r="F3" s="145"/>
      <c r="G3" s="72"/>
      <c r="H3" s="43"/>
      <c r="I3" s="69"/>
      <c r="J3" s="70" t="s">
        <v>36</v>
      </c>
    </row>
    <row r="4" spans="1:10" s="70" customFormat="1" ht="18" customHeight="1">
      <c r="A4" s="71" t="s">
        <v>37</v>
      </c>
      <c r="B4" s="146"/>
      <c r="C4" s="146"/>
      <c r="D4" s="146"/>
      <c r="E4" s="146"/>
      <c r="F4" s="146"/>
      <c r="G4" s="72"/>
      <c r="H4" s="43"/>
      <c r="I4" s="69"/>
      <c r="J4" s="74"/>
    </row>
    <row r="5" spans="1:10" s="70" customFormat="1" ht="19.5" customHeight="1">
      <c r="A5" s="75" t="s">
        <v>33</v>
      </c>
      <c r="B5" s="76" t="s">
        <v>36</v>
      </c>
      <c r="C5" s="76" t="s">
        <v>38</v>
      </c>
      <c r="D5" s="77" t="s">
        <v>39</v>
      </c>
      <c r="E5" s="147" t="s">
        <v>40</v>
      </c>
      <c r="F5" s="147"/>
      <c r="G5" s="78"/>
      <c r="H5" s="78"/>
      <c r="I5" s="79"/>
      <c r="J5" s="70" t="s">
        <v>41</v>
      </c>
    </row>
    <row r="6" spans="1:10" s="70" customFormat="1" ht="15" customHeight="1" thickBot="1">
      <c r="A6" s="80">
        <f>COUNTIF(F10:F998,"Pass")</f>
        <v>11</v>
      </c>
      <c r="B6" s="81">
        <f>COUNTIF(F10:F998,"Fail")</f>
        <v>0</v>
      </c>
      <c r="C6" s="81">
        <f>E6-D6-B6-A6</f>
        <v>0</v>
      </c>
      <c r="D6" s="82">
        <f>COUNTIF(F$10:F$998,"N/A")</f>
        <v>0</v>
      </c>
      <c r="E6" s="144">
        <f>COUNTA(A10:A998)</f>
        <v>11</v>
      </c>
      <c r="F6" s="144"/>
      <c r="G6" s="78"/>
      <c r="H6" s="78"/>
      <c r="I6" s="79"/>
      <c r="J6" s="70" t="s">
        <v>39</v>
      </c>
    </row>
    <row r="7" spans="1:10" s="70" customFormat="1" ht="15" customHeight="1">
      <c r="D7" s="83"/>
      <c r="E7" s="83"/>
      <c r="F7" s="78"/>
      <c r="G7" s="78"/>
      <c r="H7" s="78"/>
      <c r="I7" s="79"/>
    </row>
    <row r="8" spans="1:10" s="70" customFormat="1" ht="25.5" customHeight="1">
      <c r="A8" s="84" t="s">
        <v>42</v>
      </c>
      <c r="B8" s="84" t="s">
        <v>43</v>
      </c>
      <c r="C8" s="84" t="s">
        <v>44</v>
      </c>
      <c r="D8" s="84" t="s">
        <v>45</v>
      </c>
      <c r="E8" s="85" t="s">
        <v>46</v>
      </c>
      <c r="F8" s="85" t="s">
        <v>47</v>
      </c>
      <c r="G8" s="85" t="s">
        <v>48</v>
      </c>
      <c r="H8" s="84" t="s">
        <v>49</v>
      </c>
      <c r="I8" s="86"/>
    </row>
    <row r="9" spans="1:10" s="70" customFormat="1" ht="15.75" customHeight="1">
      <c r="A9" s="87"/>
      <c r="B9" s="87" t="s">
        <v>62</v>
      </c>
      <c r="C9" s="88"/>
      <c r="D9" s="88"/>
      <c r="E9" s="88"/>
      <c r="F9" s="88"/>
      <c r="G9" s="88"/>
      <c r="H9" s="89"/>
      <c r="I9" s="90"/>
    </row>
    <row r="10" spans="1:10" s="95" customFormat="1" ht="88.5" customHeight="1">
      <c r="A10" s="91" t="str">
        <f>IF(OR(B10&lt;&gt;"",D10&lt;&gt;""),"["&amp;TEXT($B$2,"##")&amp;"-"&amp;TEXT(ROW()-9,"##")&amp;"]","")</f>
        <v>[StadiumOwner-1]</v>
      </c>
      <c r="B10" s="91" t="s">
        <v>63</v>
      </c>
      <c r="C10" s="91" t="s">
        <v>66</v>
      </c>
      <c r="D10" s="96" t="s">
        <v>64</v>
      </c>
      <c r="E10" s="92"/>
      <c r="F10" s="91" t="s">
        <v>33</v>
      </c>
      <c r="G10" s="134">
        <v>41705</v>
      </c>
      <c r="H10" s="93"/>
      <c r="I10" s="94"/>
    </row>
    <row r="11" spans="1:10" s="70" customFormat="1" ht="15.75" customHeight="1">
      <c r="A11" s="88"/>
      <c r="B11" s="87" t="s">
        <v>65</v>
      </c>
      <c r="C11" s="88"/>
      <c r="D11" s="88"/>
      <c r="E11" s="88"/>
      <c r="F11" s="88"/>
      <c r="G11" s="88"/>
      <c r="H11" s="89"/>
      <c r="I11" s="90"/>
    </row>
    <row r="12" spans="1:10" ht="76.5" customHeight="1">
      <c r="A12" s="91" t="str">
        <f>IF(OR(B12&lt;&gt;"",D12&lt;&gt;""),"["&amp;TEXT($B$2,"##")&amp;"-"&amp;TEXT(ROW()-10,"##")&amp;"]","")</f>
        <v>[StadiumOwner-2]</v>
      </c>
      <c r="B12" s="91" t="s">
        <v>78</v>
      </c>
      <c r="C12" s="91" t="s">
        <v>67</v>
      </c>
      <c r="D12" s="91" t="s">
        <v>68</v>
      </c>
      <c r="E12" s="91"/>
      <c r="F12" s="91" t="s">
        <v>33</v>
      </c>
      <c r="G12" s="134">
        <v>41705</v>
      </c>
      <c r="H12" s="93"/>
      <c r="I12" s="94"/>
    </row>
    <row r="13" spans="1:10" ht="162.75" customHeight="1">
      <c r="A13" s="91" t="str">
        <f>IF(OR(B13&lt;&gt;"",D13&lt;&gt;""),"["&amp;TEXT($B$2,"##")&amp;"-"&amp;TEXT(ROW()-10,"##")&amp;"]","")</f>
        <v>[StadiumOwner-3]</v>
      </c>
      <c r="B13" s="91" t="s">
        <v>79</v>
      </c>
      <c r="C13" s="91" t="s">
        <v>70</v>
      </c>
      <c r="D13" s="91" t="s">
        <v>69</v>
      </c>
      <c r="E13" s="91"/>
      <c r="F13" s="91" t="s">
        <v>33</v>
      </c>
      <c r="G13" s="134">
        <v>41705</v>
      </c>
      <c r="H13" s="93"/>
      <c r="I13" s="94"/>
    </row>
    <row r="14" spans="1:10" ht="132.75" customHeight="1">
      <c r="A14" s="91" t="str">
        <f>IF(OR(B14&lt;&gt;"",D14&lt;&gt;""),"["&amp;TEXT($B$2,"##")&amp;"-"&amp;TEXT(ROW()-10,"##")&amp;"]","")</f>
        <v>[StadiumOwner-4]</v>
      </c>
      <c r="B14" s="91" t="s">
        <v>80</v>
      </c>
      <c r="C14" s="91" t="s">
        <v>71</v>
      </c>
      <c r="D14" s="91" t="s">
        <v>87</v>
      </c>
      <c r="E14" s="91"/>
      <c r="F14" s="91" t="s">
        <v>33</v>
      </c>
      <c r="G14" s="134">
        <v>41705</v>
      </c>
      <c r="H14" s="93"/>
      <c r="I14" s="94"/>
    </row>
    <row r="15" spans="1:10" ht="127.5">
      <c r="A15" s="91" t="str">
        <f>IF(OR(B15&lt;&gt;"",D15&lt;&gt;""),"["&amp;TEXT($B$2,"##")&amp;"-"&amp;TEXT(ROW()-10,"##")&amp;"]","")</f>
        <v>[StadiumOwner-5]</v>
      </c>
      <c r="B15" s="91" t="s">
        <v>81</v>
      </c>
      <c r="C15" s="91" t="s">
        <v>72</v>
      </c>
      <c r="D15" s="91" t="s">
        <v>87</v>
      </c>
      <c r="E15" s="91"/>
      <c r="F15" s="91" t="s">
        <v>33</v>
      </c>
      <c r="G15" s="135">
        <v>41705</v>
      </c>
      <c r="H15" s="97"/>
      <c r="I15" s="98"/>
    </row>
    <row r="16" spans="1:10" s="70" customFormat="1" ht="15.75" customHeight="1">
      <c r="A16" s="87"/>
      <c r="B16" s="87" t="s">
        <v>73</v>
      </c>
      <c r="C16" s="88"/>
      <c r="D16" s="88"/>
      <c r="E16" s="88"/>
      <c r="F16" s="88"/>
      <c r="G16" s="88"/>
      <c r="H16" s="89"/>
      <c r="I16" s="90"/>
    </row>
    <row r="17" spans="1:9" ht="89.25">
      <c r="A17" s="91" t="str">
        <f>IF(OR(B17&lt;&gt;"",D17&lt;&gt;""),"["&amp;TEXT($B$2,"##")&amp;"-"&amp;TEXT(ROW()-11,"##")&amp;"]","")</f>
        <v>[StadiumOwner-6]</v>
      </c>
      <c r="B17" s="91" t="s">
        <v>82</v>
      </c>
      <c r="C17" s="91" t="s">
        <v>74</v>
      </c>
      <c r="D17" s="91" t="s">
        <v>68</v>
      </c>
      <c r="E17" s="91"/>
      <c r="F17" s="91" t="s">
        <v>33</v>
      </c>
      <c r="G17" s="134">
        <v>41705</v>
      </c>
      <c r="H17" s="93"/>
      <c r="I17" s="94"/>
    </row>
    <row r="18" spans="1:9" ht="114.75">
      <c r="A18" s="91" t="str">
        <f>IF(OR(B18&lt;&gt;"",D18&lt;&gt;""),"["&amp;TEXT($B$2,"##")&amp;"-"&amp;TEXT(ROW()-11,"##")&amp;"]","")</f>
        <v>[StadiumOwner-7]</v>
      </c>
      <c r="B18" s="91" t="s">
        <v>83</v>
      </c>
      <c r="C18" s="91" t="s">
        <v>98</v>
      </c>
      <c r="D18" s="91" t="s">
        <v>69</v>
      </c>
      <c r="E18" s="91"/>
      <c r="F18" s="91" t="s">
        <v>33</v>
      </c>
      <c r="G18" s="134">
        <v>41705</v>
      </c>
      <c r="H18" s="93"/>
      <c r="I18" s="94"/>
    </row>
    <row r="19" spans="1:9" ht="89.25">
      <c r="A19" s="91" t="str">
        <f>IF(OR(B19&lt;&gt;"",D19&lt;&gt;""),"["&amp;TEXT($B$2,"##")&amp;"-"&amp;TEXT(ROW()-11,"##")&amp;"]","")</f>
        <v>[StadiumOwner-8]</v>
      </c>
      <c r="B19" s="91" t="s">
        <v>84</v>
      </c>
      <c r="C19" s="91" t="s">
        <v>75</v>
      </c>
      <c r="D19" s="91" t="s">
        <v>88</v>
      </c>
      <c r="E19" s="91"/>
      <c r="F19" s="91" t="s">
        <v>33</v>
      </c>
      <c r="G19" s="134">
        <v>41705</v>
      </c>
      <c r="H19" s="93"/>
      <c r="I19" s="94"/>
    </row>
    <row r="20" spans="1:9" ht="102">
      <c r="A20" s="91" t="str">
        <f>IF(OR(B20&lt;&gt;"",D20&lt;&gt;""),"["&amp;TEXT($B$2,"##")&amp;"-"&amp;TEXT(ROW()-11,"##")&amp;"]","")</f>
        <v>[StadiumOwner-9]</v>
      </c>
      <c r="B20" s="91" t="s">
        <v>85</v>
      </c>
      <c r="C20" s="91" t="s">
        <v>99</v>
      </c>
      <c r="D20" s="91" t="s">
        <v>88</v>
      </c>
      <c r="E20" s="91"/>
      <c r="F20" s="91" t="s">
        <v>33</v>
      </c>
      <c r="G20" s="135">
        <v>41705</v>
      </c>
      <c r="H20" s="93"/>
      <c r="I20" s="94"/>
    </row>
    <row r="21" spans="1:9">
      <c r="A21" s="87"/>
      <c r="B21" s="87" t="s">
        <v>76</v>
      </c>
      <c r="C21" s="88"/>
      <c r="D21" s="88"/>
      <c r="E21" s="88"/>
      <c r="F21" s="88"/>
      <c r="G21" s="88"/>
      <c r="H21" s="89"/>
    </row>
    <row r="22" spans="1:9" ht="63.75">
      <c r="A22" s="91" t="str">
        <f>IF(OR(B22&lt;&gt;"",D22&lt;&gt;""),"["&amp;TEXT($B$2,"##")&amp;"-"&amp;TEXT(ROW()-12,"##")&amp;"]","")</f>
        <v>[StadiumOwner-10]</v>
      </c>
      <c r="B22" s="91" t="s">
        <v>77</v>
      </c>
      <c r="C22" s="91" t="s">
        <v>86</v>
      </c>
      <c r="D22" s="91" t="s">
        <v>92</v>
      </c>
      <c r="E22" s="91"/>
      <c r="F22" s="91" t="s">
        <v>33</v>
      </c>
      <c r="G22" s="134">
        <v>41705</v>
      </c>
      <c r="H22" s="93"/>
    </row>
    <row r="23" spans="1:9">
      <c r="A23" s="87"/>
      <c r="B23" s="87" t="s">
        <v>89</v>
      </c>
      <c r="C23" s="88"/>
      <c r="D23" s="88"/>
      <c r="E23" s="88"/>
      <c r="F23" s="88"/>
      <c r="G23" s="88"/>
      <c r="H23" s="89"/>
    </row>
    <row r="24" spans="1:9" ht="63.75">
      <c r="A24" s="91" t="str">
        <f>IF(OR(B24&lt;&gt;"",D24&lt;&gt;""),"["&amp;TEXT($B$2,"##")&amp;"-"&amp;TEXT(ROW()-13,"##")&amp;"]","")</f>
        <v>[StadiumOwner-11]</v>
      </c>
      <c r="B24" s="91" t="s">
        <v>77</v>
      </c>
      <c r="C24" s="91" t="s">
        <v>90</v>
      </c>
      <c r="D24" s="91" t="s">
        <v>91</v>
      </c>
      <c r="E24" s="91"/>
      <c r="F24" s="91" t="s">
        <v>33</v>
      </c>
      <c r="G24" s="134">
        <v>41705</v>
      </c>
      <c r="H24" s="93"/>
    </row>
  </sheetData>
  <autoFilter ref="A8:H16"/>
  <mergeCells count="5">
    <mergeCell ref="B2:F2"/>
    <mergeCell ref="B3:F3"/>
    <mergeCell ref="B4:F4"/>
    <mergeCell ref="E5:F5"/>
    <mergeCell ref="E6:F6"/>
  </mergeCells>
  <dataValidations count="1">
    <dataValidation type="list" allowBlank="1" showErrorMessage="1" sqref="F1:F3 F7:F145">
      <formula1>$J$2:$J$6</formula1>
      <formula2>0</formula2>
    </dataValidation>
  </dataValidations>
  <pageMargins left="0.74791666666666667" right="0.25" top="0.75" bottom="0.98402777777777772" header="0.5" footer="0.5"/>
  <pageSetup paperSize="9" firstPageNumber="0" orientation="landscape" horizontalDpi="300" verticalDpi="300" r:id="rId1"/>
  <headerFooter alignWithMargins="0">
    <oddHeader>&amp;LFacilitate_Test Case\Company&amp;Rv1.0</oddHeader>
    <oddFooter>&amp;L&amp;"Tahoma,Regular"&amp;8 02ae-BM/PM/HDCV/FSOFT v2/0&amp;C&amp;"Tahoma,Regular"&amp;10Internal use&amp;R&amp;"Tahoma,Regular"&amp;8&amp;P/&amp;N</oddFooter>
  </headerFooter>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selection activeCell="B1" sqref="B1:H1"/>
    </sheetView>
  </sheetViews>
  <sheetFormatPr defaultRowHeight="12.75"/>
  <cols>
    <col min="1" max="1" width="9" style="8"/>
    <col min="2" max="2" width="13.5" style="8" customWidth="1"/>
    <col min="3" max="3" width="19.375" style="8" customWidth="1"/>
    <col min="4" max="7" width="9" style="8"/>
    <col min="8" max="9" width="33.125" style="8" customWidth="1"/>
    <col min="10" max="16384" width="9" style="8"/>
  </cols>
  <sheetData>
    <row r="1" spans="1:8" ht="25.5" customHeight="1">
      <c r="B1" s="150" t="s">
        <v>50</v>
      </c>
      <c r="C1" s="150"/>
      <c r="D1" s="150"/>
      <c r="E1" s="150"/>
      <c r="F1" s="150"/>
      <c r="G1" s="150"/>
      <c r="H1" s="150"/>
    </row>
    <row r="2" spans="1:8" ht="14.25" customHeight="1">
      <c r="A2" s="102"/>
      <c r="B2" s="102"/>
      <c r="C2" s="103"/>
      <c r="D2" s="103"/>
      <c r="E2" s="103"/>
      <c r="F2" s="103"/>
      <c r="G2" s="103"/>
      <c r="H2" s="104"/>
    </row>
    <row r="3" spans="1:8" ht="12" customHeight="1">
      <c r="B3" s="11" t="s">
        <v>1</v>
      </c>
      <c r="C3" s="143" t="s">
        <v>2</v>
      </c>
      <c r="D3" s="143"/>
      <c r="E3" s="148" t="s">
        <v>3</v>
      </c>
      <c r="F3" s="148"/>
      <c r="G3" s="105"/>
      <c r="H3" s="106"/>
    </row>
    <row r="4" spans="1:8" ht="12" customHeight="1">
      <c r="B4" s="11" t="s">
        <v>4</v>
      </c>
      <c r="C4" s="143" t="s">
        <v>5</v>
      </c>
      <c r="D4" s="143"/>
      <c r="E4" s="148" t="s">
        <v>6</v>
      </c>
      <c r="F4" s="148"/>
      <c r="G4" s="105"/>
      <c r="H4" s="106"/>
    </row>
    <row r="5" spans="1:8" ht="12" customHeight="1">
      <c r="B5" s="107" t="s">
        <v>7</v>
      </c>
      <c r="C5" s="143" t="str">
        <f>C4&amp;"_"&amp;"Test Report"&amp;"_"&amp;"vx.x"</f>
        <v>&lt;Project Code&gt;_Test Report_vx.x</v>
      </c>
      <c r="D5" s="143"/>
      <c r="E5" s="148" t="s">
        <v>8</v>
      </c>
      <c r="F5" s="148"/>
      <c r="G5" s="105"/>
      <c r="H5" s="108" t="s">
        <v>51</v>
      </c>
    </row>
    <row r="6" spans="1:8" ht="21.75" customHeight="1">
      <c r="A6" s="102"/>
      <c r="B6" s="107" t="s">
        <v>52</v>
      </c>
      <c r="C6" s="149" t="s">
        <v>53</v>
      </c>
      <c r="D6" s="149"/>
      <c r="E6" s="149"/>
      <c r="F6" s="149"/>
      <c r="G6" s="149"/>
      <c r="H6" s="149"/>
    </row>
    <row r="7" spans="1:8" ht="14.25" customHeight="1">
      <c r="A7" s="102"/>
      <c r="B7" s="109"/>
      <c r="C7" s="110"/>
      <c r="D7" s="103"/>
      <c r="E7" s="103"/>
      <c r="F7" s="103"/>
      <c r="G7" s="103"/>
      <c r="H7" s="104"/>
    </row>
    <row r="8" spans="1:8">
      <c r="B8" s="109"/>
      <c r="C8" s="110"/>
      <c r="D8" s="103"/>
      <c r="E8" s="103"/>
      <c r="F8" s="103"/>
      <c r="G8" s="103"/>
      <c r="H8" s="104"/>
    </row>
    <row r="9" spans="1:8">
      <c r="A9" s="111"/>
      <c r="B9" s="111"/>
      <c r="C9" s="111"/>
      <c r="D9" s="111"/>
      <c r="E9" s="111"/>
      <c r="F9" s="111"/>
      <c r="G9" s="111"/>
      <c r="H9" s="111"/>
    </row>
    <row r="10" spans="1:8">
      <c r="A10" s="112"/>
      <c r="B10" s="113" t="s">
        <v>20</v>
      </c>
      <c r="C10" s="114" t="s">
        <v>54</v>
      </c>
      <c r="D10" s="115" t="s">
        <v>33</v>
      </c>
      <c r="E10" s="114" t="s">
        <v>36</v>
      </c>
      <c r="F10" s="114" t="s">
        <v>38</v>
      </c>
      <c r="G10" s="116" t="s">
        <v>39</v>
      </c>
      <c r="H10" s="117" t="s">
        <v>55</v>
      </c>
    </row>
    <row r="11" spans="1:8">
      <c r="A11" s="118"/>
      <c r="B11" s="119">
        <v>1</v>
      </c>
      <c r="C11" s="120" t="str">
        <f>'Field Management'!B2</f>
        <v>FieldManagement</v>
      </c>
      <c r="D11" s="121">
        <f>'Field Management'!A6</f>
        <v>11</v>
      </c>
      <c r="E11" s="121">
        <f>'Field Management'!B6</f>
        <v>0</v>
      </c>
      <c r="F11" s="121">
        <f>'Field Management'!C6</f>
        <v>0</v>
      </c>
      <c r="G11" s="122">
        <f>'Field Management'!D6</f>
        <v>0</v>
      </c>
      <c r="H11" s="123">
        <f>'Field Management'!E6</f>
        <v>11</v>
      </c>
    </row>
    <row r="12" spans="1:8">
      <c r="A12" s="118"/>
      <c r="B12" s="119">
        <v>2</v>
      </c>
      <c r="C12" s="120" t="str">
        <f>'Stadium Management'!B2</f>
        <v>StadiumManagement</v>
      </c>
      <c r="D12" s="121">
        <f>'Stadium Management'!A6</f>
        <v>3</v>
      </c>
      <c r="E12" s="121">
        <f>'Stadium Management'!B6</f>
        <v>0</v>
      </c>
      <c r="F12" s="121">
        <f>'Stadium Management'!C6</f>
        <v>0</v>
      </c>
      <c r="G12" s="122">
        <f>'Stadium Management'!D6</f>
        <v>0</v>
      </c>
      <c r="H12" s="123">
        <f>'Stadium Management'!E6</f>
        <v>3</v>
      </c>
    </row>
    <row r="13" spans="1:8">
      <c r="A13" s="118"/>
      <c r="B13" s="119"/>
      <c r="C13" s="120"/>
      <c r="D13" s="121"/>
      <c r="E13" s="121"/>
      <c r="F13" s="121"/>
      <c r="G13" s="122"/>
      <c r="H13" s="123"/>
    </row>
    <row r="14" spans="1:8">
      <c r="A14" s="118"/>
      <c r="B14" s="124"/>
      <c r="C14" s="125" t="s">
        <v>56</v>
      </c>
      <c r="D14" s="126">
        <f>SUM(D9:D13)</f>
        <v>14</v>
      </c>
      <c r="E14" s="126">
        <f>SUM(E9:E13)</f>
        <v>0</v>
      </c>
      <c r="F14" s="126">
        <f>SUM(F9:F13)</f>
        <v>0</v>
      </c>
      <c r="G14" s="126">
        <f>SUM(G9:G13)</f>
        <v>0</v>
      </c>
      <c r="H14" s="127">
        <f>SUM(H9:H13)</f>
        <v>14</v>
      </c>
    </row>
    <row r="15" spans="1:8">
      <c r="A15" s="111"/>
      <c r="B15" s="128"/>
      <c r="C15" s="111"/>
      <c r="D15" s="129"/>
      <c r="E15" s="130"/>
      <c r="F15" s="130"/>
      <c r="G15" s="130"/>
      <c r="H15" s="130"/>
    </row>
    <row r="16" spans="1:8">
      <c r="A16" s="111"/>
      <c r="B16" s="111"/>
      <c r="C16" s="131" t="s">
        <v>57</v>
      </c>
      <c r="D16" s="111"/>
      <c r="E16" s="132">
        <f>(D14+E14)*100/(H14-G14)</f>
        <v>100</v>
      </c>
      <c r="F16" s="111" t="s">
        <v>58</v>
      </c>
      <c r="G16" s="111"/>
      <c r="H16" s="83"/>
    </row>
    <row r="17" spans="1:8">
      <c r="A17" s="111"/>
      <c r="B17" s="111"/>
      <c r="C17" s="131" t="s">
        <v>59</v>
      </c>
      <c r="D17" s="111"/>
      <c r="E17" s="132">
        <f>D14*100/(H14-G14)</f>
        <v>100</v>
      </c>
      <c r="F17" s="111" t="s">
        <v>58</v>
      </c>
      <c r="G17" s="111"/>
      <c r="H17" s="83"/>
    </row>
    <row r="18" spans="1:8">
      <c r="C18" s="111"/>
      <c r="D18" s="111"/>
    </row>
  </sheetData>
  <mergeCells count="8">
    <mergeCell ref="C5:D5"/>
    <mergeCell ref="E5:F5"/>
    <mergeCell ref="C6:H6"/>
    <mergeCell ref="B1:H1"/>
    <mergeCell ref="C3:D3"/>
    <mergeCell ref="E3:F3"/>
    <mergeCell ref="C4:D4"/>
    <mergeCell ref="E4:F4"/>
  </mergeCells>
  <phoneticPr fontId="0" type="noConversion"/>
  <pageMargins left="0.74791666666666667" right="0.74791666666666667" top="0.98402777777777783" bottom="0.98402777777777772" header="0.51180555555555562" footer="0.5"/>
  <pageSetup firstPageNumber="0" orientation="landscape" horizontalDpi="300" verticalDpi="300" r:id="rId1"/>
  <headerFooter alignWithMargins="0">
    <oddFooter>&amp;L&amp;"Tahoma,Regular"&amp;8 02ae-BM/PM/HDCV/FSOFT v2/0&amp;C&amp;"tahoma,Regular"&amp;8Internal use&amp;R&amp;"Tahoma,Regular"&amp;8&amp;P/&amp;N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Test case List</vt:lpstr>
      <vt:lpstr>Field Management</vt:lpstr>
      <vt:lpstr>Stadium Management</vt:lpstr>
      <vt:lpstr>Promotion Management</vt:lpstr>
      <vt:lpstr>Reservation Management</vt:lpstr>
      <vt:lpstr>Test Report</vt:lpstr>
    </vt:vector>
  </TitlesOfParts>
  <Company>FSOFT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dc:subject>v1/0</dc:subject>
  <dc:creator>Thinh Nguyen Duc</dc:creator>
  <dc:description>Updates sheet Cover: Add logo, document code, creator, reviewer/approver._x000d_
Add sheet Test Case List._x000d_
Change Sheet Company, User, Provider to Modules. Add column Inter-test case dependent. Update these sheets._x000d_
Update Test Report</dc:description>
  <cp:lastModifiedBy>Thinh Nguyen Duc</cp:lastModifiedBy>
  <dcterms:created xsi:type="dcterms:W3CDTF">2014-03-06T20:41:34Z</dcterms:created>
  <dcterms:modified xsi:type="dcterms:W3CDTF">2014-03-06T21:22:57Z</dcterms:modified>
  <cp:category>BM</cp:category>
</cp:coreProperties>
</file>