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s/Documents/School/R tinkering/custom-projections/Custom-Fantasy-Projections/"/>
    </mc:Choice>
  </mc:AlternateContent>
  <xr:revisionPtr revIDLastSave="0" documentId="13_ncr:1_{57F0ABAC-F55F-FC48-A703-A69341A7B0E4}" xr6:coauthVersionLast="47" xr6:coauthVersionMax="47" xr10:uidLastSave="{00000000-0000-0000-0000-000000000000}"/>
  <bookViews>
    <workbookView xWindow="0" yWindow="500" windowWidth="33600" windowHeight="20500" activeTab="2" xr2:uid="{2FC5B9EB-0D62-C140-8A0B-65C3E6223265}"/>
  </bookViews>
  <sheets>
    <sheet name="Home Page" sheetId="1" r:id="rId1"/>
    <sheet name="AriQb (2)" sheetId="5" r:id="rId2"/>
    <sheet name="ARI" sheetId="4" r:id="rId3"/>
    <sheet name="Arizona Cardinals" sheetId="2" r:id="rId4"/>
  </sheets>
  <definedNames>
    <definedName name="ExternalData_1" localSheetId="2" hidden="1">ARI!$A$1:$U$24</definedName>
    <definedName name="ExternalData_2" localSheetId="2" hidden="1">ARI!$A$36:$W$42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9" i="4" l="1"/>
  <c r="N39" i="4"/>
  <c r="L39" i="4"/>
  <c r="L40" i="4"/>
  <c r="P40" i="4"/>
  <c r="P41" i="4"/>
  <c r="P38" i="4"/>
  <c r="W42" i="4"/>
  <c r="V42" i="4"/>
  <c r="U42" i="4"/>
  <c r="T42" i="4"/>
  <c r="S42" i="4"/>
  <c r="R42" i="4"/>
  <c r="Q42" i="4"/>
  <c r="O42" i="4"/>
  <c r="M42" i="4"/>
  <c r="K42" i="4"/>
  <c r="J39" i="4"/>
  <c r="I42" i="4"/>
  <c r="H42" i="4"/>
  <c r="G42" i="4"/>
  <c r="N27" i="4"/>
  <c r="M27" i="4"/>
  <c r="L27" i="4"/>
  <c r="K27" i="4"/>
  <c r="J27" i="4"/>
  <c r="I27" i="4"/>
  <c r="H27" i="4"/>
  <c r="G27" i="4"/>
  <c r="F27" i="4"/>
  <c r="E27" i="4"/>
  <c r="D27" i="4"/>
  <c r="C27" i="4"/>
  <c r="W40" i="4"/>
  <c r="N40" i="4"/>
  <c r="J41" i="4"/>
  <c r="J38" i="4"/>
  <c r="J37" i="4"/>
  <c r="J40" i="4"/>
  <c r="P37" i="4"/>
  <c r="N41" i="4"/>
  <c r="N38" i="4"/>
  <c r="N37" i="4"/>
  <c r="L41" i="4"/>
  <c r="L38" i="4"/>
  <c r="L37" i="4"/>
  <c r="N42" i="4" l="1"/>
  <c r="L42" i="4"/>
  <c r="P42" i="4"/>
  <c r="J4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789E52-FC3C-5C4A-972D-8F8C3D27BCED}" keepAlive="1" name="Query - ARI" description="Connection to the 'ARI' query in the workbook." type="5" refreshedVersion="8" background="1" saveData="1">
    <dbPr connection="Provider=Microsoft.Mashup.OleDb.1;Data Source=$Workbook$;Location=ARI;Extended Properties=&quot;&quot;" command="SELECT * FROM [ARI]"/>
  </connection>
  <connection id="2" xr16:uid="{BCDED52B-38AA-B34A-A62D-0549E286AB6D}" keepAlive="1" name="Query - AriQb" description="Connection to the 'AriQb' query in the workbook." type="5" refreshedVersion="8" background="1" saveData="1">
    <dbPr connection="Provider=Microsoft.Mashup.OleDb.1;Data Source=$Workbook$;Location=AriQb;Extended Properties=&quot;&quot;" command="SELECT * FROM [AriQb]"/>
  </connection>
  <connection id="3" xr16:uid="{2077BC45-3F8E-D44A-8593-544016058E5D}" keepAlive="1" name="Query - AriQb (2)" description="Connection to the 'AriQb (2)' query in the workbook." type="5" refreshedVersion="8" background="1" saveData="1">
    <dbPr connection="Provider=Microsoft.Mashup.OleDb.1;Data Source=$Workbook$;Location=&quot;AriQb (2)&quot;;Extended Properties=&quot;&quot;" command="SELECT * FROM [AriQb (2)]"/>
  </connection>
</connections>
</file>

<file path=xl/sharedStrings.xml><?xml version="1.0" encoding="utf-8"?>
<sst xmlns="http://schemas.openxmlformats.org/spreadsheetml/2006/main" count="279" uniqueCount="160">
  <si>
    <t>Name</t>
  </si>
  <si>
    <t>POS</t>
  </si>
  <si>
    <t>Age</t>
  </si>
  <si>
    <t>Exp</t>
  </si>
  <si>
    <t>College</t>
  </si>
  <si>
    <t>team</t>
  </si>
  <si>
    <t>GP</t>
  </si>
  <si>
    <t>ATT</t>
  </si>
  <si>
    <t>CMP</t>
  </si>
  <si>
    <t>PCT</t>
  </si>
  <si>
    <t>YDS</t>
  </si>
  <si>
    <t>AVG</t>
  </si>
  <si>
    <t>TD</t>
  </si>
  <si>
    <t>TDPCT</t>
  </si>
  <si>
    <t>INT</t>
  </si>
  <si>
    <t>INTPCT</t>
  </si>
  <si>
    <t>RYD</t>
  </si>
  <si>
    <t>RATT</t>
  </si>
  <si>
    <t>RTD</t>
  </si>
  <si>
    <t>RAVG</t>
  </si>
  <si>
    <t>FUM</t>
  </si>
  <si>
    <t>TPC</t>
  </si>
  <si>
    <t>FPTS</t>
  </si>
  <si>
    <t>David Blough</t>
  </si>
  <si>
    <t>QB</t>
  </si>
  <si>
    <t>27</t>
  </si>
  <si>
    <t>4</t>
  </si>
  <si>
    <t>Purdue</t>
  </si>
  <si>
    <t>ARI</t>
  </si>
  <si>
    <t>Jeff Driskel</t>
  </si>
  <si>
    <t>30</t>
  </si>
  <si>
    <t>8</t>
  </si>
  <si>
    <t>Louisiana Tech</t>
  </si>
  <si>
    <t>Colt McCoy</t>
  </si>
  <si>
    <t>36</t>
  </si>
  <si>
    <t>14</t>
  </si>
  <si>
    <t>Texas</t>
  </si>
  <si>
    <t>Kyler Murray</t>
  </si>
  <si>
    <t>25</t>
  </si>
  <si>
    <t>5</t>
  </si>
  <si>
    <t>Oklahoma</t>
  </si>
  <si>
    <t>Clayton Tune</t>
  </si>
  <si>
    <t>--</t>
  </si>
  <si>
    <t>R</t>
  </si>
  <si>
    <t>Houston</t>
  </si>
  <si>
    <t>Pass yd</t>
  </si>
  <si>
    <t>pass td</t>
  </si>
  <si>
    <t>fum</t>
  </si>
  <si>
    <t>player_name</t>
  </si>
  <si>
    <t>position</t>
  </si>
  <si>
    <t>attempts</t>
  </si>
  <si>
    <t>completions</t>
  </si>
  <si>
    <t>comp_pct</t>
  </si>
  <si>
    <t>pass_yd</t>
  </si>
  <si>
    <t>pass_td</t>
  </si>
  <si>
    <t>int</t>
  </si>
  <si>
    <t>rush_yd</t>
  </si>
  <si>
    <t>rush_td</t>
  </si>
  <si>
    <t>fumbles_lost</t>
  </si>
  <si>
    <t>two_point</t>
  </si>
  <si>
    <t>fantasy_ppr</t>
  </si>
  <si>
    <t>weeks_played</t>
  </si>
  <si>
    <t>calc_fantasy_unfinished</t>
  </si>
  <si>
    <t>carries</t>
  </si>
  <si>
    <t>trgt</t>
  </si>
  <si>
    <t>receptions</t>
  </si>
  <si>
    <t>rec_yd</t>
  </si>
  <si>
    <t>rec_td</t>
  </si>
  <si>
    <t>trgt_share</t>
  </si>
  <si>
    <t>K.Murray</t>
  </si>
  <si>
    <t>66.41%</t>
  </si>
  <si>
    <t>7</t>
  </si>
  <si>
    <t>NA</t>
  </si>
  <si>
    <t>C.McCoy</t>
  </si>
  <si>
    <t>68.18%</t>
  </si>
  <si>
    <t>1</t>
  </si>
  <si>
    <t>3</t>
  </si>
  <si>
    <t>D.Blough</t>
  </si>
  <si>
    <t>58</t>
  </si>
  <si>
    <t>2</t>
  </si>
  <si>
    <t>T.McSorley</t>
  </si>
  <si>
    <t>45</t>
  </si>
  <si>
    <t>0</t>
  </si>
  <si>
    <t>J.Conner</t>
  </si>
  <si>
    <t>RB</t>
  </si>
  <si>
    <t>183</t>
  </si>
  <si>
    <t>46</t>
  </si>
  <si>
    <t>300</t>
  </si>
  <si>
    <t>0.0874811463046757</t>
  </si>
  <si>
    <t>E.Benjamin</t>
  </si>
  <si>
    <t>70</t>
  </si>
  <si>
    <t>33</t>
  </si>
  <si>
    <t>24</t>
  </si>
  <si>
    <t>184</t>
  </si>
  <si>
    <t>0.0497737556561086</t>
  </si>
  <si>
    <t>C.Clement</t>
  </si>
  <si>
    <t>15</t>
  </si>
  <si>
    <t>54</t>
  </si>
  <si>
    <t>0.0105580693815988</t>
  </si>
  <si>
    <t>D.Williams</t>
  </si>
  <si>
    <t>21</t>
  </si>
  <si>
    <t>9</t>
  </si>
  <si>
    <t>0.0120663650075415</t>
  </si>
  <si>
    <t>K.Ingram</t>
  </si>
  <si>
    <t>0.00754147812971342</t>
  </si>
  <si>
    <t>T.Williams</t>
  </si>
  <si>
    <t>0.00150829562594268</t>
  </si>
  <si>
    <t>Z.Ertz</t>
  </si>
  <si>
    <t>TE</t>
  </si>
  <si>
    <t>69</t>
  </si>
  <si>
    <t>47</t>
  </si>
  <si>
    <t>406</t>
  </si>
  <si>
    <t>0.104072398190045</t>
  </si>
  <si>
    <t>T.McBride</t>
  </si>
  <si>
    <t>39</t>
  </si>
  <si>
    <t>29</t>
  </si>
  <si>
    <t>265</t>
  </si>
  <si>
    <t>0.0588235294117647</t>
  </si>
  <si>
    <t>M.Williams</t>
  </si>
  <si>
    <t>18</t>
  </si>
  <si>
    <t>0.00452488687782805</t>
  </si>
  <si>
    <t>S.Anderson</t>
  </si>
  <si>
    <t>M.Brown</t>
  </si>
  <si>
    <t>WR</t>
  </si>
  <si>
    <t>107</t>
  </si>
  <si>
    <t>67</t>
  </si>
  <si>
    <t>709</t>
  </si>
  <si>
    <t>0.161387631975867</t>
  </si>
  <si>
    <t>D.Hopkins</t>
  </si>
  <si>
    <t>96</t>
  </si>
  <si>
    <t>64</t>
  </si>
  <si>
    <t>717</t>
  </si>
  <si>
    <t>0.144796380090498</t>
  </si>
  <si>
    <t>G.Dortch</t>
  </si>
  <si>
    <t>52</t>
  </si>
  <si>
    <t>467</t>
  </si>
  <si>
    <t>0.0965309200603318</t>
  </si>
  <si>
    <t>R.Moore</t>
  </si>
  <si>
    <t>6</t>
  </si>
  <si>
    <t>56</t>
  </si>
  <si>
    <t>41</t>
  </si>
  <si>
    <t>414</t>
  </si>
  <si>
    <t>0.0844645550527904</t>
  </si>
  <si>
    <t>A.Green</t>
  </si>
  <si>
    <t>236</t>
  </si>
  <si>
    <t>0.0708898944193062</t>
  </si>
  <si>
    <t>R.Anderson</t>
  </si>
  <si>
    <t>17</t>
  </si>
  <si>
    <t>76</t>
  </si>
  <si>
    <t>0.0256410256410256</t>
  </si>
  <si>
    <t>A.Baccellia</t>
  </si>
  <si>
    <t>10</t>
  </si>
  <si>
    <t>0.0150829562594268</t>
  </si>
  <si>
    <t>A.Isabella</t>
  </si>
  <si>
    <t>P.Cooper</t>
  </si>
  <si>
    <t>0.00301659125188537</t>
  </si>
  <si>
    <t>2022 totals</t>
  </si>
  <si>
    <t>pass_yd_gm</t>
  </si>
  <si>
    <t>rush_yd_gm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</si>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</sst>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0" fontId="0" fillId="0" borderId="0" xfId="0" applyNumberFormat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2" fontId="0" fillId="0" borderId="0" xfId="0" applyNumberFormat="1"/>
    <xf numFmtId="170" fontId="0" fillId="0" borderId="0" xfId="0" applyNumberFormat="1"/>
    <xf numFmtId="1" fontId="0" fillId="0" borderId="0" xfId="0" applyNumberFormat="1"/>
    <xf numFmtId="0" fontId="0" fillId="0" borderId="0" xfId="0" applyNumberFormat="1"/>
    <xf numFmtId="0" fontId="0" fillId="4" borderId="0" xfId="0" applyNumberFormat="1" applyFill="1"/>
    <xf numFmtId="0" fontId="0" fillId="4" borderId="0" xfId="0" applyFill="1"/>
    <xf numFmtId="1" fontId="0" fillId="4" borderId="0" xfId="0" applyNumberFormat="1" applyFill="1"/>
    <xf numFmtId="10" fontId="0" fillId="4" borderId="0" xfId="0" applyNumberFormat="1" applyFill="1"/>
  </cellXfs>
  <cellStyles count="1">
    <cellStyle name="Normal" xfId="0" builtinId="0"/>
  </cellStyles>
  <dxfs count="25">
    <dxf>
      <numFmt numFmtId="14" formatCode="0.00%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F8970D-6623-2A45-AAFB-2CF4A7B6085C}" autoFormatId="16" applyNumberFormats="0" applyBorderFormats="0" applyFontFormats="0" applyPatternFormats="0" applyAlignmentFormats="0" applyWidthHeightFormats="0">
  <queryTableRefresh nextId="22">
    <queryTableFields count="21">
      <queryTableField id="1" name="player_name" tableColumnId="1"/>
      <queryTableField id="2" name="position" tableColumnId="2"/>
      <queryTableField id="3" name="attempts" tableColumnId="3"/>
      <queryTableField id="4" name="completions" tableColumnId="4"/>
      <queryTableField id="5" name="comp_pct" tableColumnId="5"/>
      <queryTableField id="6" name="pass_yd" tableColumnId="6"/>
      <queryTableField id="7" name="pass_td" tableColumnId="7"/>
      <queryTableField id="8" name="int" tableColumnId="8"/>
      <queryTableField id="9" name="rush_yd" tableColumnId="9"/>
      <queryTableField id="10" name="rush_td" tableColumnId="10"/>
      <queryTableField id="11" name="fumbles_lost" tableColumnId="11"/>
      <queryTableField id="12" name="two_point" tableColumnId="12"/>
      <queryTableField id="13" name="fantasy_ppr" tableColumnId="13"/>
      <queryTableField id="14" name="weeks_played" tableColumnId="14"/>
      <queryTableField id="15" name="calc_fantasy_unfinished" tableColumnId="15"/>
      <queryTableField id="16" name="carries" tableColumnId="16"/>
      <queryTableField id="17" name="trgt" tableColumnId="17"/>
      <queryTableField id="18" name="receptions" tableColumnId="18"/>
      <queryTableField id="19" name="rec_yd" tableColumnId="19"/>
      <queryTableField id="20" name="rec_td" tableColumnId="20"/>
      <queryTableField id="21" name="trgt_share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E0C103D7-5473-674C-A397-8010C0CC62E6}" autoFormatId="16" applyNumberFormats="0" applyBorderFormats="0" applyFontFormats="0" applyPatternFormats="0" applyAlignmentFormats="0" applyWidthHeightFormats="0">
  <queryTableRefresh nextId="26">
    <queryTableFields count="23">
      <queryTableField id="3" name="Name" tableColumnId="3"/>
      <queryTableField id="4" name="POS" tableColumnId="4"/>
      <queryTableField id="5" name="Age" tableColumnId="5"/>
      <queryTableField id="6" name="Exp" tableColumnId="6"/>
      <queryTableField id="7" name="College" tableColumnId="7"/>
      <queryTableField id="8" name="team" tableColumnId="8"/>
      <queryTableField id="9" name="GP" tableColumnId="9"/>
      <queryTableField id="10" name="ATT" tableColumnId="10"/>
      <queryTableField id="11" name="CMP" tableColumnId="11"/>
      <queryTableField id="12" name="PCT" tableColumnId="12"/>
      <queryTableField id="13" name="YDS" tableColumnId="13"/>
      <queryTableField id="14" name="AVG" tableColumnId="14"/>
      <queryTableField id="15" name="TD" tableColumnId="15"/>
      <queryTableField id="16" name="TDPCT" tableColumnId="16"/>
      <queryTableField id="17" name="INT" tableColumnId="17"/>
      <queryTableField id="18" name="INTPCT" tableColumnId="18"/>
      <queryTableField id="19" name="RYD" tableColumnId="19"/>
      <queryTableField id="20" name="RATT" tableColumnId="20"/>
      <queryTableField id="21" name="RTD" tableColumnId="21"/>
      <queryTableField id="22" name="RAVG" tableColumnId="22"/>
      <queryTableField id="23" name="FUM" tableColumnId="23"/>
      <queryTableField id="24" name="TPC" tableColumnId="24"/>
      <queryTableField id="25" name="FPTS" tableColumnId="25"/>
    </queryTableFields>
    <queryTableDeletedFields count="2">
      <deletedField name="X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88A16E-15A7-DD48-B246-68283F12E257}" name="Table_ARI" displayName="Table_ARI" ref="A1:U24" tableType="queryTable" totalsRowShown="0">
  <autoFilter ref="A1:U24" xr:uid="{5588A16E-15A7-DD48-B246-68283F12E257}"/>
  <sortState xmlns:xlrd2="http://schemas.microsoft.com/office/spreadsheetml/2017/richdata2" ref="A2:U24">
    <sortCondition descending="1" ref="C1:C24"/>
  </sortState>
  <tableColumns count="21">
    <tableColumn id="1" xr3:uid="{E57A546B-E961-DC4E-BE50-0823FB70529C}" uniqueName="1" name="player_name" queryTableFieldId="1" dataDxfId="24"/>
    <tableColumn id="2" xr3:uid="{C1F3EEF0-AABA-D840-96D3-0BA99BD441CB}" uniqueName="2" name="position" queryTableFieldId="2" dataDxfId="10"/>
    <tableColumn id="3" xr3:uid="{2A6AF8D2-A804-C34B-BE4A-53DBA0AB8423}" uniqueName="3" name="attempts" queryTableFieldId="3" dataDxfId="9"/>
    <tableColumn id="4" xr3:uid="{E17A08B1-9633-CF43-8A80-ACA84071FF06}" uniqueName="4" name="completions" queryTableFieldId="4" dataDxfId="2"/>
    <tableColumn id="5" xr3:uid="{A145814C-91D1-6742-A37B-6565099341CE}" uniqueName="5" name="comp_pct" queryTableFieldId="5" dataDxfId="0"/>
    <tableColumn id="6" xr3:uid="{B689777D-54F1-8847-99B1-EC2290AD1FC9}" uniqueName="6" name="pass_yd" queryTableFieldId="6" dataDxfId="1"/>
    <tableColumn id="7" xr3:uid="{A869B3B6-D940-F744-BE56-4A53F3C6251E}" uniqueName="7" name="pass_td" queryTableFieldId="7" dataDxfId="8"/>
    <tableColumn id="8" xr3:uid="{C11C24AC-4A1B-BE4C-BEE1-C7CDE717F68A}" uniqueName="8" name="int" queryTableFieldId="8" dataDxfId="7"/>
    <tableColumn id="9" xr3:uid="{833BE984-0CE8-A04A-B8AC-D6C3058C4C1E}" uniqueName="9" name="rush_yd" queryTableFieldId="9" dataDxfId="6"/>
    <tableColumn id="10" xr3:uid="{368A659F-3F92-0442-A05A-26B8784D1055}" uniqueName="10" name="rush_td" queryTableFieldId="10" dataDxfId="5"/>
    <tableColumn id="11" xr3:uid="{6156D872-86CB-7940-8C9A-2F46E15AEA81}" uniqueName="11" name="fumbles_lost" queryTableFieldId="11" dataDxfId="4"/>
    <tableColumn id="12" xr3:uid="{8AED8885-DB05-8F4C-AA12-CA7C13ED2E50}" uniqueName="12" name="two_point" queryTableFieldId="12" dataDxfId="3"/>
    <tableColumn id="13" xr3:uid="{2153F642-41EA-1F48-9063-D50ED86EC9E9}" uniqueName="13" name="fantasy_ppr" queryTableFieldId="13"/>
    <tableColumn id="14" xr3:uid="{1CD98D44-980D-9A41-9266-B364F5561AB7}" uniqueName="14" name="weeks_played" queryTableFieldId="14"/>
    <tableColumn id="15" xr3:uid="{48B97B6D-66F9-4345-82EF-057D4B131854}" uniqueName="15" name="calc_fantasy_unfinished" queryTableFieldId="15"/>
    <tableColumn id="16" xr3:uid="{A89AE009-90A9-5145-9CF6-1067AE2B7902}" uniqueName="16" name="carries" queryTableFieldId="16" dataDxfId="23"/>
    <tableColumn id="17" xr3:uid="{71CF0983-3328-654A-94EA-8F155F8036E1}" uniqueName="17" name="trgt" queryTableFieldId="17" dataDxfId="22"/>
    <tableColumn id="18" xr3:uid="{0EBA959E-9E30-344B-914F-986E27628671}" uniqueName="18" name="receptions" queryTableFieldId="18" dataDxfId="21"/>
    <tableColumn id="19" xr3:uid="{1E86C4FE-2B9E-1345-BB25-3DDC8C8CC5D4}" uniqueName="19" name="rec_yd" queryTableFieldId="19" dataDxfId="20"/>
    <tableColumn id="20" xr3:uid="{AC9E0340-74F5-0F4A-A0CF-31ED8E06F871}" uniqueName="20" name="rec_td" queryTableFieldId="20" dataDxfId="19"/>
    <tableColumn id="21" xr3:uid="{CA4E2359-EB72-F14D-BC46-8458EAA4FB6C}" uniqueName="21" name="trgt_share" queryTableFieldId="21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41AE4-85A0-A342-AB5C-4FA7151BDC7E}" name="Table_AriQb__2" displayName="Table_AriQb__2" ref="A36:W42" tableType="queryTable" totalsRowShown="0">
  <autoFilter ref="A36:W42" xr:uid="{97241AE4-85A0-A342-AB5C-4FA7151BDC7E}"/>
  <tableColumns count="23">
    <tableColumn id="3" xr3:uid="{BA2166DE-869E-3547-9559-973F8C916F9A}" uniqueName="3" name="Name" queryTableFieldId="3" dataDxfId="17"/>
    <tableColumn id="4" xr3:uid="{A447F0D7-5604-3941-A6F2-78CFAF6AE1C4}" uniqueName="4" name="POS" queryTableFieldId="4" dataDxfId="16"/>
    <tableColumn id="5" xr3:uid="{3EB895AD-9521-8648-9A53-DD2653B47B7E}" uniqueName="5" name="Age" queryTableFieldId="5" dataDxfId="15"/>
    <tableColumn id="6" xr3:uid="{A9C94DAC-4A73-A542-9678-F28621715B66}" uniqueName="6" name="Exp" queryTableFieldId="6" dataDxfId="14"/>
    <tableColumn id="7" xr3:uid="{751A1CE4-F14B-6E4F-AFB4-4BA425ED8B96}" uniqueName="7" name="College" queryTableFieldId="7" dataDxfId="13"/>
    <tableColumn id="8" xr3:uid="{08AD4DA5-1654-E94D-8947-D0E6A2F53574}" uniqueName="8" name="team" queryTableFieldId="8" dataDxfId="12"/>
    <tableColumn id="9" xr3:uid="{E899B8C4-7AFA-C740-9618-55B78ED0C03A}" uniqueName="9" name="GP" queryTableFieldId="9"/>
    <tableColumn id="10" xr3:uid="{6DF16C09-1225-6540-8E50-5DEE40F24C48}" uniqueName="10" name="ATT" queryTableFieldId="10"/>
    <tableColumn id="11" xr3:uid="{D6889225-0425-B043-AB00-DFF7239DAA20}" uniqueName="11" name="CMP" queryTableFieldId="11"/>
    <tableColumn id="12" xr3:uid="{7263708E-B555-4F4A-A6A9-0483F99CFA53}" uniqueName="12" name="PCT" queryTableFieldId="12"/>
    <tableColumn id="13" xr3:uid="{54A43617-60A0-E247-B983-02F5B8DD415B}" uniqueName="13" name="YDS" queryTableFieldId="13"/>
    <tableColumn id="14" xr3:uid="{A5B42B94-A670-F048-A410-3842141DEB8E}" uniqueName="14" name="AVG" queryTableFieldId="14"/>
    <tableColumn id="15" xr3:uid="{EDD3DA92-C02B-8843-8A95-AAB52FCBA002}" uniqueName="15" name="TD" queryTableFieldId="15"/>
    <tableColumn id="16" xr3:uid="{96751D89-8733-5B41-A9B1-CFF5E0119D91}" uniqueName="16" name="TDPCT" queryTableFieldId="16" dataDxfId="11"/>
    <tableColumn id="17" xr3:uid="{5FFBDA7C-26AD-3240-8FB0-D1A79B668B80}" uniqueName="17" name="INT" queryTableFieldId="17"/>
    <tableColumn id="18" xr3:uid="{51B49185-9B65-4E42-8212-22985F3FCD97}" uniqueName="18" name="INTPCT" queryTableFieldId="18"/>
    <tableColumn id="19" xr3:uid="{88602604-FFFD-E841-823A-1D6FABE0732C}" uniqueName="19" name="RYD" queryTableFieldId="19"/>
    <tableColumn id="20" xr3:uid="{B2435EBB-7CCE-7247-8712-CFF1038BFECB}" uniqueName="20" name="RATT" queryTableFieldId="20"/>
    <tableColumn id="21" xr3:uid="{726ED4F2-CB31-F24A-B4AE-AE0E0A562459}" uniqueName="21" name="RTD" queryTableFieldId="21"/>
    <tableColumn id="22" xr3:uid="{C734AD5F-48BB-A24C-AC46-ED32854E13B7}" uniqueName="22" name="RAVG" queryTableFieldId="22"/>
    <tableColumn id="23" xr3:uid="{21DAD88E-D2E5-D545-95B1-D99F74C9CAB3}" uniqueName="23" name="FUM" queryTableFieldId="23"/>
    <tableColumn id="24" xr3:uid="{8E03896D-AF85-6B46-B504-125283441CF1}" uniqueName="24" name="TPC" queryTableFieldId="24"/>
    <tableColumn id="25" xr3:uid="{67C004C8-2762-D04C-84D4-4D7437278DFE}" uniqueName="25" name="FPTS" queryTableField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1335B-44F9-8442-8087-1A35E7C1DDA3}">
  <dimension ref="A2:B4"/>
  <sheetViews>
    <sheetView workbookViewId="0">
      <selection activeCell="B2" sqref="B2"/>
    </sheetView>
  </sheetViews>
  <sheetFormatPr baseColWidth="10" defaultRowHeight="16" x14ac:dyDescent="0.2"/>
  <sheetData>
    <row r="2" spans="1:2" x14ac:dyDescent="0.2">
      <c r="A2" t="s">
        <v>45</v>
      </c>
      <c r="B2">
        <v>2.5000000000000001E-2</v>
      </c>
    </row>
    <row r="3" spans="1:2" x14ac:dyDescent="0.2">
      <c r="A3" t="s">
        <v>46</v>
      </c>
      <c r="B3">
        <v>4</v>
      </c>
    </row>
    <row r="4" spans="1:2" x14ac:dyDescent="0.2">
      <c r="A4" t="s">
        <v>47</v>
      </c>
      <c r="B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1CA33-6F15-1E43-B531-3F28555A80B4}">
  <dimension ref="A1"/>
  <sheetViews>
    <sheetView workbookViewId="0">
      <selection activeCell="Y6" sqref="A1:Y6"/>
    </sheetView>
  </sheetViews>
  <sheetFormatPr baseColWidth="10" defaultRowHeight="16" x14ac:dyDescent="0.2"/>
  <cols>
    <col min="2" max="2" width="4.83203125" bestFit="1" customWidth="1"/>
    <col min="3" max="3" width="11.83203125" bestFit="1" customWidth="1"/>
    <col min="4" max="4" width="7" bestFit="1" customWidth="1"/>
    <col min="5" max="5" width="6.83203125" bestFit="1" customWidth="1"/>
    <col min="6" max="6" width="6.6640625" bestFit="1" customWidth="1"/>
    <col min="7" max="7" width="13.1640625" bestFit="1" customWidth="1"/>
    <col min="8" max="8" width="8" bestFit="1" customWidth="1"/>
    <col min="9" max="9" width="6" bestFit="1" customWidth="1"/>
    <col min="10" max="10" width="6.83203125" bestFit="1" customWidth="1"/>
    <col min="11" max="11" width="7.33203125" bestFit="1" customWidth="1"/>
    <col min="12" max="12" width="6.6640625" bestFit="1" customWidth="1"/>
    <col min="13" max="13" width="7" bestFit="1" customWidth="1"/>
    <col min="14" max="14" width="7.33203125" bestFit="1" customWidth="1"/>
    <col min="15" max="15" width="6" bestFit="1" customWidth="1"/>
    <col min="16" max="16" width="9" bestFit="1" customWidth="1"/>
    <col min="17" max="17" width="6.5" bestFit="1" customWidth="1"/>
    <col min="18" max="18" width="9.5" bestFit="1" customWidth="1"/>
    <col min="19" max="19" width="7.1640625" bestFit="1" customWidth="1"/>
    <col min="20" max="20" width="8" bestFit="1" customWidth="1"/>
    <col min="21" max="21" width="7.1640625" bestFit="1" customWidth="1"/>
    <col min="22" max="22" width="8.5" bestFit="1" customWidth="1"/>
    <col min="23" max="23" width="7.6640625" bestFit="1" customWidth="1"/>
    <col min="24" max="24" width="6.6640625" bestFit="1" customWidth="1"/>
    <col min="25" max="25" width="7.66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323A-CC27-ED40-87F3-5058CE056D74}">
  <dimension ref="A1:W42"/>
  <sheetViews>
    <sheetView tabSelected="1" topLeftCell="E20" zoomScale="125" workbookViewId="0">
      <selection activeCell="Q39" sqref="Q39"/>
    </sheetView>
  </sheetViews>
  <sheetFormatPr baseColWidth="10" defaultRowHeight="16" x14ac:dyDescent="0.2"/>
  <cols>
    <col min="1" max="1" width="14.5" bestFit="1" customWidth="1"/>
    <col min="2" max="2" width="10.1640625" bestFit="1" customWidth="1"/>
    <col min="3" max="3" width="11.1640625" bestFit="1" customWidth="1"/>
    <col min="4" max="4" width="13.6640625" bestFit="1" customWidth="1"/>
    <col min="5" max="5" width="11.6640625" bestFit="1" customWidth="1"/>
    <col min="6" max="6" width="10.33203125" bestFit="1" customWidth="1"/>
    <col min="7" max="7" width="10" bestFit="1" customWidth="1"/>
    <col min="8" max="8" width="5.83203125" bestFit="1" customWidth="1"/>
    <col min="9" max="9" width="10.1640625" bestFit="1" customWidth="1"/>
    <col min="10" max="10" width="9.83203125" bestFit="1" customWidth="1"/>
    <col min="11" max="11" width="14.33203125" bestFit="1" customWidth="1"/>
    <col min="12" max="12" width="11.33203125" customWidth="1"/>
    <col min="13" max="13" width="13.5" bestFit="1" customWidth="1"/>
    <col min="14" max="14" width="9.83203125" customWidth="1"/>
    <col min="15" max="15" width="11.33203125" customWidth="1"/>
    <col min="16" max="16" width="9.1640625" bestFit="1" customWidth="1"/>
    <col min="17" max="17" width="6.6640625" bestFit="1" customWidth="1"/>
    <col min="18" max="18" width="12.1640625" bestFit="1" customWidth="1"/>
    <col min="19" max="19" width="9.1640625" bestFit="1" customWidth="1"/>
    <col min="20" max="20" width="8.83203125" bestFit="1" customWidth="1"/>
    <col min="21" max="21" width="19.83203125" bestFit="1" customWidth="1"/>
  </cols>
  <sheetData>
    <row r="1" spans="1:21" x14ac:dyDescent="0.2">
      <c r="A1" t="s">
        <v>48</v>
      </c>
      <c r="B1" t="s">
        <v>49</v>
      </c>
      <c r="C1" s="6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</row>
    <row r="2" spans="1:21" x14ac:dyDescent="0.2">
      <c r="A2" t="s">
        <v>80</v>
      </c>
      <c r="B2" t="s">
        <v>24</v>
      </c>
      <c r="C2" s="8">
        <v>83</v>
      </c>
      <c r="D2" s="8">
        <v>45</v>
      </c>
      <c r="E2" s="2">
        <v>0.54220000000000002</v>
      </c>
      <c r="F2" s="8">
        <v>412</v>
      </c>
      <c r="G2" s="8">
        <v>0</v>
      </c>
      <c r="H2" s="8">
        <v>5</v>
      </c>
      <c r="I2" s="8">
        <v>61</v>
      </c>
      <c r="J2" s="8">
        <v>0</v>
      </c>
      <c r="K2" s="8">
        <v>2</v>
      </c>
      <c r="L2" s="8">
        <v>0</v>
      </c>
      <c r="M2">
        <v>8.58</v>
      </c>
      <c r="N2">
        <v>5</v>
      </c>
      <c r="O2">
        <v>13.58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</row>
    <row r="3" spans="1:21" x14ac:dyDescent="0.2">
      <c r="A3" t="s">
        <v>77</v>
      </c>
      <c r="B3" t="s">
        <v>24</v>
      </c>
      <c r="C3" s="8">
        <v>58</v>
      </c>
      <c r="D3" s="8">
        <v>38</v>
      </c>
      <c r="E3" s="2">
        <v>0.6552</v>
      </c>
      <c r="F3" s="8">
        <v>402</v>
      </c>
      <c r="G3" s="8">
        <v>2</v>
      </c>
      <c r="H3" s="8">
        <v>2</v>
      </c>
      <c r="I3" s="8">
        <v>5</v>
      </c>
      <c r="J3" s="8">
        <v>0</v>
      </c>
      <c r="K3" s="8">
        <v>1</v>
      </c>
      <c r="L3" s="8">
        <v>0</v>
      </c>
      <c r="M3">
        <v>18.579999999999998</v>
      </c>
      <c r="N3">
        <v>2</v>
      </c>
      <c r="O3">
        <v>20.58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</row>
    <row r="4" spans="1:21" x14ac:dyDescent="0.2">
      <c r="A4" t="s">
        <v>69</v>
      </c>
      <c r="B4" t="s">
        <v>24</v>
      </c>
      <c r="C4" s="8">
        <v>390</v>
      </c>
      <c r="D4" s="8">
        <v>259</v>
      </c>
      <c r="E4" s="2" t="s">
        <v>70</v>
      </c>
      <c r="F4" s="8">
        <v>2368</v>
      </c>
      <c r="G4" s="8">
        <v>14</v>
      </c>
      <c r="H4" s="8">
        <v>7</v>
      </c>
      <c r="I4" s="8">
        <v>418</v>
      </c>
      <c r="J4" s="8">
        <v>3</v>
      </c>
      <c r="K4" s="8">
        <v>2</v>
      </c>
      <c r="L4" s="8">
        <v>4</v>
      </c>
      <c r="M4">
        <v>200.52</v>
      </c>
      <c r="N4">
        <v>11</v>
      </c>
      <c r="O4">
        <v>207.52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</row>
    <row r="5" spans="1:21" x14ac:dyDescent="0.2">
      <c r="A5" t="s">
        <v>73</v>
      </c>
      <c r="B5" t="s">
        <v>24</v>
      </c>
      <c r="C5" s="8">
        <v>132</v>
      </c>
      <c r="D5" s="8">
        <v>90</v>
      </c>
      <c r="E5" s="2" t="s">
        <v>74</v>
      </c>
      <c r="F5" s="8">
        <v>780</v>
      </c>
      <c r="G5" s="8">
        <v>1</v>
      </c>
      <c r="H5" s="8">
        <v>3</v>
      </c>
      <c r="I5" s="8">
        <v>36</v>
      </c>
      <c r="J5" s="8">
        <v>0</v>
      </c>
      <c r="K5" s="8">
        <v>0</v>
      </c>
      <c r="L5" s="8">
        <v>0</v>
      </c>
      <c r="M5">
        <v>32.799999999999997</v>
      </c>
      <c r="N5">
        <v>4</v>
      </c>
      <c r="O5">
        <v>35.799999999999997</v>
      </c>
      <c r="P5" t="s">
        <v>72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</row>
    <row r="6" spans="1:21" x14ac:dyDescent="0.2">
      <c r="A6" t="s">
        <v>83</v>
      </c>
      <c r="B6" t="s">
        <v>84</v>
      </c>
      <c r="C6" s="8">
        <v>0</v>
      </c>
      <c r="D6" s="8">
        <v>0</v>
      </c>
      <c r="E6" s="2">
        <v>0</v>
      </c>
      <c r="F6" s="8">
        <v>0</v>
      </c>
      <c r="G6" s="8">
        <v>0</v>
      </c>
      <c r="H6" s="8">
        <v>0</v>
      </c>
      <c r="I6" s="8">
        <v>782</v>
      </c>
      <c r="J6" s="8">
        <v>7</v>
      </c>
      <c r="K6" s="8">
        <v>1</v>
      </c>
      <c r="L6" s="8">
        <v>0</v>
      </c>
      <c r="M6">
        <v>200.2</v>
      </c>
      <c r="N6">
        <v>13</v>
      </c>
      <c r="O6">
        <v>177.2</v>
      </c>
      <c r="P6" t="s">
        <v>85</v>
      </c>
      <c r="Q6" t="s">
        <v>78</v>
      </c>
      <c r="R6" t="s">
        <v>86</v>
      </c>
      <c r="S6" t="s">
        <v>87</v>
      </c>
      <c r="T6" t="s">
        <v>75</v>
      </c>
      <c r="U6" t="s">
        <v>88</v>
      </c>
    </row>
    <row r="7" spans="1:21" x14ac:dyDescent="0.2">
      <c r="A7" t="s">
        <v>89</v>
      </c>
      <c r="B7" t="s">
        <v>84</v>
      </c>
      <c r="C7" s="8">
        <v>0</v>
      </c>
      <c r="D7" s="8">
        <v>0</v>
      </c>
      <c r="E7" s="2">
        <v>0</v>
      </c>
      <c r="F7" s="8">
        <v>0</v>
      </c>
      <c r="G7" s="8">
        <v>0</v>
      </c>
      <c r="H7" s="8">
        <v>0</v>
      </c>
      <c r="I7" s="8">
        <v>299</v>
      </c>
      <c r="J7" s="8">
        <v>2</v>
      </c>
      <c r="K7" s="8">
        <v>0</v>
      </c>
      <c r="L7" s="8">
        <v>1</v>
      </c>
      <c r="M7">
        <v>86.3</v>
      </c>
      <c r="N7">
        <v>9</v>
      </c>
      <c r="O7">
        <v>74.3</v>
      </c>
      <c r="P7" t="s">
        <v>90</v>
      </c>
      <c r="Q7" t="s">
        <v>91</v>
      </c>
      <c r="R7" t="s">
        <v>92</v>
      </c>
      <c r="S7" t="s">
        <v>93</v>
      </c>
      <c r="T7" t="s">
        <v>82</v>
      </c>
      <c r="U7" t="s">
        <v>94</v>
      </c>
    </row>
    <row r="8" spans="1:21" x14ac:dyDescent="0.2">
      <c r="A8" t="s">
        <v>95</v>
      </c>
      <c r="B8" t="s">
        <v>84</v>
      </c>
      <c r="C8" s="8">
        <v>0</v>
      </c>
      <c r="D8" s="8">
        <v>0</v>
      </c>
      <c r="E8" s="2">
        <v>0</v>
      </c>
      <c r="F8" s="8">
        <v>0</v>
      </c>
      <c r="G8" s="8">
        <v>0</v>
      </c>
      <c r="H8" s="8">
        <v>0</v>
      </c>
      <c r="I8" s="8">
        <v>55</v>
      </c>
      <c r="J8" s="8">
        <v>1</v>
      </c>
      <c r="K8" s="8">
        <v>0</v>
      </c>
      <c r="L8" s="8">
        <v>0</v>
      </c>
      <c r="M8">
        <v>21.9</v>
      </c>
      <c r="N8">
        <v>4</v>
      </c>
      <c r="O8">
        <v>19.399999999999999</v>
      </c>
      <c r="P8" t="s">
        <v>96</v>
      </c>
      <c r="Q8" t="s">
        <v>71</v>
      </c>
      <c r="R8" t="s">
        <v>39</v>
      </c>
      <c r="S8" t="s">
        <v>97</v>
      </c>
      <c r="T8" t="s">
        <v>82</v>
      </c>
      <c r="U8" t="s">
        <v>98</v>
      </c>
    </row>
    <row r="9" spans="1:21" x14ac:dyDescent="0.2">
      <c r="A9" t="s">
        <v>99</v>
      </c>
      <c r="B9" t="s">
        <v>84</v>
      </c>
      <c r="C9" s="8">
        <v>0</v>
      </c>
      <c r="D9" s="8">
        <v>0</v>
      </c>
      <c r="E9" s="2">
        <v>0</v>
      </c>
      <c r="F9" s="8">
        <v>0</v>
      </c>
      <c r="G9" s="8">
        <v>0</v>
      </c>
      <c r="H9" s="8">
        <v>0</v>
      </c>
      <c r="I9" s="8">
        <v>102</v>
      </c>
      <c r="J9" s="8">
        <v>1</v>
      </c>
      <c r="K9" s="8">
        <v>0</v>
      </c>
      <c r="L9" s="8">
        <v>0</v>
      </c>
      <c r="M9">
        <v>21.1</v>
      </c>
      <c r="N9">
        <v>5</v>
      </c>
      <c r="O9">
        <v>19.100000000000001</v>
      </c>
      <c r="P9" t="s">
        <v>100</v>
      </c>
      <c r="Q9" t="s">
        <v>31</v>
      </c>
      <c r="R9" t="s">
        <v>26</v>
      </c>
      <c r="S9" t="s">
        <v>101</v>
      </c>
      <c r="T9" t="s">
        <v>82</v>
      </c>
      <c r="U9" t="s">
        <v>102</v>
      </c>
    </row>
    <row r="10" spans="1:21" x14ac:dyDescent="0.2">
      <c r="A10" t="s">
        <v>103</v>
      </c>
      <c r="B10" t="s">
        <v>84</v>
      </c>
      <c r="C10" s="8">
        <v>0</v>
      </c>
      <c r="D10" s="8">
        <v>0</v>
      </c>
      <c r="E10" s="2">
        <v>0</v>
      </c>
      <c r="F10" s="8">
        <v>0</v>
      </c>
      <c r="G10" s="8">
        <v>0</v>
      </c>
      <c r="H10" s="8">
        <v>0</v>
      </c>
      <c r="I10" s="8">
        <v>60</v>
      </c>
      <c r="J10" s="8">
        <v>1</v>
      </c>
      <c r="K10" s="8">
        <v>0</v>
      </c>
      <c r="L10" s="8">
        <v>0</v>
      </c>
      <c r="M10">
        <v>18.100000000000001</v>
      </c>
      <c r="N10">
        <v>10</v>
      </c>
      <c r="O10">
        <v>16.100000000000001</v>
      </c>
      <c r="P10" t="s">
        <v>25</v>
      </c>
      <c r="Q10" t="s">
        <v>39</v>
      </c>
      <c r="R10" t="s">
        <v>26</v>
      </c>
      <c r="S10" t="s">
        <v>100</v>
      </c>
      <c r="T10" t="s">
        <v>82</v>
      </c>
      <c r="U10" t="s">
        <v>104</v>
      </c>
    </row>
    <row r="11" spans="1:21" x14ac:dyDescent="0.2">
      <c r="A11" t="s">
        <v>105</v>
      </c>
      <c r="B11" t="s">
        <v>84</v>
      </c>
      <c r="C11" s="8">
        <v>0</v>
      </c>
      <c r="D11" s="8">
        <v>0</v>
      </c>
      <c r="E11" s="2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>
        <v>1.5</v>
      </c>
      <c r="N11">
        <v>1</v>
      </c>
      <c r="O11">
        <v>1</v>
      </c>
      <c r="P11" t="s">
        <v>82</v>
      </c>
      <c r="Q11" t="s">
        <v>75</v>
      </c>
      <c r="R11" t="s">
        <v>75</v>
      </c>
      <c r="S11" t="s">
        <v>39</v>
      </c>
      <c r="T11" t="s">
        <v>82</v>
      </c>
      <c r="U11" t="s">
        <v>106</v>
      </c>
    </row>
    <row r="12" spans="1:21" x14ac:dyDescent="0.2">
      <c r="A12" t="s">
        <v>107</v>
      </c>
      <c r="B12" t="s">
        <v>108</v>
      </c>
      <c r="C12" s="8">
        <v>0</v>
      </c>
      <c r="D12" s="8">
        <v>0</v>
      </c>
      <c r="E12" s="2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2</v>
      </c>
      <c r="M12">
        <v>115.6</v>
      </c>
      <c r="N12">
        <v>10</v>
      </c>
      <c r="O12">
        <v>92.1</v>
      </c>
      <c r="P12" t="s">
        <v>82</v>
      </c>
      <c r="Q12" t="s">
        <v>109</v>
      </c>
      <c r="R12" t="s">
        <v>110</v>
      </c>
      <c r="S12" t="s">
        <v>111</v>
      </c>
      <c r="T12" t="s">
        <v>26</v>
      </c>
      <c r="U12" t="s">
        <v>112</v>
      </c>
    </row>
    <row r="13" spans="1:21" x14ac:dyDescent="0.2">
      <c r="A13" t="s">
        <v>113</v>
      </c>
      <c r="B13" t="s">
        <v>108</v>
      </c>
      <c r="C13" s="8">
        <v>0</v>
      </c>
      <c r="D13" s="8">
        <v>0</v>
      </c>
      <c r="E13" s="2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>
        <v>61.5</v>
      </c>
      <c r="N13">
        <v>9</v>
      </c>
      <c r="O13">
        <v>47</v>
      </c>
      <c r="P13" t="s">
        <v>82</v>
      </c>
      <c r="Q13" t="s">
        <v>114</v>
      </c>
      <c r="R13" t="s">
        <v>115</v>
      </c>
      <c r="S13" t="s">
        <v>116</v>
      </c>
      <c r="T13" t="s">
        <v>75</v>
      </c>
      <c r="U13" t="s">
        <v>117</v>
      </c>
    </row>
    <row r="14" spans="1:21" x14ac:dyDescent="0.2">
      <c r="A14" t="s">
        <v>118</v>
      </c>
      <c r="B14" t="s">
        <v>108</v>
      </c>
      <c r="C14" s="8">
        <v>0</v>
      </c>
      <c r="D14" s="8">
        <v>0</v>
      </c>
      <c r="E14" s="2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>
        <v>4.8</v>
      </c>
      <c r="N14">
        <v>2</v>
      </c>
      <c r="O14">
        <v>3.3</v>
      </c>
      <c r="P14" t="s">
        <v>82</v>
      </c>
      <c r="Q14" t="s">
        <v>76</v>
      </c>
      <c r="R14" t="s">
        <v>76</v>
      </c>
      <c r="S14" t="s">
        <v>119</v>
      </c>
      <c r="T14" t="s">
        <v>82</v>
      </c>
      <c r="U14" t="s">
        <v>120</v>
      </c>
    </row>
    <row r="15" spans="1:21" x14ac:dyDescent="0.2">
      <c r="A15" t="s">
        <v>121</v>
      </c>
      <c r="B15" t="s">
        <v>108</v>
      </c>
      <c r="C15" s="8">
        <v>0</v>
      </c>
      <c r="D15" s="8">
        <v>0</v>
      </c>
      <c r="E15" s="2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>
        <v>3.9</v>
      </c>
      <c r="N15">
        <v>5</v>
      </c>
      <c r="O15">
        <v>2.4</v>
      </c>
      <c r="P15" t="s">
        <v>82</v>
      </c>
      <c r="Q15" t="s">
        <v>71</v>
      </c>
      <c r="R15" t="s">
        <v>76</v>
      </c>
      <c r="S15" t="s">
        <v>101</v>
      </c>
      <c r="T15" t="s">
        <v>82</v>
      </c>
      <c r="U15" t="s">
        <v>98</v>
      </c>
    </row>
    <row r="16" spans="1:21" x14ac:dyDescent="0.2">
      <c r="A16" t="s">
        <v>122</v>
      </c>
      <c r="B16" t="s">
        <v>123</v>
      </c>
      <c r="C16" s="8">
        <v>0</v>
      </c>
      <c r="D16" s="8">
        <v>0</v>
      </c>
      <c r="E16" s="2">
        <v>0</v>
      </c>
      <c r="F16" s="8">
        <v>0</v>
      </c>
      <c r="G16" s="8">
        <v>0</v>
      </c>
      <c r="H16" s="8">
        <v>0</v>
      </c>
      <c r="I16" s="8">
        <v>1</v>
      </c>
      <c r="J16" s="8">
        <v>0</v>
      </c>
      <c r="K16" s="8">
        <v>0</v>
      </c>
      <c r="L16" s="8">
        <v>0</v>
      </c>
      <c r="M16">
        <v>156</v>
      </c>
      <c r="N16">
        <v>12</v>
      </c>
      <c r="O16">
        <v>122.5</v>
      </c>
      <c r="P16" t="s">
        <v>75</v>
      </c>
      <c r="Q16" t="s">
        <v>124</v>
      </c>
      <c r="R16" t="s">
        <v>125</v>
      </c>
      <c r="S16" t="s">
        <v>126</v>
      </c>
      <c r="T16" t="s">
        <v>76</v>
      </c>
      <c r="U16" t="s">
        <v>127</v>
      </c>
    </row>
    <row r="17" spans="1:21" x14ac:dyDescent="0.2">
      <c r="A17" t="s">
        <v>128</v>
      </c>
      <c r="B17" t="s">
        <v>123</v>
      </c>
      <c r="C17" s="8">
        <v>0</v>
      </c>
      <c r="D17" s="8">
        <v>0</v>
      </c>
      <c r="E17" s="2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1</v>
      </c>
      <c r="L17" s="8">
        <v>0</v>
      </c>
      <c r="M17">
        <v>151.69999999999999</v>
      </c>
      <c r="N17">
        <v>9</v>
      </c>
      <c r="O17">
        <v>119.7</v>
      </c>
      <c r="P17" t="s">
        <v>82</v>
      </c>
      <c r="Q17" t="s">
        <v>129</v>
      </c>
      <c r="R17" t="s">
        <v>130</v>
      </c>
      <c r="S17" t="s">
        <v>131</v>
      </c>
      <c r="T17" t="s">
        <v>76</v>
      </c>
      <c r="U17" t="s">
        <v>132</v>
      </c>
    </row>
    <row r="18" spans="1:21" x14ac:dyDescent="0.2">
      <c r="A18" t="s">
        <v>133</v>
      </c>
      <c r="B18" t="s">
        <v>123</v>
      </c>
      <c r="C18" s="8">
        <v>0</v>
      </c>
      <c r="D18" s="8">
        <v>0</v>
      </c>
      <c r="E18" s="2">
        <v>0</v>
      </c>
      <c r="F18" s="8">
        <v>0</v>
      </c>
      <c r="G18" s="8">
        <v>0</v>
      </c>
      <c r="H18" s="8">
        <v>0</v>
      </c>
      <c r="I18" s="8">
        <v>44</v>
      </c>
      <c r="J18" s="8">
        <v>0</v>
      </c>
      <c r="K18" s="8">
        <v>0</v>
      </c>
      <c r="L18" s="8">
        <v>0</v>
      </c>
      <c r="M18">
        <v>115.1</v>
      </c>
      <c r="N18">
        <v>11</v>
      </c>
      <c r="O18">
        <v>89.1</v>
      </c>
      <c r="P18" t="s">
        <v>71</v>
      </c>
      <c r="Q18" t="s">
        <v>130</v>
      </c>
      <c r="R18" t="s">
        <v>134</v>
      </c>
      <c r="S18" t="s">
        <v>135</v>
      </c>
      <c r="T18" t="s">
        <v>79</v>
      </c>
      <c r="U18" t="s">
        <v>136</v>
      </c>
    </row>
    <row r="19" spans="1:21" x14ac:dyDescent="0.2">
      <c r="A19" t="s">
        <v>137</v>
      </c>
      <c r="B19" t="s">
        <v>123</v>
      </c>
      <c r="C19" s="8">
        <v>0</v>
      </c>
      <c r="D19" s="8">
        <v>0</v>
      </c>
      <c r="E19" s="2">
        <v>0</v>
      </c>
      <c r="F19" s="8">
        <v>0</v>
      </c>
      <c r="G19" s="8">
        <v>0</v>
      </c>
      <c r="H19" s="8">
        <v>0</v>
      </c>
      <c r="I19" s="8">
        <v>-5</v>
      </c>
      <c r="J19" s="8">
        <v>0</v>
      </c>
      <c r="K19" s="8">
        <v>0</v>
      </c>
      <c r="L19" s="8">
        <v>0</v>
      </c>
      <c r="M19">
        <v>87.9</v>
      </c>
      <c r="N19">
        <v>8</v>
      </c>
      <c r="O19">
        <v>67.400000000000006</v>
      </c>
      <c r="P19" t="s">
        <v>138</v>
      </c>
      <c r="Q19" t="s">
        <v>139</v>
      </c>
      <c r="R19" t="s">
        <v>140</v>
      </c>
      <c r="S19" t="s">
        <v>141</v>
      </c>
      <c r="T19" t="s">
        <v>75</v>
      </c>
      <c r="U19" t="s">
        <v>142</v>
      </c>
    </row>
    <row r="20" spans="1:21" x14ac:dyDescent="0.2">
      <c r="A20" t="s">
        <v>143</v>
      </c>
      <c r="B20" t="s">
        <v>123</v>
      </c>
      <c r="C20" s="8">
        <v>0</v>
      </c>
      <c r="D20" s="8">
        <v>0</v>
      </c>
      <c r="E20" s="2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1</v>
      </c>
      <c r="M20">
        <v>61.6</v>
      </c>
      <c r="N20">
        <v>13</v>
      </c>
      <c r="O20">
        <v>49.6</v>
      </c>
      <c r="P20" t="s">
        <v>82</v>
      </c>
      <c r="Q20" t="s">
        <v>110</v>
      </c>
      <c r="R20" t="s">
        <v>92</v>
      </c>
      <c r="S20" t="s">
        <v>144</v>
      </c>
      <c r="T20" t="s">
        <v>79</v>
      </c>
      <c r="U20" t="s">
        <v>145</v>
      </c>
    </row>
    <row r="21" spans="1:21" x14ac:dyDescent="0.2">
      <c r="A21" t="s">
        <v>146</v>
      </c>
      <c r="B21" t="s">
        <v>123</v>
      </c>
      <c r="C21" s="8">
        <v>0</v>
      </c>
      <c r="D21" s="8">
        <v>0</v>
      </c>
      <c r="E21" s="2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>
        <v>14.6</v>
      </c>
      <c r="N21">
        <v>7</v>
      </c>
      <c r="O21">
        <v>11.1</v>
      </c>
      <c r="P21" t="s">
        <v>82</v>
      </c>
      <c r="Q21" t="s">
        <v>147</v>
      </c>
      <c r="R21" t="s">
        <v>71</v>
      </c>
      <c r="S21" t="s">
        <v>148</v>
      </c>
      <c r="T21" t="s">
        <v>82</v>
      </c>
      <c r="U21" t="s">
        <v>149</v>
      </c>
    </row>
    <row r="22" spans="1:21" x14ac:dyDescent="0.2">
      <c r="A22" t="s">
        <v>150</v>
      </c>
      <c r="B22" t="s">
        <v>123</v>
      </c>
      <c r="C22" s="8">
        <v>0</v>
      </c>
      <c r="D22" s="8">
        <v>0</v>
      </c>
      <c r="E22" s="2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>
        <v>11.5</v>
      </c>
      <c r="N22">
        <v>5</v>
      </c>
      <c r="O22">
        <v>8</v>
      </c>
      <c r="P22" t="s">
        <v>82</v>
      </c>
      <c r="Q22" t="s">
        <v>151</v>
      </c>
      <c r="R22" t="s">
        <v>71</v>
      </c>
      <c r="S22" t="s">
        <v>81</v>
      </c>
      <c r="T22" t="s">
        <v>82</v>
      </c>
      <c r="U22" t="s">
        <v>152</v>
      </c>
    </row>
    <row r="23" spans="1:21" x14ac:dyDescent="0.2">
      <c r="A23" t="s">
        <v>153</v>
      </c>
      <c r="B23" t="s">
        <v>123</v>
      </c>
      <c r="C23" s="8">
        <v>0</v>
      </c>
      <c r="D23" s="8">
        <v>0</v>
      </c>
      <c r="E23" s="2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>
        <v>4.0999999999999996</v>
      </c>
      <c r="N23">
        <v>2</v>
      </c>
      <c r="O23">
        <v>3.1</v>
      </c>
      <c r="P23" t="s">
        <v>82</v>
      </c>
      <c r="Q23" t="s">
        <v>39</v>
      </c>
      <c r="R23" t="s">
        <v>79</v>
      </c>
      <c r="S23" t="s">
        <v>100</v>
      </c>
      <c r="T23" t="s">
        <v>82</v>
      </c>
      <c r="U23" t="s">
        <v>104</v>
      </c>
    </row>
    <row r="24" spans="1:21" x14ac:dyDescent="0.2">
      <c r="A24" t="s">
        <v>154</v>
      </c>
      <c r="B24" t="s">
        <v>123</v>
      </c>
      <c r="C24" s="8">
        <v>0</v>
      </c>
      <c r="D24" s="8">
        <v>0</v>
      </c>
      <c r="E24" s="2">
        <v>0</v>
      </c>
      <c r="F24" s="8">
        <v>0</v>
      </c>
      <c r="G24" s="8">
        <v>0</v>
      </c>
      <c r="H24" s="8">
        <v>0</v>
      </c>
      <c r="I24" s="8">
        <v>15</v>
      </c>
      <c r="J24" s="8">
        <v>0</v>
      </c>
      <c r="K24" s="8">
        <v>0</v>
      </c>
      <c r="L24" s="8">
        <v>0</v>
      </c>
      <c r="M24">
        <v>4.0999999999999996</v>
      </c>
      <c r="N24">
        <v>2</v>
      </c>
      <c r="O24">
        <v>3.1</v>
      </c>
      <c r="P24" t="s">
        <v>26</v>
      </c>
      <c r="Q24" t="s">
        <v>79</v>
      </c>
      <c r="R24" t="s">
        <v>79</v>
      </c>
      <c r="S24" t="s">
        <v>138</v>
      </c>
      <c r="T24" t="s">
        <v>82</v>
      </c>
      <c r="U24" t="s">
        <v>155</v>
      </c>
    </row>
    <row r="26" spans="1:21" x14ac:dyDescent="0.2">
      <c r="A26" s="3" t="s">
        <v>156</v>
      </c>
      <c r="B26" s="4" t="s">
        <v>49</v>
      </c>
      <c r="C26" s="4" t="s">
        <v>50</v>
      </c>
      <c r="D26" s="4" t="s">
        <v>51</v>
      </c>
      <c r="E26" s="4" t="s">
        <v>52</v>
      </c>
      <c r="F26" s="4" t="s">
        <v>53</v>
      </c>
      <c r="G26" s="4" t="s">
        <v>54</v>
      </c>
      <c r="H26" s="4" t="s">
        <v>55</v>
      </c>
      <c r="I26" s="4" t="s">
        <v>56</v>
      </c>
      <c r="J26" s="4" t="s">
        <v>57</v>
      </c>
      <c r="K26" s="4" t="s">
        <v>58</v>
      </c>
      <c r="L26" s="4" t="s">
        <v>59</v>
      </c>
      <c r="M26" s="4" t="s">
        <v>157</v>
      </c>
      <c r="N26" s="4" t="s">
        <v>158</v>
      </c>
      <c r="O26" s="4"/>
      <c r="P26" s="4"/>
      <c r="Q26" s="4"/>
      <c r="R26" s="4"/>
      <c r="S26" s="4"/>
      <c r="T26" s="4"/>
      <c r="U26" s="5"/>
    </row>
    <row r="27" spans="1:21" x14ac:dyDescent="0.2">
      <c r="B27" t="s">
        <v>24</v>
      </c>
      <c r="C27" s="6">
        <f>SUM(Table_ARI[attempts])</f>
        <v>663</v>
      </c>
      <c r="D27" s="6">
        <f>SUM(Table_ARI[completions])</f>
        <v>432</v>
      </c>
      <c r="E27" s="2">
        <f>D27/C27</f>
        <v>0.65158371040723984</v>
      </c>
      <c r="F27">
        <f>SUM(Table_ARI[pass_yd])</f>
        <v>3962</v>
      </c>
      <c r="G27" s="8">
        <f>SUM(Table_ARI[pass_td])</f>
        <v>17</v>
      </c>
      <c r="H27" s="8">
        <f>SUM(Table_ARI[int])</f>
        <v>17</v>
      </c>
      <c r="I27" s="8">
        <f>SUM(I2:I5)</f>
        <v>520</v>
      </c>
      <c r="J27" s="8">
        <f>SUM(J2:J5)</f>
        <v>3</v>
      </c>
      <c r="K27" s="8">
        <f>SUM(K2:K5)</f>
        <v>5</v>
      </c>
      <c r="L27" s="8">
        <f>SUM(L2:L5)</f>
        <v>4</v>
      </c>
      <c r="M27" s="8">
        <f>F27/17</f>
        <v>233.05882352941177</v>
      </c>
      <c r="N27" s="8">
        <f>I27/17</f>
        <v>30.588235294117649</v>
      </c>
    </row>
    <row r="36" spans="1:23" x14ac:dyDescent="0.2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s="2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  <c r="T36" t="s">
        <v>19</v>
      </c>
      <c r="U36" t="s">
        <v>20</v>
      </c>
      <c r="V36" t="s">
        <v>21</v>
      </c>
      <c r="W36" t="s">
        <v>22</v>
      </c>
    </row>
    <row r="37" spans="1:23" x14ac:dyDescent="0.2">
      <c r="A37" t="s">
        <v>23</v>
      </c>
      <c r="B37" t="s">
        <v>24</v>
      </c>
      <c r="C37" t="s">
        <v>25</v>
      </c>
      <c r="D37" t="s">
        <v>26</v>
      </c>
      <c r="E37" t="s">
        <v>27</v>
      </c>
      <c r="F37" t="s">
        <v>28</v>
      </c>
      <c r="G37">
        <v>0</v>
      </c>
      <c r="H37">
        <v>0</v>
      </c>
      <c r="I37">
        <v>0</v>
      </c>
      <c r="J37" t="e">
        <f>$I37/H37</f>
        <v>#DIV/0!</v>
      </c>
      <c r="K37" s="8">
        <v>0</v>
      </c>
      <c r="L37" s="9" t="e">
        <f>$I37/$K37</f>
        <v>#DIV/0!</v>
      </c>
      <c r="M37">
        <v>0</v>
      </c>
      <c r="N37" s="2" t="e">
        <f>$M37/$K37</f>
        <v>#DIV/0!</v>
      </c>
      <c r="O37">
        <v>0</v>
      </c>
      <c r="P37" s="2" t="e">
        <f>$O37/I37</f>
        <v>#DIV/0!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">
      <c r="A38" t="s">
        <v>29</v>
      </c>
      <c r="B38" t="s">
        <v>24</v>
      </c>
      <c r="C38" t="s">
        <v>30</v>
      </c>
      <c r="D38" t="s">
        <v>31</v>
      </c>
      <c r="E38" t="s">
        <v>32</v>
      </c>
      <c r="F38" t="s">
        <v>28</v>
      </c>
      <c r="G38">
        <v>0</v>
      </c>
      <c r="H38">
        <v>0</v>
      </c>
      <c r="I38">
        <v>0</v>
      </c>
      <c r="J38" t="e">
        <f>$I38/H38</f>
        <v>#DIV/0!</v>
      </c>
      <c r="K38" s="8">
        <v>0</v>
      </c>
      <c r="L38" s="9" t="e">
        <f>$I38/$K38</f>
        <v>#DIV/0!</v>
      </c>
      <c r="M38">
        <v>0</v>
      </c>
      <c r="N38" s="2" t="e">
        <f>$M38/$K38</f>
        <v>#DIV/0!</v>
      </c>
      <c r="O38">
        <v>0</v>
      </c>
      <c r="P38" s="2" t="e">
        <f>$O38/I38</f>
        <v>#DIV/0!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">
      <c r="A39" t="s">
        <v>33</v>
      </c>
      <c r="B39" t="s">
        <v>24</v>
      </c>
      <c r="C39" t="s">
        <v>34</v>
      </c>
      <c r="D39" t="s">
        <v>35</v>
      </c>
      <c r="E39" t="s">
        <v>36</v>
      </c>
      <c r="F39" t="s">
        <v>28</v>
      </c>
      <c r="G39">
        <v>6</v>
      </c>
      <c r="H39">
        <v>210</v>
      </c>
      <c r="I39">
        <v>135</v>
      </c>
      <c r="J39">
        <f>$I39/$H39</f>
        <v>0.6428571428571429</v>
      </c>
      <c r="K39" s="8">
        <v>1125</v>
      </c>
      <c r="L39" s="7">
        <f>$K39/$I39</f>
        <v>8.3333333333333339</v>
      </c>
      <c r="M39">
        <v>5</v>
      </c>
      <c r="N39" s="2">
        <f>$M39/$H39</f>
        <v>2.3809523809523808E-2</v>
      </c>
      <c r="O39">
        <v>5</v>
      </c>
      <c r="P39" s="2">
        <f>$O39/H39</f>
        <v>2.3809523809523808E-2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9.14</v>
      </c>
    </row>
    <row r="40" spans="1:23" x14ac:dyDescent="0.2">
      <c r="A40" t="s">
        <v>37</v>
      </c>
      <c r="B40" t="s">
        <v>24</v>
      </c>
      <c r="C40" t="s">
        <v>38</v>
      </c>
      <c r="D40" t="s">
        <v>39</v>
      </c>
      <c r="E40" t="s">
        <v>40</v>
      </c>
      <c r="F40" t="s">
        <v>28</v>
      </c>
      <c r="G40">
        <v>11</v>
      </c>
      <c r="H40">
        <v>400</v>
      </c>
      <c r="I40">
        <v>260</v>
      </c>
      <c r="J40">
        <f>$I40/H40</f>
        <v>0.65</v>
      </c>
      <c r="K40" s="8">
        <v>2500</v>
      </c>
      <c r="L40" s="7">
        <f>$K40/$I40</f>
        <v>9.615384615384615</v>
      </c>
      <c r="M40">
        <v>18</v>
      </c>
      <c r="N40" s="2">
        <f>$M40/$H40</f>
        <v>4.4999999999999998E-2</v>
      </c>
      <c r="O40">
        <v>10</v>
      </c>
      <c r="P40" s="2">
        <f>$O40/I40</f>
        <v>3.8461538461538464E-2</v>
      </c>
      <c r="Q40">
        <v>350</v>
      </c>
      <c r="R40">
        <v>1</v>
      </c>
      <c r="S40">
        <v>5</v>
      </c>
      <c r="T40">
        <v>1</v>
      </c>
      <c r="U40">
        <v>3</v>
      </c>
      <c r="V40">
        <v>5</v>
      </c>
      <c r="W40">
        <f>($K40*'Home Page'!B2)+('Home Page'!B3*$M40)-($O40*2)+($Q40*0.1)+($S40*6)</f>
        <v>179.5</v>
      </c>
    </row>
    <row r="41" spans="1:23" x14ac:dyDescent="0.2">
      <c r="A41" t="s">
        <v>41</v>
      </c>
      <c r="B41" t="s">
        <v>24</v>
      </c>
      <c r="C41" t="s">
        <v>42</v>
      </c>
      <c r="D41" t="s">
        <v>43</v>
      </c>
      <c r="E41" t="s">
        <v>44</v>
      </c>
      <c r="F41" t="s">
        <v>28</v>
      </c>
      <c r="G41">
        <v>0</v>
      </c>
      <c r="H41">
        <v>0</v>
      </c>
      <c r="I41">
        <v>0</v>
      </c>
      <c r="J41" t="e">
        <f>$I41/H41</f>
        <v>#DIV/0!</v>
      </c>
      <c r="K41" s="8">
        <v>0</v>
      </c>
      <c r="L41" s="9" t="e">
        <f>$I41/$K41</f>
        <v>#DIV/0!</v>
      </c>
      <c r="M41">
        <v>0</v>
      </c>
      <c r="N41" s="2" t="e">
        <f>$M41/$K41</f>
        <v>#DIV/0!</v>
      </c>
      <c r="O41">
        <v>0</v>
      </c>
      <c r="P41" s="2" t="e">
        <f>$O41/I41</f>
        <v>#DIV/0!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">
      <c r="A42" s="10" t="s">
        <v>159</v>
      </c>
      <c r="B42" s="10"/>
      <c r="C42" s="10"/>
      <c r="D42" s="10"/>
      <c r="E42" s="10"/>
      <c r="F42" s="10"/>
      <c r="G42" s="11">
        <f>SUM(G37:G41)</f>
        <v>17</v>
      </c>
      <c r="H42" s="11">
        <f>SUM(H37:H41)</f>
        <v>610</v>
      </c>
      <c r="I42" s="11">
        <f>SUM(I37:I41)</f>
        <v>395</v>
      </c>
      <c r="J42" s="11">
        <f>I42/H42</f>
        <v>0.64754098360655743</v>
      </c>
      <c r="K42" s="12">
        <f>SUM(K37:K41)</f>
        <v>3625</v>
      </c>
      <c r="L42" s="11">
        <f>K42/I42</f>
        <v>9.1772151898734169</v>
      </c>
      <c r="M42" s="11">
        <f>SUM(M37:M41)</f>
        <v>23</v>
      </c>
      <c r="N42" s="13">
        <f>M42/I42</f>
        <v>5.8227848101265821E-2</v>
      </c>
      <c r="O42" s="11">
        <f>SUM(O37:O41)</f>
        <v>15</v>
      </c>
      <c r="P42" s="11">
        <f>O42/I42</f>
        <v>3.7974683544303799E-2</v>
      </c>
      <c r="Q42" s="11">
        <f>SUM(Q37:Q41)</f>
        <v>351</v>
      </c>
      <c r="R42" s="11">
        <f>SUM(R37:R41)</f>
        <v>2</v>
      </c>
      <c r="S42" s="11">
        <f>SUM(S37:S41)</f>
        <v>6</v>
      </c>
      <c r="T42" s="11">
        <f>SUM(T37:T41)</f>
        <v>2</v>
      </c>
      <c r="U42" s="11">
        <f>SUM(U37:U41)</f>
        <v>4</v>
      </c>
      <c r="V42" s="11">
        <f>SUM(V37:V41)</f>
        <v>6</v>
      </c>
      <c r="W42" s="11">
        <f>SUM(W37:W41)</f>
        <v>188.64</v>
      </c>
    </row>
  </sheetData>
  <pageMargins left="0.7" right="0.7" top="0.75" bottom="0.75" header="0.3" footer="0.3"/>
  <pageSetup orientation="portrait" horizontalDpi="0" verticalDpi="0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A8610-2DAC-5A47-8963-80E665170266}">
  <dimension ref="A1"/>
  <sheetViews>
    <sheetView workbookViewId="0">
      <selection activeCell="B3" sqref="B3"/>
    </sheetView>
  </sheetViews>
  <sheetFormatPr baseColWidth="10" defaultRowHeight="16" x14ac:dyDescent="0.2"/>
  <sheetData>
    <row r="1" s="1" customFormat="1" x14ac:dyDescent="0.2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163101-B772-7347-BD3E-33FDBDBC18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 Page</vt:lpstr>
      <vt:lpstr>AriQb (2)</vt:lpstr>
      <vt:lpstr>ARI</vt:lpstr>
      <vt:lpstr>Arizona Cardinals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2023-05-28T22:57:39Z</dcterms:created>
  <dcterms:modified xsi:type="dcterms:W3CDTF">2023-06-17T07:02:18Z</dcterms:modified>
</cp:coreProperties>
</file>