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0fdf0abd89b212a/Software/MATLAB/Apps/App设计/diffusion/"/>
    </mc:Choice>
  </mc:AlternateContent>
  <xr:revisionPtr revIDLastSave="52" documentId="13_ncr:1_{A3B53478-EF26-DE40-85E7-4997FBE95D5C}" xr6:coauthVersionLast="47" xr6:coauthVersionMax="47" xr10:uidLastSave="{E3C6E769-FEB0-4D92-9A56-F2AD4168BCEB}"/>
  <bookViews>
    <workbookView xWindow="1320" yWindow="4110" windowWidth="1996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1" l="1"/>
  <c r="H49" i="1"/>
  <c r="H48" i="1"/>
  <c r="I89" i="1"/>
  <c r="I76" i="1"/>
  <c r="I2" i="1"/>
  <c r="I46" i="1"/>
  <c r="I47" i="1"/>
  <c r="I88" i="1"/>
  <c r="I85" i="1"/>
  <c r="I86" i="1"/>
  <c r="I87" i="1"/>
  <c r="I80" i="1"/>
  <c r="I81" i="1"/>
  <c r="I82" i="1"/>
  <c r="I83" i="1"/>
  <c r="I84" i="1"/>
  <c r="I78" i="1"/>
  <c r="I79" i="1"/>
  <c r="I77" i="1"/>
  <c r="I74" i="1"/>
  <c r="I75" i="1"/>
  <c r="I69" i="1"/>
  <c r="I70" i="1"/>
  <c r="I71" i="1"/>
  <c r="I72" i="1"/>
  <c r="I73" i="1"/>
  <c r="I64" i="1"/>
  <c r="I65" i="1"/>
  <c r="I66" i="1"/>
  <c r="I61" i="1"/>
  <c r="I62" i="1"/>
  <c r="I63" i="1"/>
  <c r="I58" i="1"/>
  <c r="I59" i="1"/>
  <c r="I60" i="1"/>
  <c r="I68" i="1"/>
  <c r="I67" i="1"/>
  <c r="I56" i="1"/>
  <c r="I57" i="1"/>
  <c r="I53" i="1"/>
  <c r="I54" i="1"/>
  <c r="I55" i="1"/>
  <c r="I51" i="1"/>
  <c r="I52" i="1"/>
  <c r="I50" i="1"/>
  <c r="I13" i="1"/>
  <c r="I14" i="1"/>
  <c r="I15" i="1"/>
  <c r="I9" i="1"/>
  <c r="I11" i="1"/>
  <c r="I12" i="1"/>
  <c r="I8" i="1"/>
  <c r="I7" i="1"/>
  <c r="I6" i="1"/>
  <c r="I4" i="1"/>
  <c r="I44" i="1"/>
  <c r="I5" i="1"/>
  <c r="I43" i="1"/>
  <c r="I42" i="1"/>
  <c r="I40" i="1"/>
  <c r="I41" i="1"/>
  <c r="I39" i="1"/>
  <c r="I38" i="1"/>
  <c r="I36" i="1"/>
  <c r="I37" i="1"/>
  <c r="I35" i="1"/>
  <c r="I34" i="1"/>
  <c r="I28" i="1"/>
  <c r="I30" i="1"/>
  <c r="I33" i="1"/>
  <c r="I26" i="1"/>
  <c r="I31" i="1"/>
  <c r="E32" i="1"/>
  <c r="H32" i="1" s="1"/>
  <c r="E27" i="1"/>
  <c r="H27" i="1" s="1"/>
  <c r="E29" i="1"/>
  <c r="H29" i="1" s="1"/>
  <c r="D27" i="1"/>
  <c r="D29" i="1"/>
  <c r="D32" i="1"/>
  <c r="I25" i="1"/>
  <c r="I24" i="1"/>
  <c r="H23" i="1"/>
  <c r="I22" i="1"/>
  <c r="I10" i="1"/>
  <c r="I16" i="1"/>
  <c r="I21" i="1"/>
  <c r="I17" i="1"/>
  <c r="I20" i="1"/>
  <c r="I19" i="1"/>
  <c r="I3" i="1"/>
  <c r="I18" i="1"/>
</calcChain>
</file>

<file path=xl/sharedStrings.xml><?xml version="1.0" encoding="utf-8"?>
<sst xmlns="http://schemas.openxmlformats.org/spreadsheetml/2006/main" count="312" uniqueCount="146">
  <si>
    <t>Reference</t>
    <phoneticPr fontId="2" type="noConversion"/>
  </si>
  <si>
    <t>Comment</t>
    <phoneticPr fontId="2" type="noConversion"/>
  </si>
  <si>
    <t>Don't change column sequences</t>
    <phoneticPr fontId="2" type="noConversion"/>
  </si>
  <si>
    <t>E (kJ/mol)</t>
    <phoneticPr fontId="2" type="noConversion"/>
  </si>
  <si>
    <t>Quartz</t>
    <phoneticPr fontId="2" type="noConversion"/>
  </si>
  <si>
    <t>Ti</t>
    <phoneticPr fontId="2" type="noConversion"/>
  </si>
  <si>
    <t>Al</t>
    <phoneticPr fontId="2" type="noConversion"/>
  </si>
  <si>
    <t>Li</t>
    <phoneticPr fontId="2" type="noConversion"/>
  </si>
  <si>
    <r>
      <t>ln(D0)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/s)</t>
    </r>
    <phoneticPr fontId="2" type="noConversion"/>
  </si>
  <si>
    <t>Covariance (ln(D0),E)</t>
    <phoneticPr fontId="2" type="noConversion"/>
  </si>
  <si>
    <t>Mineral</t>
    <phoneticPr fontId="2" type="noConversion"/>
  </si>
  <si>
    <t>Element</t>
    <phoneticPr fontId="2" type="noConversion"/>
  </si>
  <si>
    <t>Zircon</t>
  </si>
  <si>
    <t>Li</t>
  </si>
  <si>
    <t>Olivine</t>
  </si>
  <si>
    <t>P</t>
  </si>
  <si>
    <t>2σ ln(D0)</t>
    <phoneticPr fontId="2" type="noConversion"/>
  </si>
  <si>
    <t>The first three columns will show in the example listbox</t>
    <phoneticPr fontId="2" type="noConversion"/>
  </si>
  <si>
    <t>2σ E (kJ/mol)</t>
    <phoneticPr fontId="2" type="noConversion"/>
  </si>
  <si>
    <t>Ca</t>
    <phoneticPr fontId="2" type="noConversion"/>
  </si>
  <si>
    <t>rho</t>
    <phoneticPr fontId="2" type="noConversion"/>
  </si>
  <si>
    <t>//[001], Jollands et al. (2020), Geology</t>
    <phoneticPr fontId="2" type="noConversion"/>
  </si>
  <si>
    <t xml:space="preserve">Trail et al. (2016) and Cherniak and Watson (2010), Contrib. Mineral. Petrol. </t>
    <phoneticPr fontId="2" type="noConversion"/>
  </si>
  <si>
    <t>//[010], Watson et al. (2015), Am. Mineral.</t>
    <phoneticPr fontId="2" type="noConversion"/>
  </si>
  <si>
    <t>//[100], log[fO2]=-10 (bars), Coogan et al. (2005), Geochim. Cosmochim. Acta</t>
    <phoneticPr fontId="2" type="noConversion"/>
  </si>
  <si>
    <t>//[010], log[fO2]=-10 (bars), Coogan et al. (2005), Geochim. Cosmochim. Acta</t>
    <phoneticPr fontId="2" type="noConversion"/>
  </si>
  <si>
    <t>//[001], log[fO2]=-10 (bars), Coogan et al. (2005), Geochim. Cosmochim. Acta</t>
    <phoneticPr fontId="2" type="noConversion"/>
  </si>
  <si>
    <t>//[100], Bloch et al. (2019),  Geochim. Cosmochim. Acta</t>
    <phoneticPr fontId="2" type="noConversion"/>
  </si>
  <si>
    <t>//[100] (fo+en+crd), log[fO2]=-0.68, Zhukova et al. (2017), Contrib. Mineral. Petrol.</t>
    <phoneticPr fontId="2" type="noConversion"/>
  </si>
  <si>
    <t>include all data for different REEs, different olivine, and different crystallographic orientation</t>
    <phoneticPr fontId="2" type="noConversion"/>
  </si>
  <si>
    <t>REE</t>
    <phoneticPr fontId="2" type="noConversion"/>
  </si>
  <si>
    <t>Cherniak (2010), Am. Mineral.</t>
    <phoneticPr fontId="2" type="noConversion"/>
  </si>
  <si>
    <t>apply a sensible activation energy of 225±25 kJ/mol and rho of 0.99</t>
    <phoneticPr fontId="2" type="noConversion"/>
  </si>
  <si>
    <t>H</t>
    <phoneticPr fontId="2" type="noConversion"/>
  </si>
  <si>
    <t>Be</t>
    <phoneticPr fontId="2" type="noConversion"/>
  </si>
  <si>
    <t>forsterite, Cherniak and Liang (2014), Geochim. Cosmochim. Acta</t>
    <phoneticPr fontId="2" type="noConversion"/>
  </si>
  <si>
    <t>San Carlos olivine, Cherniak and Liang (2014), Geochim. Cosmochim. Acta</t>
    <phoneticPr fontId="2" type="noConversion"/>
  </si>
  <si>
    <t>incorporating diffusion parallel to b and c-axes, and experiments run under IW and NNO buffers</t>
    <phoneticPr fontId="2" type="noConversion"/>
  </si>
  <si>
    <t>//[001], Demouchy and Mackwell (2003), Phys Chem Minerals</t>
    <phoneticPr fontId="2" type="noConversion"/>
  </si>
  <si>
    <t>//[010], Demouchy and Mackwell (2003), Phys Chem Minerals</t>
    <phoneticPr fontId="2" type="noConversion"/>
  </si>
  <si>
    <t>//[100], Demouchy and Mackwell (2003), Phys Chem Minerals</t>
    <phoneticPr fontId="2" type="noConversion"/>
  </si>
  <si>
    <t>apply a sensible rho of 0.99 because original diffusion data do not reproduce the Fig.4 and are not used to fit</t>
    <phoneticPr fontId="2" type="noConversion"/>
  </si>
  <si>
    <t>//[001], Jollands et al. (2016), Am. Mineral.</t>
    <phoneticPr fontId="2" type="noConversion"/>
  </si>
  <si>
    <t>//[100], Jollands et al. (2016), Am. Mineral.</t>
    <phoneticPr fontId="2" type="noConversion"/>
  </si>
  <si>
    <t>only use data with log[fO2]=-10</t>
    <phoneticPr fontId="2" type="noConversion"/>
  </si>
  <si>
    <t>only use data with log[fO2]=-0.68 for composition of fo+en+crd</t>
    <phoneticPr fontId="2" type="noConversion"/>
  </si>
  <si>
    <t>only use data at 1.5 GPa</t>
    <phoneticPr fontId="2" type="noConversion"/>
  </si>
  <si>
    <t>//[100], Kohlstedt and Mackwell (1998), Zeitschrift für Physikalische Chemie</t>
    <phoneticPr fontId="2" type="noConversion"/>
  </si>
  <si>
    <t>//[010], Kohlstedt and Mackwell (1998), Zeitschrift für Physikalische Chemie</t>
    <phoneticPr fontId="2" type="noConversion"/>
  </si>
  <si>
    <t>//[001], Kohlstedt and Mackwell (1998), Zeitschrift für Physikalische Chemie</t>
    <phoneticPr fontId="2" type="noConversion"/>
  </si>
  <si>
    <t>data from digitalized figure 3</t>
    <phoneticPr fontId="2" type="noConversion"/>
  </si>
  <si>
    <t>//[001], interstitial site, Dohmen et al. (2010), Geochim. Cosmochim. Acta</t>
    <phoneticPr fontId="2" type="noConversion"/>
  </si>
  <si>
    <t>//[001], octahedral site, Dohmen et al. (2010), Geochim. Cosmochim. Acta</t>
    <phoneticPr fontId="2" type="noConversion"/>
  </si>
  <si>
    <t>//[001], Jollands et al. (2016), Earth Planet. Sci. Lett.</t>
    <phoneticPr fontId="2" type="noConversion"/>
  </si>
  <si>
    <t>//[010], Jollands et al. (2016), Earth Planet. Sci. Lett.</t>
    <phoneticPr fontId="2" type="noConversion"/>
  </si>
  <si>
    <t>incorporate both buffering conditions and natural and synthetic olivine</t>
    <phoneticPr fontId="2" type="noConversion"/>
  </si>
  <si>
    <t>incorporate both buffering conditions for synthetic olivine</t>
    <phoneticPr fontId="2" type="noConversion"/>
  </si>
  <si>
    <t>//[100], forsterite, Jollands et al. (2016), Earth Planet. Sci. Lett.</t>
    <phoneticPr fontId="2" type="noConversion"/>
  </si>
  <si>
    <t>//[100], San Carlos olivine, Jollands et al. (2016), Earth Planet. Sci. Lett.</t>
    <phoneticPr fontId="2" type="noConversion"/>
  </si>
  <si>
    <t>Garnet</t>
    <phoneticPr fontId="2" type="noConversion"/>
  </si>
  <si>
    <t>Hf</t>
    <phoneticPr fontId="2" type="noConversion"/>
  </si>
  <si>
    <t>assumed a sensible E of 225±25 kJ/mol; Spandler and O’Neill (2010), Contrib. Mineral. Petrol.</t>
    <phoneticPr fontId="2" type="noConversion"/>
  </si>
  <si>
    <t>spessartine, aSiO2=1, 1 atm pressure, Bloch et al. (2020), J. Petrol.</t>
    <phoneticPr fontId="2" type="noConversion"/>
  </si>
  <si>
    <t>spessartine, aSiO2=0.09, 1 atm pressure, Bloch et al. (2020), J. Petrol.</t>
    <phoneticPr fontId="2" type="noConversion"/>
  </si>
  <si>
    <t>Lu</t>
    <phoneticPr fontId="2" type="noConversion"/>
  </si>
  <si>
    <t>almandine/spessartine, 1 bar, Bloch et al. (2015), Contrib. Mineral. Petrol.</t>
    <phoneticPr fontId="2" type="noConversion"/>
  </si>
  <si>
    <t>Tailby et al. (2018), Am. Mineral.</t>
    <phoneticPr fontId="2" type="noConversion"/>
  </si>
  <si>
    <t>include data in Type I and II</t>
    <phoneticPr fontId="2" type="noConversion"/>
  </si>
  <si>
    <t>//[001], Audétat et al. (2021), Geology</t>
    <phoneticPr fontId="2" type="noConversion"/>
  </si>
  <si>
    <t>//[001], Jollands et al. (2020), Earth Planet. Sci. Lett.</t>
    <phoneticPr fontId="2" type="noConversion"/>
  </si>
  <si>
    <t>all experiments and orientations</t>
    <phoneticPr fontId="2" type="noConversion"/>
  </si>
  <si>
    <t>Kronenberg et al. (1986), J. Geophys. Res. Solid Earth</t>
    <phoneticPr fontId="2" type="noConversion"/>
  </si>
  <si>
    <r>
      <t>⊥</t>
    </r>
    <r>
      <rPr>
        <sz val="11"/>
        <color theme="1"/>
        <rFont val="Arial"/>
        <family val="2"/>
      </rPr>
      <t xml:space="preserve">[001], Cherniak and Watson (2007), Chem. Geol., </t>
    </r>
  </si>
  <si>
    <t>//[001], Bloch et al. (2022), Earth Planet. Sci. Lett.</t>
    <phoneticPr fontId="2" type="noConversion"/>
  </si>
  <si>
    <t>Cherniak (2021), Chem. Geol.</t>
    <phoneticPr fontId="2" type="noConversion"/>
  </si>
  <si>
    <t>all orientations</t>
    <phoneticPr fontId="2" type="noConversion"/>
  </si>
  <si>
    <t>Dy</t>
    <phoneticPr fontId="2" type="noConversion"/>
  </si>
  <si>
    <t>Cherniak (1997), Chem. Geol.</t>
    <phoneticPr fontId="2" type="noConversion"/>
  </si>
  <si>
    <t>Sm</t>
    <phoneticPr fontId="2" type="noConversion"/>
  </si>
  <si>
    <t>Yb</t>
    <phoneticPr fontId="2" type="noConversion"/>
  </si>
  <si>
    <t>Gd</t>
    <phoneticPr fontId="2" type="noConversion"/>
  </si>
  <si>
    <t>Eu</t>
    <phoneticPr fontId="2" type="noConversion"/>
  </si>
  <si>
    <t>Orthopyroxene</t>
    <phoneticPr fontId="2" type="noConversion"/>
  </si>
  <si>
    <t>Nd</t>
    <phoneticPr fontId="2" type="noConversion"/>
  </si>
  <si>
    <t>//[100], Sano et al. (2011), Geochim. Cosmochim. Acta</t>
    <phoneticPr fontId="2" type="noConversion"/>
  </si>
  <si>
    <t>//[010], Sano et al. (2011), Geochim. Cosmochim. Acta</t>
    <phoneticPr fontId="2" type="noConversion"/>
  </si>
  <si>
    <t>//[001], Sano et al. (2011), Geochim. Cosmochim. Acta</t>
    <phoneticPr fontId="2" type="noConversion"/>
  </si>
  <si>
    <t>enstatite, Cherniak and Liang (2012), Geochim. Cosmochim. Acta</t>
    <phoneticPr fontId="2" type="noConversion"/>
  </si>
  <si>
    <t>Kilbourne Hole opx, Cherniak and Liang (2012), Geochim. Cosmochim. Acta</t>
    <phoneticPr fontId="2" type="noConversion"/>
  </si>
  <si>
    <t>diopside, Cherniak and Liang (2012), Geochim. Cosmochim. Acta</t>
    <phoneticPr fontId="2" type="noConversion"/>
  </si>
  <si>
    <t>Cr-diopside, Cherniak and Liang (2012), Geochim. Cosmochim. Acta</t>
    <phoneticPr fontId="2" type="noConversion"/>
  </si>
  <si>
    <t>Clinopyroxene</t>
  </si>
  <si>
    <t>Cr</t>
    <phoneticPr fontId="2" type="noConversion"/>
  </si>
  <si>
    <t>//[100], fO2=IW, Ganguly et al. (2007), Geochim. Cosmochim. Acta</t>
    <phoneticPr fontId="2" type="noConversion"/>
  </si>
  <si>
    <t>//[010], fO2=IW, Ganguly et al. (2007), Geochim. Cosmochim. Acta</t>
    <phoneticPr fontId="2" type="noConversion"/>
  </si>
  <si>
    <t>//[001], fO2=IW, Ganguly et al. (2007), Geochim. Cosmochim. Acta</t>
    <phoneticPr fontId="2" type="noConversion"/>
  </si>
  <si>
    <t>⊥[210], fO2=air, Cherniak and Liang (2007), Geochim. Cosmochim. Acta</t>
  </si>
  <si>
    <t>⊥[210], fO2=IW, Cherniak and Liang (2007), Geochim. Cosmochim. Acta</t>
    <phoneticPr fontId="2" type="noConversion"/>
  </si>
  <si>
    <t>data only have three points</t>
    <phoneticPr fontId="2" type="noConversion"/>
  </si>
  <si>
    <t>data only have two temperature values</t>
    <phoneticPr fontId="2" type="noConversion"/>
  </si>
  <si>
    <t>//[100], enstatite, Stalder and Behrens (2006), Phys. Chem. Minerals</t>
    <phoneticPr fontId="2" type="noConversion"/>
  </si>
  <si>
    <t>//[010], enstatite, Stalder and Behrens (2006), Phys. Chem. Minerals</t>
    <phoneticPr fontId="2" type="noConversion"/>
  </si>
  <si>
    <t>//[001], enstatite, Stalder and Behrens (2006), Phys. Chem. Minerals</t>
    <phoneticPr fontId="2" type="noConversion"/>
  </si>
  <si>
    <t>point #194 was considered an outlier</t>
    <phoneticPr fontId="2" type="noConversion"/>
  </si>
  <si>
    <t>//[100], Demers-Roberge et al. (2021), Geochim. Cosmochim. Acta</t>
    <phoneticPr fontId="2" type="noConversion"/>
  </si>
  <si>
    <t>//[010], Demers-Roberge et al. (2021), Geochim. Cosmochim. Acta</t>
    <phoneticPr fontId="2" type="noConversion"/>
  </si>
  <si>
    <t>//[001], Demers-Roberge et al. (2021), Geochim. Cosmochim. Acta</t>
    <phoneticPr fontId="2" type="noConversion"/>
  </si>
  <si>
    <t>all silica activity conditions, La, Lu, Y together</t>
  </si>
  <si>
    <r>
      <t>⊥</t>
    </r>
    <r>
      <rPr>
        <sz val="11"/>
        <color theme="1"/>
        <rFont val="Arial"/>
        <family val="2"/>
      </rPr>
      <t>[001], fO2=QFM, 1 atm, Van Orman et al. (2001), Contrib. Mineral. Petrol.</t>
    </r>
  </si>
  <si>
    <t>La</t>
    <phoneticPr fontId="2" type="noConversion"/>
  </si>
  <si>
    <t>Ce</t>
    <phoneticPr fontId="2" type="noConversion"/>
  </si>
  <si>
    <t>Ingrin et al. (1995), J. Geophys. Res. Solid Earth</t>
    <phoneticPr fontId="2" type="noConversion"/>
  </si>
  <si>
    <t>//[010], Sundvall et al. (2009), Eur. J. Mineral.</t>
    <phoneticPr fontId="2" type="noConversion"/>
  </si>
  <si>
    <t>data from digitalized figure 5</t>
    <phoneticPr fontId="2" type="noConversion"/>
  </si>
  <si>
    <t>Feldspar</t>
    <phoneticPr fontId="2" type="noConversion"/>
  </si>
  <si>
    <t>Sr</t>
    <phoneticPr fontId="2" type="noConversion"/>
  </si>
  <si>
    <t>sanidine, Cherniak (1996), Geochim. Cosmochim. Acta</t>
    <phoneticPr fontId="2" type="noConversion"/>
  </si>
  <si>
    <t>all orientations, all fO2 conditions</t>
    <phoneticPr fontId="2" type="noConversion"/>
  </si>
  <si>
    <r>
      <t>⊥</t>
    </r>
    <r>
      <rPr>
        <sz val="11"/>
        <color theme="1"/>
        <rFont val="Arial"/>
        <family val="2"/>
      </rPr>
      <t>[001], albite, fO2=air, Cherniak (1996), Geochim. Cosmochim. Acta</t>
    </r>
  </si>
  <si>
    <r>
      <t>⊥</t>
    </r>
    <r>
      <rPr>
        <sz val="11"/>
        <color theme="1"/>
        <rFont val="Arial"/>
        <family val="2"/>
      </rPr>
      <t>[001], albite, fO2=QFM, Cherniak (1996), Geochim. Cosmochim. Acta</t>
    </r>
  </si>
  <si>
    <t>Ba</t>
    <phoneticPr fontId="2" type="noConversion"/>
  </si>
  <si>
    <r>
      <t>⊥</t>
    </r>
    <r>
      <rPr>
        <sz val="11"/>
        <color theme="1"/>
        <rFont val="Arial"/>
        <family val="2"/>
      </rPr>
      <t>[001], sanidine, Cherniak (2002), Geochim. Cosmochim. Acta</t>
    </r>
  </si>
  <si>
    <r>
      <t>⊥</t>
    </r>
    <r>
      <rPr>
        <sz val="11"/>
        <color theme="1"/>
        <rFont val="Arial"/>
        <family val="2"/>
      </rPr>
      <t>[001], labradorite, Cherniak (2002), Geochim. Cosmochim. Acta</t>
    </r>
  </si>
  <si>
    <r>
      <t>⊥</t>
    </r>
    <r>
      <rPr>
        <sz val="11"/>
        <color theme="1"/>
        <rFont val="Arial"/>
        <family val="2"/>
      </rPr>
      <t>[010], labradorite, Cherniak (2002), Geochim. Cosmochim. Acta</t>
    </r>
  </si>
  <si>
    <r>
      <t>⊥</t>
    </r>
    <r>
      <rPr>
        <sz val="11"/>
        <color theme="1"/>
        <rFont val="Arial"/>
        <family val="2"/>
      </rPr>
      <t>[001], oligoclase, Cherniak (2002), Geochim. Cosmochim. Acta</t>
    </r>
  </si>
  <si>
    <r>
      <t>⊥</t>
    </r>
    <r>
      <rPr>
        <sz val="11"/>
        <color theme="1"/>
        <rFont val="Arial"/>
        <family val="2"/>
      </rPr>
      <t>[010], oligoclase, Cherniak (2002), Geochim. Cosmochim. Acta</t>
    </r>
  </si>
  <si>
    <r>
      <t>⊥</t>
    </r>
    <r>
      <rPr>
        <sz val="11"/>
        <color theme="1"/>
        <rFont val="Arial"/>
        <family val="2"/>
      </rPr>
      <t>[010], oligoclase, Cherniak (2003), Chem. Geol.</t>
    </r>
  </si>
  <si>
    <r>
      <t>⊥</t>
    </r>
    <r>
      <rPr>
        <sz val="11"/>
        <color theme="1"/>
        <rFont val="Arial"/>
        <family val="2"/>
      </rPr>
      <t>[010], anorthite, Cherniak (2003), Chem. Geol.</t>
    </r>
  </si>
  <si>
    <r>
      <t>⊥</t>
    </r>
    <r>
      <rPr>
        <sz val="11"/>
        <color theme="1"/>
        <rFont val="Arial"/>
        <family val="2"/>
      </rPr>
      <t>[010], labradorite, Cherniak (2003), Chem. Geol.</t>
    </r>
  </si>
  <si>
    <t>include all REE data</t>
    <phoneticPr fontId="2" type="noConversion"/>
  </si>
  <si>
    <t>Johnson and Rossmann (2013), Am. Mineral.</t>
    <phoneticPr fontId="2" type="noConversion"/>
  </si>
  <si>
    <t>pyrope, at 2.8 Gpa, Van Orman et al. (2002), Contrib. Mineral. Petrol.</t>
    <phoneticPr fontId="2" type="noConversion"/>
  </si>
  <si>
    <t>Cherniak (2005) Goldschmidt Conference Abstract, data reported in Carlson (2012), Am. Mineral.</t>
    <phoneticPr fontId="2" type="noConversion"/>
  </si>
  <si>
    <t>D=D0*exp(-E/RT)</t>
    <phoneticPr fontId="2" type="noConversion"/>
  </si>
  <si>
    <t>//[001], Cherniak et al. (2007), Chem. Geol.</t>
    <phoneticPr fontId="2" type="noConversion"/>
  </si>
  <si>
    <t>TiO2 powder source, synthetic quartz</t>
    <phoneticPr fontId="2" type="noConversion"/>
  </si>
  <si>
    <t>Fe-Mg</t>
    <phoneticPr fontId="2" type="noConversion"/>
  </si>
  <si>
    <t>diopside, Muller et al. (2013), Contrib. Mineral. Petrol.</t>
    <phoneticPr fontId="2" type="noConversion"/>
  </si>
  <si>
    <t>Cherniak (2006),  Contrib. Mineral. Petrol.</t>
    <phoneticPr fontId="2" type="noConversion"/>
  </si>
  <si>
    <t>Titanite</t>
    <phoneticPr fontId="2" type="noConversion"/>
  </si>
  <si>
    <t>Zr</t>
    <phoneticPr fontId="2" type="noConversion"/>
  </si>
  <si>
    <t>O</t>
    <phoneticPr fontId="2" type="noConversion"/>
  </si>
  <si>
    <t>slow pathway, Scicchitano et al. (2022), Am. Mineral.</t>
    <phoneticPr fontId="2" type="noConversion"/>
  </si>
  <si>
    <t>fast pathway, Scicchitano et al. (2022), Am. Mineral.</t>
    <phoneticPr fontId="2" type="noConversion"/>
  </si>
  <si>
    <t>fast, 1 atm pressure, Bloch et al. (2020), J. Petrol. and Tirone et al. (2005) , Geochim. Cosmochim. Acta</t>
    <phoneticPr fontId="2" type="noConversion"/>
  </si>
  <si>
    <t>slow, 1 atm pressure, Bloch et al. (2020), J. Petrol. and Bloch et al. (2015), Contrib. Mineral. Petrol.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</si>
</sst>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B30" workbookViewId="0">
      <selection activeCell="C47" sqref="C47"/>
    </sheetView>
  </sheetViews>
  <sheetFormatPr defaultColWidth="8.83203125" defaultRowHeight="14" x14ac:dyDescent="0.3"/>
  <cols>
    <col min="1" max="1" width="15.83203125" style="3" customWidth="1"/>
    <col min="2" max="2" width="20.1640625" style="3" customWidth="1"/>
    <col min="3" max="3" width="53.83203125" style="11" customWidth="1"/>
    <col min="4" max="4" width="14.83203125" style="3" customWidth="1"/>
    <col min="5" max="5" width="13.33203125" style="3" customWidth="1"/>
    <col min="6" max="6" width="14.33203125" style="3" customWidth="1"/>
    <col min="7" max="7" width="15.5" style="3" customWidth="1"/>
    <col min="8" max="9" width="22.33203125" style="3" customWidth="1"/>
    <col min="10" max="10" width="36.6640625" style="3" customWidth="1"/>
    <col min="11" max="16384" width="8.83203125" style="3"/>
  </cols>
  <sheetData>
    <row r="1" spans="1:13" ht="16" x14ac:dyDescent="0.3">
      <c r="A1" s="1" t="s">
        <v>10</v>
      </c>
      <c r="B1" s="1" t="s">
        <v>11</v>
      </c>
      <c r="C1" s="1" t="s">
        <v>0</v>
      </c>
      <c r="D1" s="1" t="s">
        <v>8</v>
      </c>
      <c r="E1" s="1" t="s">
        <v>16</v>
      </c>
      <c r="F1" s="1" t="s">
        <v>3</v>
      </c>
      <c r="G1" s="1" t="s">
        <v>18</v>
      </c>
      <c r="H1" s="1" t="s">
        <v>9</v>
      </c>
      <c r="I1" s="1" t="s">
        <v>20</v>
      </c>
      <c r="J1" s="1" t="s">
        <v>1</v>
      </c>
    </row>
    <row r="2" spans="1:13" x14ac:dyDescent="0.3">
      <c r="A2" s="3" t="s">
        <v>4</v>
      </c>
      <c r="B2" s="3" t="s">
        <v>5</v>
      </c>
      <c r="C2" s="5" t="s">
        <v>134</v>
      </c>
      <c r="D2" s="7">
        <v>-16.266556153999499</v>
      </c>
      <c r="E2" s="7">
        <v>1.8321948396755801</v>
      </c>
      <c r="F2" s="7">
        <v>275.662296936274</v>
      </c>
      <c r="G2" s="7">
        <v>18.857486519640201</v>
      </c>
      <c r="H2" s="7">
        <v>8.5762085394004295</v>
      </c>
      <c r="I2" s="8">
        <f>H2/E2/G2*4</f>
        <v>0.99288708712185114</v>
      </c>
      <c r="J2" s="5" t="s">
        <v>135</v>
      </c>
      <c r="K2" s="6" t="s">
        <v>133</v>
      </c>
    </row>
    <row r="3" spans="1:13" x14ac:dyDescent="0.3">
      <c r="A3" s="3" t="s">
        <v>4</v>
      </c>
      <c r="B3" s="3" t="s">
        <v>5</v>
      </c>
      <c r="C3" s="11" t="s">
        <v>21</v>
      </c>
      <c r="D3" s="7">
        <v>-19.207110799098299</v>
      </c>
      <c r="E3" s="7">
        <v>2.7402740350935302</v>
      </c>
      <c r="F3" s="7">
        <v>310.606971391358</v>
      </c>
      <c r="G3" s="7">
        <v>34.483586900830602</v>
      </c>
      <c r="H3" s="7">
        <v>23.422404050766801</v>
      </c>
      <c r="I3" s="8">
        <f t="shared" ref="I3:I25" si="0">H3/E3/G3*4</f>
        <v>0.99148244810990016</v>
      </c>
      <c r="K3" s="6" t="s">
        <v>2</v>
      </c>
    </row>
    <row r="4" spans="1:13" x14ac:dyDescent="0.3">
      <c r="A4" s="3" t="s">
        <v>4</v>
      </c>
      <c r="B4" s="3" t="s">
        <v>5</v>
      </c>
      <c r="C4" s="11" t="s">
        <v>68</v>
      </c>
      <c r="D4" s="7">
        <v>-23.933331735492501</v>
      </c>
      <c r="E4" s="7">
        <v>3.4054761696520299</v>
      </c>
      <c r="F4" s="7">
        <v>289.54170055667402</v>
      </c>
      <c r="G4" s="7">
        <v>49.395371319479203</v>
      </c>
      <c r="H4" s="7">
        <v>41.679523768638902</v>
      </c>
      <c r="I4" s="8">
        <f t="shared" si="0"/>
        <v>0.99110265445339329</v>
      </c>
      <c r="K4" s="6" t="s">
        <v>17</v>
      </c>
    </row>
    <row r="5" spans="1:13" s="2" customFormat="1" x14ac:dyDescent="0.3">
      <c r="A5" s="3" t="s">
        <v>4</v>
      </c>
      <c r="B5" s="3" t="s">
        <v>6</v>
      </c>
      <c r="C5" s="11" t="s">
        <v>66</v>
      </c>
      <c r="D5" s="7">
        <v>-24.8517809648793</v>
      </c>
      <c r="E5" s="7">
        <v>8.6147790938481101</v>
      </c>
      <c r="F5" s="7">
        <v>196.650188578246</v>
      </c>
      <c r="G5" s="7">
        <v>75.975630903380804</v>
      </c>
      <c r="H5" s="7">
        <v>163.35431770408701</v>
      </c>
      <c r="I5" s="8">
        <f t="shared" si="0"/>
        <v>0.99832546417169377</v>
      </c>
      <c r="J5" s="3"/>
      <c r="K5" s="6"/>
      <c r="L5" s="4"/>
      <c r="M5" s="6"/>
    </row>
    <row r="6" spans="1:13" s="2" customFormat="1" x14ac:dyDescent="0.3">
      <c r="A6" s="3" t="s">
        <v>4</v>
      </c>
      <c r="B6" s="3" t="s">
        <v>6</v>
      </c>
      <c r="C6" s="11" t="s">
        <v>21</v>
      </c>
      <c r="D6" s="7">
        <v>-19.8968784350423</v>
      </c>
      <c r="E6" s="7">
        <v>3.1019106802885399</v>
      </c>
      <c r="F6" s="7">
        <v>300.33278338137598</v>
      </c>
      <c r="G6" s="7">
        <v>37.662147522968603</v>
      </c>
      <c r="H6" s="7">
        <v>29.002203858885899</v>
      </c>
      <c r="I6" s="8">
        <f t="shared" si="0"/>
        <v>0.99301686386819088</v>
      </c>
      <c r="J6" s="3"/>
      <c r="L6" s="4"/>
      <c r="M6" s="6"/>
    </row>
    <row r="7" spans="1:13" s="2" customFormat="1" x14ac:dyDescent="0.3">
      <c r="A7" s="3" t="s">
        <v>4</v>
      </c>
      <c r="B7" s="3" t="s">
        <v>33</v>
      </c>
      <c r="C7" s="11" t="s">
        <v>69</v>
      </c>
      <c r="D7" s="7">
        <v>-15.631520491545899</v>
      </c>
      <c r="E7" s="7">
        <v>2.13580767299305</v>
      </c>
      <c r="F7" s="7">
        <v>92.849453058416699</v>
      </c>
      <c r="G7" s="7">
        <v>19.455577208432999</v>
      </c>
      <c r="H7" s="7">
        <v>10.357343091297199</v>
      </c>
      <c r="I7" s="8">
        <f t="shared" si="0"/>
        <v>0.9970159167389907</v>
      </c>
      <c r="J7" s="3"/>
      <c r="L7" s="4"/>
      <c r="M7" s="6"/>
    </row>
    <row r="8" spans="1:13" s="2" customFormat="1" x14ac:dyDescent="0.3">
      <c r="A8" s="3" t="s">
        <v>4</v>
      </c>
      <c r="B8" s="3" t="s">
        <v>33</v>
      </c>
      <c r="C8" s="11" t="s">
        <v>71</v>
      </c>
      <c r="D8" s="7">
        <v>-3.628606567416</v>
      </c>
      <c r="E8" s="7">
        <v>7.5074652537895101</v>
      </c>
      <c r="F8" s="7">
        <v>190.40818511509201</v>
      </c>
      <c r="G8" s="7">
        <v>67.163154661288601</v>
      </c>
      <c r="H8" s="7">
        <v>125.776246574384</v>
      </c>
      <c r="I8" s="8">
        <f t="shared" si="0"/>
        <v>0.99777864337148614</v>
      </c>
      <c r="J8" s="5" t="s">
        <v>70</v>
      </c>
      <c r="L8" s="4"/>
      <c r="M8" s="6"/>
    </row>
    <row r="9" spans="1:13" s="2" customFormat="1" x14ac:dyDescent="0.3">
      <c r="A9" s="3" t="s">
        <v>12</v>
      </c>
      <c r="B9" s="3" t="s">
        <v>6</v>
      </c>
      <c r="C9" s="11" t="s">
        <v>74</v>
      </c>
      <c r="D9" s="7">
        <v>8.6356240977608802</v>
      </c>
      <c r="E9" s="7">
        <v>7.7098455879694399</v>
      </c>
      <c r="F9" s="7">
        <v>772.25925017830002</v>
      </c>
      <c r="G9" s="7">
        <v>108.82866033550501</v>
      </c>
      <c r="H9" s="7">
        <v>209.65366969996001</v>
      </c>
      <c r="I9" s="8">
        <f t="shared" si="0"/>
        <v>0.99947859269086714</v>
      </c>
      <c r="J9" s="5" t="s">
        <v>75</v>
      </c>
      <c r="L9" s="4"/>
      <c r="M9" s="6"/>
    </row>
    <row r="10" spans="1:13" x14ac:dyDescent="0.3">
      <c r="A10" s="3" t="s">
        <v>12</v>
      </c>
      <c r="B10" s="3" t="s">
        <v>13</v>
      </c>
      <c r="C10" s="11" t="s">
        <v>22</v>
      </c>
      <c r="D10" s="7">
        <v>-13.8511170457455</v>
      </c>
      <c r="E10" s="7">
        <v>2.0801104768718499</v>
      </c>
      <c r="F10" s="7">
        <v>278.269939062069</v>
      </c>
      <c r="G10" s="7">
        <v>19.9305034361767</v>
      </c>
      <c r="H10" s="7">
        <v>10.341344924756401</v>
      </c>
      <c r="I10" s="8">
        <f t="shared" si="0"/>
        <v>0.99777437191673479</v>
      </c>
    </row>
    <row r="11" spans="1:13" x14ac:dyDescent="0.3">
      <c r="A11" s="3" t="s">
        <v>12</v>
      </c>
      <c r="B11" s="3" t="s">
        <v>5</v>
      </c>
      <c r="C11" s="11" t="s">
        <v>73</v>
      </c>
      <c r="D11" s="7">
        <v>3.1364593874152402</v>
      </c>
      <c r="E11" s="7">
        <v>1.76908341827243</v>
      </c>
      <c r="F11" s="7">
        <v>556.57455628484104</v>
      </c>
      <c r="G11" s="7">
        <v>23.7342314657297</v>
      </c>
      <c r="H11" s="7">
        <v>10.4507612863439</v>
      </c>
      <c r="I11" s="8">
        <f>H11/E11/G11*4</f>
        <v>0.99559895896923989</v>
      </c>
    </row>
    <row r="12" spans="1:13" x14ac:dyDescent="0.3">
      <c r="A12" s="3" t="s">
        <v>12</v>
      </c>
      <c r="B12" s="3" t="s">
        <v>5</v>
      </c>
      <c r="C12" s="12" t="s">
        <v>72</v>
      </c>
      <c r="D12" s="7">
        <v>4.7314058149310503</v>
      </c>
      <c r="E12" s="7">
        <v>3.5404063207590801</v>
      </c>
      <c r="F12" s="7">
        <v>738.85101009061202</v>
      </c>
      <c r="G12" s="7">
        <v>50.972144511276703</v>
      </c>
      <c r="H12" s="7">
        <v>45.0799999975576</v>
      </c>
      <c r="I12" s="8">
        <f t="shared" si="0"/>
        <v>0.99921256253759994</v>
      </c>
    </row>
    <row r="13" spans="1:13" x14ac:dyDescent="0.3">
      <c r="A13" s="3" t="s">
        <v>12</v>
      </c>
      <c r="B13" s="3" t="s">
        <v>76</v>
      </c>
      <c r="C13" s="11" t="s">
        <v>77</v>
      </c>
      <c r="D13" s="7">
        <v>11.8986646605515</v>
      </c>
      <c r="E13" s="7">
        <v>6.3947997349147299</v>
      </c>
      <c r="F13" s="7">
        <v>728.47926922276804</v>
      </c>
      <c r="G13" s="7">
        <v>80.8653978121894</v>
      </c>
      <c r="H13" s="7">
        <v>129.222932039874</v>
      </c>
      <c r="I13" s="8">
        <f>H13/E13/G13*4</f>
        <v>0.99956238939091568</v>
      </c>
    </row>
    <row r="14" spans="1:13" x14ac:dyDescent="0.3">
      <c r="A14" s="3" t="s">
        <v>12</v>
      </c>
      <c r="B14" s="3" t="s">
        <v>78</v>
      </c>
      <c r="C14" s="11" t="s">
        <v>77</v>
      </c>
      <c r="D14" s="7">
        <v>19.745637630462401</v>
      </c>
      <c r="E14" s="7">
        <v>8.6470969638335902</v>
      </c>
      <c r="F14" s="7">
        <v>845.17195328492005</v>
      </c>
      <c r="G14" s="7">
        <v>110.856379691941</v>
      </c>
      <c r="H14" s="7">
        <v>239.46960129054301</v>
      </c>
      <c r="I14" s="8">
        <f>H14/E14/G14*4</f>
        <v>0.99926197629239621</v>
      </c>
    </row>
    <row r="15" spans="1:13" x14ac:dyDescent="0.3">
      <c r="A15" s="3" t="s">
        <v>12</v>
      </c>
      <c r="B15" s="3" t="s">
        <v>79</v>
      </c>
      <c r="C15" s="11" t="s">
        <v>77</v>
      </c>
      <c r="D15" s="7">
        <v>14.814718777726499</v>
      </c>
      <c r="E15" s="7">
        <v>5.97462702684264</v>
      </c>
      <c r="F15" s="7">
        <v>741.84635442382898</v>
      </c>
      <c r="G15" s="7">
        <v>74.324157009594302</v>
      </c>
      <c r="H15" s="7">
        <v>110.894776377372</v>
      </c>
      <c r="I15" s="8">
        <f>H15/E15/G15*4</f>
        <v>0.99891903647798408</v>
      </c>
    </row>
    <row r="16" spans="1:13" x14ac:dyDescent="0.3">
      <c r="A16" s="3" t="s">
        <v>14</v>
      </c>
      <c r="B16" s="3" t="s">
        <v>15</v>
      </c>
      <c r="C16" s="11" t="s">
        <v>23</v>
      </c>
      <c r="D16" s="7">
        <v>-22.964852188869902</v>
      </c>
      <c r="E16" s="7">
        <v>3.0319221485861498</v>
      </c>
      <c r="F16" s="7">
        <v>230.350130413058</v>
      </c>
      <c r="G16" s="7">
        <v>26.859530697399698</v>
      </c>
      <c r="H16" s="7">
        <v>20.332686728188801</v>
      </c>
      <c r="I16" s="8">
        <f t="shared" si="0"/>
        <v>0.99870746228281382</v>
      </c>
      <c r="J16" s="5"/>
    </row>
    <row r="17" spans="1:10" x14ac:dyDescent="0.3">
      <c r="A17" s="3" t="s">
        <v>14</v>
      </c>
      <c r="B17" s="3" t="s">
        <v>19</v>
      </c>
      <c r="C17" s="11" t="s">
        <v>27</v>
      </c>
      <c r="D17" s="7">
        <v>-19.338275680763299</v>
      </c>
      <c r="E17" s="7">
        <v>1.38367432245901</v>
      </c>
      <c r="F17" s="7">
        <v>250.051755262331</v>
      </c>
      <c r="G17" s="7">
        <v>13.8721502432166</v>
      </c>
      <c r="H17" s="7">
        <v>4.7497830100401099</v>
      </c>
      <c r="I17" s="8">
        <f>H17/E17/G17*4</f>
        <v>0.98981970559710575</v>
      </c>
    </row>
    <row r="18" spans="1:10" x14ac:dyDescent="0.3">
      <c r="A18" s="3" t="s">
        <v>14</v>
      </c>
      <c r="B18" s="3" t="s">
        <v>19</v>
      </c>
      <c r="C18" s="11" t="s">
        <v>24</v>
      </c>
      <c r="D18" s="7">
        <v>-20.190709439151199</v>
      </c>
      <c r="E18" s="7">
        <v>3.1897495601006098</v>
      </c>
      <c r="F18" s="7">
        <v>233.64281327455501</v>
      </c>
      <c r="G18" s="7">
        <v>40.2531358061226</v>
      </c>
      <c r="H18" s="7">
        <v>31.994888987232201</v>
      </c>
      <c r="I18" s="8">
        <f t="shared" si="0"/>
        <v>0.99674552437219865</v>
      </c>
      <c r="J18" s="5" t="s">
        <v>44</v>
      </c>
    </row>
    <row r="19" spans="1:10" x14ac:dyDescent="0.3">
      <c r="A19" s="3" t="s">
        <v>14</v>
      </c>
      <c r="B19" s="3" t="s">
        <v>19</v>
      </c>
      <c r="C19" s="11" t="s">
        <v>25</v>
      </c>
      <c r="D19" s="7">
        <v>-23.5899855644623</v>
      </c>
      <c r="E19" s="7">
        <v>2.53734276497253</v>
      </c>
      <c r="F19" s="7">
        <v>189.64099244357499</v>
      </c>
      <c r="G19" s="7">
        <v>32.0200695950249</v>
      </c>
      <c r="H19" s="7">
        <v>20.245369786434502</v>
      </c>
      <c r="I19" s="8">
        <f t="shared" si="0"/>
        <v>0.99674552437219976</v>
      </c>
      <c r="J19" s="5" t="s">
        <v>44</v>
      </c>
    </row>
    <row r="20" spans="1:10" x14ac:dyDescent="0.3">
      <c r="A20" s="3" t="s">
        <v>14</v>
      </c>
      <c r="B20" s="3" t="s">
        <v>19</v>
      </c>
      <c r="C20" s="11" t="s">
        <v>26</v>
      </c>
      <c r="D20" s="7">
        <v>-23.1983277919553</v>
      </c>
      <c r="E20" s="7">
        <v>3.5406978110874201</v>
      </c>
      <c r="F20" s="7">
        <v>188.39824393804301</v>
      </c>
      <c r="G20" s="7">
        <v>44.842537414625703</v>
      </c>
      <c r="H20" s="7">
        <v>39.552432250689897</v>
      </c>
      <c r="I20" s="8">
        <f t="shared" si="0"/>
        <v>0.99644686464870613</v>
      </c>
      <c r="J20" s="5" t="s">
        <v>44</v>
      </c>
    </row>
    <row r="21" spans="1:10" x14ac:dyDescent="0.3">
      <c r="A21" s="3" t="s">
        <v>14</v>
      </c>
      <c r="B21" s="3" t="s">
        <v>6</v>
      </c>
      <c r="C21" s="11" t="s">
        <v>28</v>
      </c>
      <c r="D21" s="7">
        <v>-2.8609024166409198</v>
      </c>
      <c r="E21" s="7">
        <v>12.5016261635833</v>
      </c>
      <c r="F21" s="7">
        <v>367.62627890628698</v>
      </c>
      <c r="G21" s="7">
        <v>164.741154865846</v>
      </c>
      <c r="H21" s="7">
        <v>514.35812166914002</v>
      </c>
      <c r="I21" s="8">
        <f t="shared" si="0"/>
        <v>0.99898042619641636</v>
      </c>
      <c r="J21" s="5" t="s">
        <v>45</v>
      </c>
    </row>
    <row r="22" spans="1:10" x14ac:dyDescent="0.3">
      <c r="A22" s="3" t="s">
        <v>14</v>
      </c>
      <c r="B22" s="3" t="s">
        <v>30</v>
      </c>
      <c r="C22" s="11" t="s">
        <v>31</v>
      </c>
      <c r="D22" s="7">
        <v>-21.808170599152501</v>
      </c>
      <c r="E22" s="7">
        <v>3.2642445481387998</v>
      </c>
      <c r="F22" s="7">
        <v>276.92652545118898</v>
      </c>
      <c r="G22" s="7">
        <v>35.384631639247097</v>
      </c>
      <c r="H22" s="7">
        <v>28.787188778802001</v>
      </c>
      <c r="I22" s="8">
        <f t="shared" si="0"/>
        <v>0.99692360852083173</v>
      </c>
      <c r="J22" s="5" t="s">
        <v>29</v>
      </c>
    </row>
    <row r="23" spans="1:10" x14ac:dyDescent="0.3">
      <c r="A23" s="3" t="s">
        <v>14</v>
      </c>
      <c r="B23" s="3" t="s">
        <v>30</v>
      </c>
      <c r="C23" s="11" t="s">
        <v>61</v>
      </c>
      <c r="D23" s="9">
        <v>-17.882712685337729</v>
      </c>
      <c r="E23" s="9">
        <v>3.8410375237148715</v>
      </c>
      <c r="F23" s="9">
        <v>225</v>
      </c>
      <c r="G23" s="9">
        <v>25</v>
      </c>
      <c r="H23" s="9">
        <f>I23*E23*G23/4</f>
        <v>23.766419677985766</v>
      </c>
      <c r="I23" s="10">
        <v>0.99</v>
      </c>
      <c r="J23" s="5" t="s">
        <v>32</v>
      </c>
    </row>
    <row r="24" spans="1:10" x14ac:dyDescent="0.3">
      <c r="A24" s="3" t="s">
        <v>14</v>
      </c>
      <c r="B24" s="3" t="s">
        <v>5</v>
      </c>
      <c r="C24" s="11" t="s">
        <v>35</v>
      </c>
      <c r="D24" s="7">
        <v>-29.559808662807502</v>
      </c>
      <c r="E24" s="7">
        <v>2.8409901191595401</v>
      </c>
      <c r="F24" s="7">
        <v>212.76666503431201</v>
      </c>
      <c r="G24" s="7">
        <v>33.630559575934697</v>
      </c>
      <c r="H24" s="7">
        <v>23.819756525113998</v>
      </c>
      <c r="I24" s="8">
        <f t="shared" si="0"/>
        <v>0.99722576913302008</v>
      </c>
    </row>
    <row r="25" spans="1:10" x14ac:dyDescent="0.3">
      <c r="A25" s="3" t="s">
        <v>14</v>
      </c>
      <c r="B25" s="3" t="s">
        <v>5</v>
      </c>
      <c r="C25" s="11" t="s">
        <v>36</v>
      </c>
      <c r="D25" s="7">
        <v>-31.356103448805399</v>
      </c>
      <c r="E25" s="7">
        <v>2.6671401655751801</v>
      </c>
      <c r="F25" s="7">
        <v>196.81190378589801</v>
      </c>
      <c r="G25" s="7">
        <v>31.721949040717799</v>
      </c>
      <c r="H25" s="7">
        <v>21.1233021253265</v>
      </c>
      <c r="I25" s="8">
        <f t="shared" si="0"/>
        <v>0.99865642239038777</v>
      </c>
      <c r="J25" s="5" t="s">
        <v>37</v>
      </c>
    </row>
    <row r="26" spans="1:10" x14ac:dyDescent="0.3">
      <c r="A26" s="3" t="s">
        <v>14</v>
      </c>
      <c r="B26" s="3" t="s">
        <v>33</v>
      </c>
      <c r="C26" s="11" t="s">
        <v>43</v>
      </c>
      <c r="D26" s="7">
        <v>-6.2813442132289898</v>
      </c>
      <c r="E26" s="7">
        <v>3.5244785812894199</v>
      </c>
      <c r="F26" s="7">
        <v>229.917201360825</v>
      </c>
      <c r="G26" s="7">
        <v>32.800166203785302</v>
      </c>
      <c r="H26" s="7">
        <v>28.836225799974901</v>
      </c>
      <c r="I26" s="8">
        <f>H26/E26/G26*4</f>
        <v>0.99776321577162053</v>
      </c>
      <c r="J26" s="5" t="s">
        <v>46</v>
      </c>
    </row>
    <row r="27" spans="1:10" x14ac:dyDescent="0.3">
      <c r="A27" s="3" t="s">
        <v>14</v>
      </c>
      <c r="B27" s="3" t="s">
        <v>33</v>
      </c>
      <c r="C27" s="11" t="s">
        <v>40</v>
      </c>
      <c r="D27" s="9">
        <f>-4.3*LN(10)</f>
        <v>-9.9011158998743962</v>
      </c>
      <c r="E27" s="9">
        <f>1.6*LN(10)</f>
        <v>3.6841361487904738</v>
      </c>
      <c r="F27" s="9">
        <v>225</v>
      </c>
      <c r="G27" s="9">
        <v>40</v>
      </c>
      <c r="H27" s="9">
        <f>I27*E27*G27/4</f>
        <v>36.472947873025689</v>
      </c>
      <c r="I27" s="10">
        <v>0.99</v>
      </c>
      <c r="J27" s="5" t="s">
        <v>41</v>
      </c>
    </row>
    <row r="28" spans="1:10" x14ac:dyDescent="0.3">
      <c r="A28" s="3" t="s">
        <v>14</v>
      </c>
      <c r="B28" s="3" t="s">
        <v>33</v>
      </c>
      <c r="C28" s="11" t="s">
        <v>47</v>
      </c>
      <c r="D28" s="7">
        <v>-8.8817274611547603</v>
      </c>
      <c r="E28" s="7">
        <v>5.2609233777536</v>
      </c>
      <c r="F28" s="7">
        <v>144.81244007216199</v>
      </c>
      <c r="G28" s="7">
        <v>50.865810874574102</v>
      </c>
      <c r="H28" s="7">
        <v>66.705846746653805</v>
      </c>
      <c r="I28" s="8">
        <f>H28/E28/G28*4</f>
        <v>0.9970936349877042</v>
      </c>
      <c r="J28" s="5" t="s">
        <v>50</v>
      </c>
    </row>
    <row r="29" spans="1:10" x14ac:dyDescent="0.3">
      <c r="A29" s="3" t="s">
        <v>14</v>
      </c>
      <c r="B29" s="3" t="s">
        <v>33</v>
      </c>
      <c r="C29" s="11" t="s">
        <v>39</v>
      </c>
      <c r="D29" s="9">
        <f>-4.6*LN(10)</f>
        <v>-10.591891427772611</v>
      </c>
      <c r="E29" s="9">
        <f>1.2*LN(10)</f>
        <v>2.7631021115928549</v>
      </c>
      <c r="F29" s="9">
        <v>205</v>
      </c>
      <c r="G29" s="9">
        <v>31</v>
      </c>
      <c r="H29" s="9">
        <f>I29*E29*G29/4</f>
        <v>21.199900951196181</v>
      </c>
      <c r="I29" s="10">
        <v>0.99</v>
      </c>
      <c r="J29" s="5" t="s">
        <v>41</v>
      </c>
    </row>
    <row r="30" spans="1:10" x14ac:dyDescent="0.3">
      <c r="A30" s="3" t="s">
        <v>14</v>
      </c>
      <c r="B30" s="3" t="s">
        <v>33</v>
      </c>
      <c r="C30" s="11" t="s">
        <v>48</v>
      </c>
      <c r="D30" s="7">
        <v>-8.2301726667671407</v>
      </c>
      <c r="E30" s="7">
        <v>10.4448502505888</v>
      </c>
      <c r="F30" s="7">
        <v>185.86956268542801</v>
      </c>
      <c r="G30" s="7">
        <v>103.021597944794</v>
      </c>
      <c r="H30" s="7">
        <v>268.46138327578802</v>
      </c>
      <c r="I30" s="8">
        <f>H30/E30/G30*4</f>
        <v>0.99795581999529537</v>
      </c>
      <c r="J30" s="5" t="s">
        <v>50</v>
      </c>
    </row>
    <row r="31" spans="1:10" x14ac:dyDescent="0.3">
      <c r="A31" s="3" t="s">
        <v>14</v>
      </c>
      <c r="B31" s="3" t="s">
        <v>33</v>
      </c>
      <c r="C31" s="11" t="s">
        <v>42</v>
      </c>
      <c r="D31" s="7">
        <v>-5.28966429486844</v>
      </c>
      <c r="E31" s="7">
        <v>1.9459594180090301</v>
      </c>
      <c r="F31" s="7">
        <v>220.68802212279701</v>
      </c>
      <c r="G31" s="7">
        <v>17.543911504844399</v>
      </c>
      <c r="H31" s="7">
        <v>8.5011810995351595</v>
      </c>
      <c r="I31" s="8">
        <f>H31/E31/G31*4</f>
        <v>0.99604521229119058</v>
      </c>
      <c r="J31" s="5" t="s">
        <v>46</v>
      </c>
    </row>
    <row r="32" spans="1:10" x14ac:dyDescent="0.3">
      <c r="A32" s="3" t="s">
        <v>14</v>
      </c>
      <c r="B32" s="3" t="s">
        <v>33</v>
      </c>
      <c r="C32" s="11" t="s">
        <v>38</v>
      </c>
      <c r="D32" s="9">
        <f>-3.8*LN(10)</f>
        <v>-8.7498233533773746</v>
      </c>
      <c r="E32" s="9">
        <f>1.3*LN(10)</f>
        <v>2.9933606208922598</v>
      </c>
      <c r="F32" s="9">
        <v>210</v>
      </c>
      <c r="G32" s="9">
        <v>33</v>
      </c>
      <c r="H32" s="9">
        <f>I32*E32*G32/4</f>
        <v>24.448272871137529</v>
      </c>
      <c r="I32" s="10">
        <v>0.99</v>
      </c>
      <c r="J32" s="5" t="s">
        <v>41</v>
      </c>
    </row>
    <row r="33" spans="1:10" x14ac:dyDescent="0.3">
      <c r="A33" s="3" t="s">
        <v>14</v>
      </c>
      <c r="B33" s="3" t="s">
        <v>33</v>
      </c>
      <c r="C33" s="11" t="s">
        <v>49</v>
      </c>
      <c r="D33" s="7">
        <v>-16.397459534805201</v>
      </c>
      <c r="E33" s="7">
        <v>9.9228763175287895</v>
      </c>
      <c r="F33" s="7">
        <v>103.690619754837</v>
      </c>
      <c r="G33" s="7">
        <v>97.833888575680902</v>
      </c>
      <c r="H33" s="7">
        <v>242.19679878808901</v>
      </c>
      <c r="I33" s="8">
        <f t="shared" ref="I33:I38" si="1">H33/E33/G33*4</f>
        <v>0.99793325698004032</v>
      </c>
      <c r="J33" s="5" t="s">
        <v>50</v>
      </c>
    </row>
    <row r="34" spans="1:10" x14ac:dyDescent="0.3">
      <c r="A34" s="3" t="s">
        <v>14</v>
      </c>
      <c r="B34" s="3" t="s">
        <v>7</v>
      </c>
      <c r="C34" s="11" t="s">
        <v>51</v>
      </c>
      <c r="D34" s="7">
        <v>-5.3372211561941203</v>
      </c>
      <c r="E34" s="7">
        <v>1.2320344180243099</v>
      </c>
      <c r="F34" s="7">
        <v>214.23967375939401</v>
      </c>
      <c r="G34" s="7">
        <v>12.5022562092903</v>
      </c>
      <c r="H34" s="7">
        <v>3.8203242832377402</v>
      </c>
      <c r="I34" s="8">
        <f t="shared" si="1"/>
        <v>0.99208523286857897</v>
      </c>
      <c r="J34" s="5" t="s">
        <v>67</v>
      </c>
    </row>
    <row r="35" spans="1:10" x14ac:dyDescent="0.3">
      <c r="A35" s="3" t="s">
        <v>14</v>
      </c>
      <c r="B35" s="3" t="s">
        <v>7</v>
      </c>
      <c r="C35" s="11" t="s">
        <v>52</v>
      </c>
      <c r="D35" s="7">
        <v>-15.382009339540399</v>
      </c>
      <c r="E35" s="7">
        <v>5.52812999643493</v>
      </c>
      <c r="F35" s="7">
        <v>188.04025192529801</v>
      </c>
      <c r="G35" s="7">
        <v>56.097537992910702</v>
      </c>
      <c r="H35" s="7">
        <v>76.914999647912893</v>
      </c>
      <c r="I35" s="8">
        <f t="shared" si="1"/>
        <v>0.99208523286857919</v>
      </c>
      <c r="J35" s="5" t="s">
        <v>67</v>
      </c>
    </row>
    <row r="36" spans="1:10" x14ac:dyDescent="0.3">
      <c r="A36" s="3" t="s">
        <v>14</v>
      </c>
      <c r="B36" s="3" t="s">
        <v>34</v>
      </c>
      <c r="C36" s="11" t="s">
        <v>53</v>
      </c>
      <c r="D36" s="7">
        <v>-13.0615463931778</v>
      </c>
      <c r="E36" s="7">
        <v>0.71133539614943997</v>
      </c>
      <c r="F36" s="7">
        <v>231.96218976248099</v>
      </c>
      <c r="G36" s="7">
        <v>8.5454343565586708</v>
      </c>
      <c r="H36" s="7">
        <v>1.51621718198869</v>
      </c>
      <c r="I36" s="8">
        <f t="shared" si="1"/>
        <v>0.99772956822982783</v>
      </c>
      <c r="J36" s="5" t="s">
        <v>55</v>
      </c>
    </row>
    <row r="37" spans="1:10" x14ac:dyDescent="0.3">
      <c r="A37" s="3" t="s">
        <v>14</v>
      </c>
      <c r="B37" s="3" t="s">
        <v>34</v>
      </c>
      <c r="C37" s="11" t="s">
        <v>54</v>
      </c>
      <c r="D37" s="7">
        <v>-13.649937474279</v>
      </c>
      <c r="E37" s="7">
        <v>5.6530635306879802</v>
      </c>
      <c r="F37" s="7">
        <v>252.24720530046699</v>
      </c>
      <c r="G37" s="7">
        <v>74.293864372452703</v>
      </c>
      <c r="H37" s="7">
        <v>104.96201376958101</v>
      </c>
      <c r="I37" s="8">
        <f t="shared" si="1"/>
        <v>0.99966694243398158</v>
      </c>
      <c r="J37" s="5" t="s">
        <v>55</v>
      </c>
    </row>
    <row r="38" spans="1:10" x14ac:dyDescent="0.3">
      <c r="A38" s="3" t="s">
        <v>14</v>
      </c>
      <c r="B38" s="3" t="s">
        <v>34</v>
      </c>
      <c r="C38" s="11" t="s">
        <v>57</v>
      </c>
      <c r="D38" s="7">
        <v>-9.6989651500511602</v>
      </c>
      <c r="E38" s="7">
        <v>1.48607620368374</v>
      </c>
      <c r="F38" s="7">
        <v>325.80866045920499</v>
      </c>
      <c r="G38" s="7">
        <v>18.915780861178401</v>
      </c>
      <c r="H38" s="7">
        <v>7.0157150756206903</v>
      </c>
      <c r="I38" s="8">
        <f t="shared" si="1"/>
        <v>0.99831266392650131</v>
      </c>
      <c r="J38" s="5" t="s">
        <v>56</v>
      </c>
    </row>
    <row r="39" spans="1:10" x14ac:dyDescent="0.3">
      <c r="A39" s="3" t="s">
        <v>14</v>
      </c>
      <c r="B39" s="3" t="s">
        <v>34</v>
      </c>
      <c r="C39" s="11" t="s">
        <v>58</v>
      </c>
      <c r="D39" s="7">
        <v>-17.373743476968698</v>
      </c>
      <c r="E39" s="7">
        <v>9.7734850494387295</v>
      </c>
      <c r="F39" s="7">
        <v>201.43892233697599</v>
      </c>
      <c r="G39" s="7">
        <v>124.46145668997499</v>
      </c>
      <c r="H39" s="7">
        <v>303.97801270703701</v>
      </c>
      <c r="I39" s="8">
        <f t="shared" ref="I39:I88" si="2">H39/E39/G39*4</f>
        <v>0.9995806263906728</v>
      </c>
      <c r="J39" s="5" t="s">
        <v>56</v>
      </c>
    </row>
    <row r="40" spans="1:10" x14ac:dyDescent="0.3">
      <c r="A40" s="3" t="s">
        <v>59</v>
      </c>
      <c r="B40" s="3" t="s">
        <v>60</v>
      </c>
      <c r="C40" s="11" t="s">
        <v>62</v>
      </c>
      <c r="D40" s="7">
        <v>-19.2980353532413</v>
      </c>
      <c r="E40" s="7">
        <v>1.6411582471992701</v>
      </c>
      <c r="F40" s="7">
        <v>310.70098638757901</v>
      </c>
      <c r="G40" s="7">
        <v>17.773834951836601</v>
      </c>
      <c r="H40" s="7">
        <v>7.2888330716593499</v>
      </c>
      <c r="I40" s="8">
        <f t="shared" si="2"/>
        <v>0.99950827259724895</v>
      </c>
      <c r="J40" s="5"/>
    </row>
    <row r="41" spans="1:10" x14ac:dyDescent="0.3">
      <c r="A41" s="3" t="s">
        <v>59</v>
      </c>
      <c r="B41" s="3" t="s">
        <v>60</v>
      </c>
      <c r="C41" s="11" t="s">
        <v>63</v>
      </c>
      <c r="D41" s="7">
        <v>-17.988583381863801</v>
      </c>
      <c r="E41" s="7">
        <v>1.33835212683141</v>
      </c>
      <c r="F41" s="7">
        <v>311.37272784243697</v>
      </c>
      <c r="G41" s="7">
        <v>14.2146541315213</v>
      </c>
      <c r="H41" s="7">
        <v>4.7524253413226498</v>
      </c>
      <c r="I41" s="8">
        <f t="shared" si="2"/>
        <v>0.99923722342063503</v>
      </c>
      <c r="J41" s="5"/>
    </row>
    <row r="42" spans="1:10" x14ac:dyDescent="0.3">
      <c r="A42" s="3" t="s">
        <v>59</v>
      </c>
      <c r="B42" s="3" t="s">
        <v>60</v>
      </c>
      <c r="C42" s="11" t="s">
        <v>65</v>
      </c>
      <c r="D42" s="7">
        <v>-12.101621709354299</v>
      </c>
      <c r="E42" s="7">
        <v>2.6959236022447</v>
      </c>
      <c r="F42" s="7">
        <v>275.06611519560403</v>
      </c>
      <c r="G42" s="7">
        <v>28.644168643880501</v>
      </c>
      <c r="H42" s="7">
        <v>19.2787507760982</v>
      </c>
      <c r="I42" s="8">
        <f t="shared" si="2"/>
        <v>0.9986080841360393</v>
      </c>
      <c r="J42" s="5"/>
    </row>
    <row r="43" spans="1:10" x14ac:dyDescent="0.3">
      <c r="A43" s="3" t="s">
        <v>59</v>
      </c>
      <c r="B43" s="3" t="s">
        <v>64</v>
      </c>
      <c r="C43" s="11" t="s">
        <v>65</v>
      </c>
      <c r="D43" s="7">
        <v>-13.9748466467806</v>
      </c>
      <c r="E43" s="7">
        <v>2.9725266416804401</v>
      </c>
      <c r="F43" s="7">
        <v>244.600647137903</v>
      </c>
      <c r="G43" s="7">
        <v>32.054307725785101</v>
      </c>
      <c r="H43" s="7">
        <v>23.797144177737099</v>
      </c>
      <c r="I43" s="8">
        <f t="shared" si="2"/>
        <v>0.99901653296986015</v>
      </c>
      <c r="J43" s="5"/>
    </row>
    <row r="44" spans="1:10" x14ac:dyDescent="0.3">
      <c r="A44" s="3" t="s">
        <v>59</v>
      </c>
      <c r="B44" s="3" t="s">
        <v>30</v>
      </c>
      <c r="C44" s="11" t="s">
        <v>145</v>
      </c>
      <c r="D44" s="7">
        <v>-24.960423935145499</v>
      </c>
      <c r="E44" s="7">
        <v>1.72962204726687</v>
      </c>
      <c r="F44" s="7">
        <v>225.107133371115</v>
      </c>
      <c r="G44" s="7">
        <v>18.130441647586299</v>
      </c>
      <c r="H44" s="7">
        <v>7.8326316999654404</v>
      </c>
      <c r="I44" s="8">
        <f t="shared" si="2"/>
        <v>0.99909802702827366</v>
      </c>
      <c r="J44" s="5" t="s">
        <v>107</v>
      </c>
    </row>
    <row r="45" spans="1:10" x14ac:dyDescent="0.3">
      <c r="A45" s="3" t="s">
        <v>59</v>
      </c>
      <c r="B45" s="3" t="s">
        <v>30</v>
      </c>
      <c r="C45" s="11" t="s">
        <v>144</v>
      </c>
      <c r="D45" s="7">
        <v>-23.314580910503299</v>
      </c>
      <c r="E45" s="7">
        <v>3.16184668241559</v>
      </c>
      <c r="F45" s="7">
        <v>219.94263407996399</v>
      </c>
      <c r="G45" s="7">
        <v>30.2409731938065</v>
      </c>
      <c r="H45" s="7">
        <v>23.891968971397201</v>
      </c>
      <c r="I45" s="8">
        <f t="shared" si="2"/>
        <v>0.99948288782962091</v>
      </c>
      <c r="J45" s="5" t="s">
        <v>107</v>
      </c>
    </row>
    <row r="46" spans="1:10" x14ac:dyDescent="0.3">
      <c r="A46" s="3" t="s">
        <v>59</v>
      </c>
      <c r="B46" s="3" t="s">
        <v>30</v>
      </c>
      <c r="C46" s="11" t="s">
        <v>132</v>
      </c>
      <c r="D46" s="7">
        <v>-15.445611076317</v>
      </c>
      <c r="E46" s="7">
        <v>3.6248589013173098</v>
      </c>
      <c r="F46" s="7">
        <v>299.61338604907502</v>
      </c>
      <c r="G46" s="7">
        <v>35.043634113364703</v>
      </c>
      <c r="H46" s="7">
        <v>31.6019638733904</v>
      </c>
      <c r="I46" s="8">
        <f>H46/E46/G46*4</f>
        <v>0.99511625438366502</v>
      </c>
      <c r="J46" s="5" t="s">
        <v>129</v>
      </c>
    </row>
    <row r="47" spans="1:10" x14ac:dyDescent="0.3">
      <c r="A47" s="3" t="s">
        <v>59</v>
      </c>
      <c r="B47" s="3" t="s">
        <v>30</v>
      </c>
      <c r="C47" s="11" t="s">
        <v>131</v>
      </c>
      <c r="D47" s="7">
        <v>-20.480622052546</v>
      </c>
      <c r="E47" s="7">
        <v>2.5087522931558599</v>
      </c>
      <c r="F47" s="7">
        <v>307.81661055278101</v>
      </c>
      <c r="G47" s="7">
        <v>33.912650780401997</v>
      </c>
      <c r="H47" s="7">
        <v>21.237992223465501</v>
      </c>
      <c r="I47" s="8">
        <f>H47/E47/G47*4</f>
        <v>0.99851347159336223</v>
      </c>
      <c r="J47" s="5" t="s">
        <v>129</v>
      </c>
    </row>
    <row r="48" spans="1:10" x14ac:dyDescent="0.3">
      <c r="A48" s="3" t="s">
        <v>59</v>
      </c>
      <c r="B48" s="3" t="s">
        <v>141</v>
      </c>
      <c r="C48" s="11" t="s">
        <v>142</v>
      </c>
      <c r="D48" s="7">
        <v>-16.578600000000002</v>
      </c>
      <c r="E48" s="7">
        <v>2.9933999999999998</v>
      </c>
      <c r="F48" s="7">
        <v>321</v>
      </c>
      <c r="G48" s="7">
        <v>32</v>
      </c>
      <c r="H48" s="7">
        <f>I48*E48*G48/4</f>
        <v>23.707727999999999</v>
      </c>
      <c r="I48" s="8">
        <v>0.99</v>
      </c>
      <c r="J48" s="5"/>
    </row>
    <row r="49" spans="1:10" x14ac:dyDescent="0.3">
      <c r="A49" s="3" t="s">
        <v>59</v>
      </c>
      <c r="B49" s="3" t="s">
        <v>141</v>
      </c>
      <c r="C49" s="11" t="s">
        <v>143</v>
      </c>
      <c r="D49" s="7">
        <v>-12.433999999999999</v>
      </c>
      <c r="E49" s="7">
        <v>1.6117999999999999</v>
      </c>
      <c r="F49" s="7">
        <v>312</v>
      </c>
      <c r="G49" s="7">
        <v>20</v>
      </c>
      <c r="H49" s="7">
        <f>I49*E49*G49/4</f>
        <v>7.9784099999999993</v>
      </c>
      <c r="I49" s="8">
        <v>0.99</v>
      </c>
      <c r="J49" s="5"/>
    </row>
    <row r="50" spans="1:10" x14ac:dyDescent="0.3">
      <c r="A50" s="3" t="s">
        <v>82</v>
      </c>
      <c r="B50" s="3" t="s">
        <v>80</v>
      </c>
      <c r="C50" s="11" t="s">
        <v>96</v>
      </c>
      <c r="D50" s="7">
        <v>-19.6311554153265</v>
      </c>
      <c r="E50" s="7">
        <v>8.8851609794705908</v>
      </c>
      <c r="F50" s="7">
        <v>321.322666199276</v>
      </c>
      <c r="G50" s="7">
        <v>106.649423143812</v>
      </c>
      <c r="H50" s="7">
        <v>236.748570705426</v>
      </c>
      <c r="I50" s="8">
        <f t="shared" si="2"/>
        <v>0.99936364299138847</v>
      </c>
      <c r="J50" s="5"/>
    </row>
    <row r="51" spans="1:10" x14ac:dyDescent="0.3">
      <c r="A51" s="3" t="s">
        <v>82</v>
      </c>
      <c r="B51" s="3" t="s">
        <v>81</v>
      </c>
      <c r="C51" s="11" t="s">
        <v>97</v>
      </c>
      <c r="D51" s="7">
        <v>-9.6697773256311397</v>
      </c>
      <c r="E51" s="7">
        <v>4.7798109421966597</v>
      </c>
      <c r="F51" s="7">
        <v>407.07344176801598</v>
      </c>
      <c r="G51" s="7">
        <v>54.424577778043499</v>
      </c>
      <c r="H51" s="7">
        <v>64.9737861295621</v>
      </c>
      <c r="I51" s="8">
        <f t="shared" si="2"/>
        <v>0.9990618565874797</v>
      </c>
      <c r="J51" s="5"/>
    </row>
    <row r="52" spans="1:10" x14ac:dyDescent="0.3">
      <c r="A52" s="3" t="s">
        <v>82</v>
      </c>
      <c r="B52" s="3" t="s">
        <v>81</v>
      </c>
      <c r="C52" s="11" t="s">
        <v>96</v>
      </c>
      <c r="D52" s="7">
        <v>-17.668591692525698</v>
      </c>
      <c r="E52" s="7">
        <v>9.0126828206400607</v>
      </c>
      <c r="F52" s="7">
        <v>352.79197690107299</v>
      </c>
      <c r="G52" s="7">
        <v>106.884732402617</v>
      </c>
      <c r="H52" s="7">
        <v>240.45302864985001</v>
      </c>
      <c r="I52" s="8">
        <f t="shared" si="2"/>
        <v>0.99843657378460837</v>
      </c>
      <c r="J52" s="5"/>
    </row>
    <row r="53" spans="1:10" x14ac:dyDescent="0.3">
      <c r="A53" s="3" t="s">
        <v>82</v>
      </c>
      <c r="B53" s="3" t="s">
        <v>83</v>
      </c>
      <c r="C53" s="11" t="s">
        <v>84</v>
      </c>
      <c r="D53" s="7">
        <v>-18.518021853259398</v>
      </c>
      <c r="E53" s="7">
        <v>3.8751228865787102</v>
      </c>
      <c r="F53" s="7">
        <v>222.00545076735</v>
      </c>
      <c r="G53" s="7">
        <v>43.708411850671503</v>
      </c>
      <c r="H53" s="7">
        <v>42.2669819493753</v>
      </c>
      <c r="I53" s="8">
        <f t="shared" si="2"/>
        <v>0.9981842748166998</v>
      </c>
      <c r="J53" s="5"/>
    </row>
    <row r="54" spans="1:10" x14ac:dyDescent="0.3">
      <c r="A54" s="3" t="s">
        <v>82</v>
      </c>
      <c r="B54" s="3" t="s">
        <v>83</v>
      </c>
      <c r="C54" s="11" t="s">
        <v>85</v>
      </c>
      <c r="D54" s="7">
        <v>-15.8373882078803</v>
      </c>
      <c r="E54" s="7">
        <v>6.4981678658914799</v>
      </c>
      <c r="F54" s="7">
        <v>260.13941099909198</v>
      </c>
      <c r="G54" s="7">
        <v>72.368299953187304</v>
      </c>
      <c r="H54" s="7">
        <v>117.55419365345099</v>
      </c>
      <c r="I54" s="8">
        <f t="shared" si="2"/>
        <v>0.99990518750876389</v>
      </c>
      <c r="J54" s="5"/>
    </row>
    <row r="55" spans="1:10" x14ac:dyDescent="0.3">
      <c r="A55" s="3" t="s">
        <v>82</v>
      </c>
      <c r="B55" s="3" t="s">
        <v>83</v>
      </c>
      <c r="C55" s="11" t="s">
        <v>86</v>
      </c>
      <c r="D55" s="7">
        <v>-16.908084318095302</v>
      </c>
      <c r="E55" s="7">
        <v>14.1236073358232</v>
      </c>
      <c r="F55" s="7">
        <v>232.504825286384</v>
      </c>
      <c r="G55" s="7">
        <v>159.81709960353399</v>
      </c>
      <c r="H55" s="7">
        <v>563.88821371772406</v>
      </c>
      <c r="I55" s="8">
        <f t="shared" si="2"/>
        <v>0.99927294441311165</v>
      </c>
      <c r="J55" s="5"/>
    </row>
    <row r="56" spans="1:10" x14ac:dyDescent="0.3">
      <c r="A56" s="3" t="s">
        <v>82</v>
      </c>
      <c r="B56" s="3" t="s">
        <v>5</v>
      </c>
      <c r="C56" s="11" t="s">
        <v>87</v>
      </c>
      <c r="D56" s="7">
        <v>-24.045654182968299</v>
      </c>
      <c r="E56" s="7">
        <v>5.5633084815761</v>
      </c>
      <c r="F56" s="7">
        <v>279.55569296371402</v>
      </c>
      <c r="G56" s="7">
        <v>63.699349995001903</v>
      </c>
      <c r="H56" s="7">
        <v>88.524687067288596</v>
      </c>
      <c r="I56" s="8">
        <f t="shared" si="2"/>
        <v>0.99920879701442411</v>
      </c>
      <c r="J56" s="5"/>
    </row>
    <row r="57" spans="1:10" x14ac:dyDescent="0.3">
      <c r="A57" s="3" t="s">
        <v>82</v>
      </c>
      <c r="B57" s="3" t="s">
        <v>5</v>
      </c>
      <c r="C57" s="11" t="s">
        <v>88</v>
      </c>
      <c r="D57" s="7">
        <v>-24.239527678606901</v>
      </c>
      <c r="E57" s="7">
        <v>3.7137012635875899</v>
      </c>
      <c r="F57" s="7">
        <v>282.11386010380699</v>
      </c>
      <c r="G57" s="7">
        <v>41.687633729829003</v>
      </c>
      <c r="H57" s="7">
        <v>38.661817188983697</v>
      </c>
      <c r="I57" s="8">
        <f t="shared" si="2"/>
        <v>0.99891387237384621</v>
      </c>
      <c r="J57" s="5"/>
    </row>
    <row r="58" spans="1:10" x14ac:dyDescent="0.3">
      <c r="A58" s="3" t="s">
        <v>82</v>
      </c>
      <c r="B58" s="3" t="s">
        <v>92</v>
      </c>
      <c r="C58" s="11" t="s">
        <v>93</v>
      </c>
      <c r="D58" s="7">
        <v>-30.620691391966901</v>
      </c>
      <c r="E58" s="7">
        <v>1.82934454665975</v>
      </c>
      <c r="F58" s="7">
        <v>176.40283515490401</v>
      </c>
      <c r="G58" s="7">
        <v>19.787357541013499</v>
      </c>
      <c r="H58" s="7">
        <v>9.0441903423619205</v>
      </c>
      <c r="I58" s="8">
        <f t="shared" si="2"/>
        <v>0.99941617485659129</v>
      </c>
      <c r="J58" s="5" t="s">
        <v>99</v>
      </c>
    </row>
    <row r="59" spans="1:10" x14ac:dyDescent="0.3">
      <c r="A59" s="3" t="s">
        <v>82</v>
      </c>
      <c r="B59" s="3" t="s">
        <v>92</v>
      </c>
      <c r="C59" s="11" t="s">
        <v>94</v>
      </c>
      <c r="D59" s="7">
        <v>-24.361208307733602</v>
      </c>
      <c r="E59" s="7">
        <v>3.5795798989434102</v>
      </c>
      <c r="F59" s="7">
        <v>237.28242774118101</v>
      </c>
      <c r="G59" s="7">
        <v>38.631764123814101</v>
      </c>
      <c r="H59" s="7">
        <v>34.531125056682001</v>
      </c>
      <c r="I59" s="8">
        <f t="shared" si="2"/>
        <v>0.99883584245978241</v>
      </c>
      <c r="J59" s="5"/>
    </row>
    <row r="60" spans="1:10" x14ac:dyDescent="0.3">
      <c r="A60" s="3" t="s">
        <v>82</v>
      </c>
      <c r="B60" s="3" t="s">
        <v>92</v>
      </c>
      <c r="C60" s="11" t="s">
        <v>95</v>
      </c>
      <c r="D60" s="7">
        <v>-20.211925885730299</v>
      </c>
      <c r="E60" s="7">
        <v>3.0796568761666299</v>
      </c>
      <c r="F60" s="7">
        <v>274.77054715691099</v>
      </c>
      <c r="G60" s="7">
        <v>33.104994047191298</v>
      </c>
      <c r="H60" s="7">
        <v>25.458140513000799</v>
      </c>
      <c r="I60" s="8">
        <f t="shared" si="2"/>
        <v>0.99882826747431275</v>
      </c>
      <c r="J60" s="5"/>
    </row>
    <row r="61" spans="1:10" x14ac:dyDescent="0.3">
      <c r="A61" s="3" t="s">
        <v>82</v>
      </c>
      <c r="B61" s="3" t="s">
        <v>33</v>
      </c>
      <c r="C61" s="11" t="s">
        <v>100</v>
      </c>
      <c r="D61" s="7">
        <v>-2.6828918156303998</v>
      </c>
      <c r="E61" s="7">
        <v>7.8894763548457201</v>
      </c>
      <c r="F61" s="7">
        <v>227.75962078254699</v>
      </c>
      <c r="G61" s="7">
        <v>68.993484346372298</v>
      </c>
      <c r="H61" s="7">
        <v>135.88160882982601</v>
      </c>
      <c r="I61" s="8">
        <f t="shared" si="2"/>
        <v>0.99853757997628423</v>
      </c>
      <c r="J61" s="5"/>
    </row>
    <row r="62" spans="1:10" x14ac:dyDescent="0.3">
      <c r="A62" s="3" t="s">
        <v>82</v>
      </c>
      <c r="B62" s="3" t="s">
        <v>33</v>
      </c>
      <c r="C62" s="11" t="s">
        <v>101</v>
      </c>
      <c r="D62" s="7">
        <v>-0.29345366478365598</v>
      </c>
      <c r="E62" s="7">
        <v>17.386112426498102</v>
      </c>
      <c r="F62" s="7">
        <v>251.93356881781099</v>
      </c>
      <c r="G62" s="7">
        <v>149.42346955827199</v>
      </c>
      <c r="H62" s="7">
        <v>648.54501521806901</v>
      </c>
      <c r="I62" s="8">
        <f t="shared" si="2"/>
        <v>0.99857069568263912</v>
      </c>
      <c r="J62" s="5"/>
    </row>
    <row r="63" spans="1:10" x14ac:dyDescent="0.3">
      <c r="A63" s="3" t="s">
        <v>82</v>
      </c>
      <c r="B63" s="3" t="s">
        <v>33</v>
      </c>
      <c r="C63" s="11" t="s">
        <v>102</v>
      </c>
      <c r="D63" s="7">
        <v>-15.5723666141498</v>
      </c>
      <c r="E63" s="7">
        <v>12.7012086850504</v>
      </c>
      <c r="F63" s="7">
        <v>97.969632837366504</v>
      </c>
      <c r="G63" s="7">
        <v>112.292171433832</v>
      </c>
      <c r="H63" s="7">
        <v>356.25993811616502</v>
      </c>
      <c r="I63" s="8">
        <f t="shared" si="2"/>
        <v>0.99915403769230393</v>
      </c>
      <c r="J63" s="5" t="s">
        <v>103</v>
      </c>
    </row>
    <row r="64" spans="1:10" x14ac:dyDescent="0.3">
      <c r="A64" s="3" t="s">
        <v>82</v>
      </c>
      <c r="B64" s="3" t="s">
        <v>33</v>
      </c>
      <c r="C64" s="11" t="s">
        <v>104</v>
      </c>
      <c r="D64" s="7">
        <v>-12.3427607701894</v>
      </c>
      <c r="E64" s="7">
        <v>4.0754395342952199</v>
      </c>
      <c r="F64" s="7">
        <v>132.99742403214501</v>
      </c>
      <c r="G64" s="7">
        <v>39.647955843928699</v>
      </c>
      <c r="H64" s="7">
        <v>40.318696410105098</v>
      </c>
      <c r="I64" s="8">
        <f t="shared" si="2"/>
        <v>0.99809347918910507</v>
      </c>
      <c r="J64" s="5"/>
    </row>
    <row r="65" spans="1:10" x14ac:dyDescent="0.3">
      <c r="A65" s="3" t="s">
        <v>82</v>
      </c>
      <c r="B65" s="3" t="s">
        <v>33</v>
      </c>
      <c r="C65" s="11" t="s">
        <v>105</v>
      </c>
      <c r="D65" s="7">
        <v>-3.7234900269894702</v>
      </c>
      <c r="E65" s="7">
        <v>15.712867900221701</v>
      </c>
      <c r="F65" s="7">
        <v>211.11244449487299</v>
      </c>
      <c r="G65" s="7">
        <v>150.10960234109399</v>
      </c>
      <c r="H65" s="7">
        <v>588.36180366484496</v>
      </c>
      <c r="I65" s="8">
        <f t="shared" si="2"/>
        <v>0.99779317309042315</v>
      </c>
      <c r="J65" s="5"/>
    </row>
    <row r="66" spans="1:10" x14ac:dyDescent="0.3">
      <c r="A66" s="3" t="s">
        <v>82</v>
      </c>
      <c r="B66" s="3" t="s">
        <v>33</v>
      </c>
      <c r="C66" s="11" t="s">
        <v>106</v>
      </c>
      <c r="D66" s="7">
        <v>-12.9695407678172</v>
      </c>
      <c r="E66" s="7">
        <v>3.7579751208695402</v>
      </c>
      <c r="F66" s="7">
        <v>122.039393925691</v>
      </c>
      <c r="G66" s="7">
        <v>37.146819840750801</v>
      </c>
      <c r="H66" s="7">
        <v>34.847101572455102</v>
      </c>
      <c r="I66" s="8">
        <f t="shared" si="2"/>
        <v>0.99850699690719225</v>
      </c>
      <c r="J66" s="5"/>
    </row>
    <row r="67" spans="1:10" x14ac:dyDescent="0.3">
      <c r="A67" s="3" t="s">
        <v>91</v>
      </c>
      <c r="B67" s="3" t="s">
        <v>5</v>
      </c>
      <c r="C67" s="11" t="s">
        <v>89</v>
      </c>
      <c r="D67" s="7">
        <v>-23.3090132180923</v>
      </c>
      <c r="E67" s="7">
        <v>2.8725092668914098</v>
      </c>
      <c r="F67" s="7">
        <v>281.85291945432499</v>
      </c>
      <c r="G67" s="7">
        <v>31.581864036011901</v>
      </c>
      <c r="H67" s="7">
        <v>22.6033219455671</v>
      </c>
      <c r="I67" s="8">
        <f t="shared" si="2"/>
        <v>0.99662795376691582</v>
      </c>
      <c r="J67" s="5"/>
    </row>
    <row r="68" spans="1:10" x14ac:dyDescent="0.3">
      <c r="A68" s="3" t="s">
        <v>91</v>
      </c>
      <c r="B68" s="3" t="s">
        <v>5</v>
      </c>
      <c r="C68" s="11" t="s">
        <v>90</v>
      </c>
      <c r="D68" s="7">
        <v>-24.328077563361401</v>
      </c>
      <c r="E68" s="7">
        <v>4.1560848292894699</v>
      </c>
      <c r="F68" s="7">
        <v>280.69478494615402</v>
      </c>
      <c r="G68" s="7">
        <v>46.380324183384502</v>
      </c>
      <c r="H68" s="7">
        <v>48.088868535009297</v>
      </c>
      <c r="I68" s="8">
        <f t="shared" si="2"/>
        <v>0.99789849348617643</v>
      </c>
      <c r="J68" s="5"/>
    </row>
    <row r="69" spans="1:10" x14ac:dyDescent="0.3">
      <c r="A69" s="3" t="s">
        <v>91</v>
      </c>
      <c r="B69" s="3" t="s">
        <v>109</v>
      </c>
      <c r="C69" s="12" t="s">
        <v>108</v>
      </c>
      <c r="D69" s="7">
        <v>-9.6624266819609907</v>
      </c>
      <c r="E69" s="7">
        <v>5.9127242645153997</v>
      </c>
      <c r="F69" s="7">
        <v>467.18387967772497</v>
      </c>
      <c r="G69" s="7">
        <v>75.035399854896596</v>
      </c>
      <c r="H69" s="7">
        <v>110.87239292976101</v>
      </c>
      <c r="I69" s="8">
        <f t="shared" si="2"/>
        <v>0.99960768093421115</v>
      </c>
      <c r="J69" s="5"/>
    </row>
    <row r="70" spans="1:10" x14ac:dyDescent="0.3">
      <c r="A70" s="3" t="s">
        <v>91</v>
      </c>
      <c r="B70" s="3" t="s">
        <v>110</v>
      </c>
      <c r="C70" s="12" t="s">
        <v>108</v>
      </c>
      <c r="D70" s="7">
        <v>-9.4248165615364599</v>
      </c>
      <c r="E70" s="7">
        <v>6.37004679825613</v>
      </c>
      <c r="F70" s="7">
        <v>463.68607194450198</v>
      </c>
      <c r="G70" s="7">
        <v>78.497237209465794</v>
      </c>
      <c r="H70" s="7">
        <v>124.957495407107</v>
      </c>
      <c r="I70" s="8">
        <f t="shared" si="2"/>
        <v>0.99959783913457934</v>
      </c>
      <c r="J70" s="5"/>
    </row>
    <row r="71" spans="1:10" x14ac:dyDescent="0.3">
      <c r="A71" s="3" t="s">
        <v>91</v>
      </c>
      <c r="B71" s="3" t="s">
        <v>83</v>
      </c>
      <c r="C71" s="12" t="s">
        <v>108</v>
      </c>
      <c r="D71" s="7">
        <v>-6.6656980680883304</v>
      </c>
      <c r="E71" s="7">
        <v>2.1599934576389201</v>
      </c>
      <c r="F71" s="7">
        <v>497.34298275881002</v>
      </c>
      <c r="G71" s="7">
        <v>27.422500831241699</v>
      </c>
      <c r="H71" s="7">
        <v>14.8022172700379</v>
      </c>
      <c r="I71" s="8">
        <f t="shared" si="2"/>
        <v>0.99960235785607077</v>
      </c>
      <c r="J71" s="5"/>
    </row>
    <row r="72" spans="1:10" x14ac:dyDescent="0.3">
      <c r="A72" s="3" t="s">
        <v>91</v>
      </c>
      <c r="B72" s="3" t="s">
        <v>76</v>
      </c>
      <c r="C72" s="12" t="s">
        <v>108</v>
      </c>
      <c r="D72" s="7">
        <v>-7.7085162381838996</v>
      </c>
      <c r="E72" s="7">
        <v>4.17351733169283</v>
      </c>
      <c r="F72" s="7">
        <v>460.04789766948198</v>
      </c>
      <c r="G72" s="7">
        <v>52.003467099594701</v>
      </c>
      <c r="H72" s="7">
        <v>54.221867484865498</v>
      </c>
      <c r="I72" s="8">
        <f t="shared" si="2"/>
        <v>0.99930932950416684</v>
      </c>
      <c r="J72" s="5"/>
    </row>
    <row r="73" spans="1:10" x14ac:dyDescent="0.3">
      <c r="A73" s="3" t="s">
        <v>91</v>
      </c>
      <c r="B73" s="3" t="s">
        <v>79</v>
      </c>
      <c r="C73" s="12" t="s">
        <v>108</v>
      </c>
      <c r="D73" s="7">
        <v>-10.2290403739488</v>
      </c>
      <c r="E73" s="7">
        <v>3.3344261819690999</v>
      </c>
      <c r="F73" s="7">
        <v>415.29419482760801</v>
      </c>
      <c r="G73" s="7">
        <v>40.254101749541803</v>
      </c>
      <c r="H73" s="7">
        <v>33.501709098518603</v>
      </c>
      <c r="I73" s="8">
        <f t="shared" si="2"/>
        <v>0.99837962007378989</v>
      </c>
      <c r="J73" s="5"/>
    </row>
    <row r="74" spans="1:10" x14ac:dyDescent="0.3">
      <c r="A74" s="3" t="s">
        <v>91</v>
      </c>
      <c r="B74" s="3" t="s">
        <v>33</v>
      </c>
      <c r="C74" s="11" t="s">
        <v>111</v>
      </c>
      <c r="D74" s="7">
        <v>-15.0202114828263</v>
      </c>
      <c r="E74" s="7">
        <v>2.48527045932686</v>
      </c>
      <c r="F74" s="7">
        <v>130.50941124617299</v>
      </c>
      <c r="G74" s="7">
        <v>22.781086789324402</v>
      </c>
      <c r="H74" s="7">
        <v>14.090779625367</v>
      </c>
      <c r="I74" s="8">
        <f t="shared" si="2"/>
        <v>0.99551295899869063</v>
      </c>
      <c r="J74" s="5" t="s">
        <v>113</v>
      </c>
    </row>
    <row r="75" spans="1:10" x14ac:dyDescent="0.3">
      <c r="A75" s="3" t="s">
        <v>91</v>
      </c>
      <c r="B75" s="3" t="s">
        <v>33</v>
      </c>
      <c r="C75" s="11" t="s">
        <v>112</v>
      </c>
      <c r="D75" s="7">
        <v>2.2363404681431001</v>
      </c>
      <c r="E75" s="7">
        <v>3.2527011833016801</v>
      </c>
      <c r="F75" s="7">
        <v>331.40679116658998</v>
      </c>
      <c r="G75" s="7">
        <v>31.4946528612689</v>
      </c>
      <c r="H75" s="7">
        <v>25.548420160272599</v>
      </c>
      <c r="I75" s="8">
        <f t="shared" si="2"/>
        <v>0.99756923625120231</v>
      </c>
      <c r="J75" s="5" t="s">
        <v>50</v>
      </c>
    </row>
    <row r="76" spans="1:10" x14ac:dyDescent="0.3">
      <c r="A76" s="3" t="s">
        <v>91</v>
      </c>
      <c r="B76" s="3" t="s">
        <v>136</v>
      </c>
      <c r="C76" s="11" t="s">
        <v>137</v>
      </c>
      <c r="D76" s="7">
        <v>-14.9948240441349</v>
      </c>
      <c r="E76" s="7">
        <v>2.8619999620178902</v>
      </c>
      <c r="F76" s="7">
        <v>321.73986789250199</v>
      </c>
      <c r="G76" s="7">
        <v>30.181237035584999</v>
      </c>
      <c r="H76" s="7">
        <v>21.528618572615901</v>
      </c>
      <c r="I76" s="8">
        <f>H76/E76/G76*4</f>
        <v>0.99694108661823666</v>
      </c>
      <c r="J76" s="5"/>
    </row>
    <row r="77" spans="1:10" x14ac:dyDescent="0.3">
      <c r="A77" s="3" t="s">
        <v>114</v>
      </c>
      <c r="B77" s="3" t="s">
        <v>115</v>
      </c>
      <c r="C77" s="11" t="s">
        <v>116</v>
      </c>
      <c r="D77" s="7">
        <v>4.8089545878029396</v>
      </c>
      <c r="E77" s="7">
        <v>4.4204902427278903</v>
      </c>
      <c r="F77" s="7">
        <v>474.68041311508301</v>
      </c>
      <c r="G77" s="7">
        <v>45.089706545547102</v>
      </c>
      <c r="H77" s="7">
        <v>49.777608131736898</v>
      </c>
      <c r="I77" s="8">
        <f t="shared" si="2"/>
        <v>0.99895556512574735</v>
      </c>
      <c r="J77" s="5" t="s">
        <v>117</v>
      </c>
    </row>
    <row r="78" spans="1:10" x14ac:dyDescent="0.3">
      <c r="A78" s="3" t="s">
        <v>114</v>
      </c>
      <c r="B78" s="3" t="s">
        <v>115</v>
      </c>
      <c r="C78" s="12" t="s">
        <v>118</v>
      </c>
      <c r="D78" s="7">
        <v>-19.7962435281861</v>
      </c>
      <c r="E78" s="7">
        <v>2.81713331630616</v>
      </c>
      <c r="F78" s="7">
        <v>223.82353607990001</v>
      </c>
      <c r="G78" s="7">
        <v>26.375354057999001</v>
      </c>
      <c r="H78" s="7">
        <v>18.5252974349963</v>
      </c>
      <c r="I78" s="8">
        <f t="shared" si="2"/>
        <v>0.99728545000268864</v>
      </c>
      <c r="J78" s="5"/>
    </row>
    <row r="79" spans="1:10" x14ac:dyDescent="0.3">
      <c r="A79" s="3" t="s">
        <v>114</v>
      </c>
      <c r="B79" s="3" t="s">
        <v>115</v>
      </c>
      <c r="C79" s="12" t="s">
        <v>119</v>
      </c>
      <c r="D79" s="7">
        <v>-10.785122134100099</v>
      </c>
      <c r="E79" s="7">
        <v>0.84127836398740397</v>
      </c>
      <c r="F79" s="7">
        <v>324.21822106822498</v>
      </c>
      <c r="G79" s="7">
        <v>8.09447794028023</v>
      </c>
      <c r="H79" s="7">
        <v>1.6997893701098701</v>
      </c>
      <c r="I79" s="8">
        <f t="shared" si="2"/>
        <v>0.99845049498512517</v>
      </c>
      <c r="J79" s="5" t="s">
        <v>98</v>
      </c>
    </row>
    <row r="80" spans="1:10" x14ac:dyDescent="0.3">
      <c r="A80" s="3" t="s">
        <v>114</v>
      </c>
      <c r="B80" s="3" t="s">
        <v>120</v>
      </c>
      <c r="C80" s="12" t="s">
        <v>121</v>
      </c>
      <c r="D80" s="7">
        <v>-1.3306605922738799</v>
      </c>
      <c r="E80" s="7">
        <v>4.7984522233620304</v>
      </c>
      <c r="F80" s="7">
        <v>454.36558572527701</v>
      </c>
      <c r="G80" s="7">
        <v>49.5991050672651</v>
      </c>
      <c r="H80" s="7">
        <v>59.438296096606202</v>
      </c>
      <c r="I80" s="8">
        <f t="shared" si="2"/>
        <v>0.99896742563431451</v>
      </c>
      <c r="J80" s="5"/>
    </row>
    <row r="81" spans="1:10" x14ac:dyDescent="0.3">
      <c r="A81" s="3" t="s">
        <v>114</v>
      </c>
      <c r="B81" s="3" t="s">
        <v>120</v>
      </c>
      <c r="C81" s="12" t="s">
        <v>122</v>
      </c>
      <c r="D81" s="7">
        <v>-15.276544195031001</v>
      </c>
      <c r="E81" s="7">
        <v>5.0164865701450996</v>
      </c>
      <c r="F81" s="7">
        <v>323.62518812136898</v>
      </c>
      <c r="G81" s="7">
        <v>50.294234785758498</v>
      </c>
      <c r="H81" s="7">
        <v>62.9604764880091</v>
      </c>
      <c r="I81" s="8">
        <f t="shared" si="2"/>
        <v>0.99818292998664881</v>
      </c>
      <c r="J81" s="5"/>
    </row>
    <row r="82" spans="1:10" x14ac:dyDescent="0.3">
      <c r="A82" s="3" t="s">
        <v>114</v>
      </c>
      <c r="B82" s="3" t="s">
        <v>120</v>
      </c>
      <c r="C82" s="12" t="s">
        <v>123</v>
      </c>
      <c r="D82" s="7">
        <v>-13.7421076680568</v>
      </c>
      <c r="E82" s="7">
        <v>6.3706110033348402</v>
      </c>
      <c r="F82" s="7">
        <v>341.39728922392999</v>
      </c>
      <c r="G82" s="7">
        <v>64.158244756325004</v>
      </c>
      <c r="H82" s="7">
        <v>101.839920335155</v>
      </c>
      <c r="I82" s="8">
        <f t="shared" si="2"/>
        <v>0.99665415320595419</v>
      </c>
      <c r="J82" s="5"/>
    </row>
    <row r="83" spans="1:10" x14ac:dyDescent="0.3">
      <c r="A83" s="3" t="s">
        <v>114</v>
      </c>
      <c r="B83" s="3" t="s">
        <v>120</v>
      </c>
      <c r="C83" s="12" t="s">
        <v>124</v>
      </c>
      <c r="D83" s="7">
        <v>-15.590723627366501</v>
      </c>
      <c r="E83" s="7">
        <v>3.85196436686654</v>
      </c>
      <c r="F83" s="7">
        <v>303.257514597784</v>
      </c>
      <c r="G83" s="7">
        <v>37.837042323607797</v>
      </c>
      <c r="H83" s="7">
        <v>36.367933227518698</v>
      </c>
      <c r="I83" s="8">
        <f t="shared" si="2"/>
        <v>0.9981117554139336</v>
      </c>
      <c r="J83" s="5"/>
    </row>
    <row r="84" spans="1:10" x14ac:dyDescent="0.3">
      <c r="A84" s="3" t="s">
        <v>114</v>
      </c>
      <c r="B84" s="3" t="s">
        <v>120</v>
      </c>
      <c r="C84" s="12" t="s">
        <v>125</v>
      </c>
      <c r="D84" s="7">
        <v>-9.3621815354264193</v>
      </c>
      <c r="E84" s="7">
        <v>7.2017547599169802</v>
      </c>
      <c r="F84" s="7">
        <v>374.29845537748901</v>
      </c>
      <c r="G84" s="7">
        <v>72.584128686971695</v>
      </c>
      <c r="H84" s="7">
        <v>130.48834768321299</v>
      </c>
      <c r="I84" s="8">
        <f t="shared" si="2"/>
        <v>0.99850840985289402</v>
      </c>
      <c r="J84" s="5"/>
    </row>
    <row r="85" spans="1:10" x14ac:dyDescent="0.3">
      <c r="A85" s="3" t="s">
        <v>114</v>
      </c>
      <c r="B85" s="3" t="s">
        <v>83</v>
      </c>
      <c r="C85" s="12" t="s">
        <v>126</v>
      </c>
      <c r="D85" s="7">
        <v>-7.0848143294199701</v>
      </c>
      <c r="E85" s="7">
        <v>3.9830511045785499</v>
      </c>
      <c r="F85" s="7">
        <v>414.503739223727</v>
      </c>
      <c r="G85" s="7">
        <v>42.317974229783502</v>
      </c>
      <c r="H85" s="7">
        <v>42.115778922944202</v>
      </c>
      <c r="I85" s="8">
        <f t="shared" si="2"/>
        <v>0.99945692209905235</v>
      </c>
      <c r="J85" s="5"/>
    </row>
    <row r="86" spans="1:10" x14ac:dyDescent="0.3">
      <c r="A86" s="3" t="s">
        <v>114</v>
      </c>
      <c r="B86" s="3" t="s">
        <v>83</v>
      </c>
      <c r="C86" s="12" t="s">
        <v>127</v>
      </c>
      <c r="D86" s="7">
        <v>-12.1041911425179</v>
      </c>
      <c r="E86" s="7">
        <v>2.6446624863289898</v>
      </c>
      <c r="F86" s="7">
        <v>397.13309446580899</v>
      </c>
      <c r="G86" s="7">
        <v>33.702766434526303</v>
      </c>
      <c r="H86" s="7">
        <v>22.241281279943401</v>
      </c>
      <c r="I86" s="8">
        <f t="shared" si="2"/>
        <v>0.99812282765701221</v>
      </c>
      <c r="J86" s="5"/>
    </row>
    <row r="87" spans="1:10" x14ac:dyDescent="0.3">
      <c r="A87" s="3" t="s">
        <v>114</v>
      </c>
      <c r="B87" s="3" t="s">
        <v>30</v>
      </c>
      <c r="C87" s="12" t="s">
        <v>128</v>
      </c>
      <c r="D87" s="7">
        <v>-3.5140516389444798</v>
      </c>
      <c r="E87" s="7">
        <v>2.0818840363511302</v>
      </c>
      <c r="F87" s="7">
        <v>475.53344481203197</v>
      </c>
      <c r="G87" s="7">
        <v>25.405271771499901</v>
      </c>
      <c r="H87" s="7">
        <v>13.2004431440141</v>
      </c>
      <c r="I87" s="8">
        <f t="shared" si="2"/>
        <v>0.99831620784494002</v>
      </c>
      <c r="J87" s="5" t="s">
        <v>129</v>
      </c>
    </row>
    <row r="88" spans="1:10" x14ac:dyDescent="0.3">
      <c r="A88" s="3" t="s">
        <v>114</v>
      </c>
      <c r="B88" s="3" t="s">
        <v>33</v>
      </c>
      <c r="C88" s="11" t="s">
        <v>130</v>
      </c>
      <c r="D88" s="7">
        <v>-4.8472896200853199</v>
      </c>
      <c r="E88" s="7">
        <v>7.4569372661065003</v>
      </c>
      <c r="F88" s="7">
        <v>256.11048459041302</v>
      </c>
      <c r="G88" s="7">
        <v>73.401276076329196</v>
      </c>
      <c r="H88" s="7">
        <v>136.64882410153999</v>
      </c>
      <c r="I88" s="8">
        <f t="shared" si="2"/>
        <v>0.99862352001180665</v>
      </c>
      <c r="J88" s="5"/>
    </row>
    <row r="89" spans="1:10" x14ac:dyDescent="0.3">
      <c r="A89" s="3" t="s">
        <v>139</v>
      </c>
      <c r="B89" s="3" t="s">
        <v>140</v>
      </c>
      <c r="C89" s="11" t="s">
        <v>138</v>
      </c>
      <c r="D89" s="7">
        <v>-15.036201411677199</v>
      </c>
      <c r="E89" s="7">
        <v>3.09233952294551</v>
      </c>
      <c r="F89" s="7">
        <v>317.75796802013701</v>
      </c>
      <c r="G89" s="7">
        <v>31.7998198590982</v>
      </c>
      <c r="H89" s="7">
        <v>24.5395459400895</v>
      </c>
      <c r="I89" s="8">
        <f>H89/E89/G89*4</f>
        <v>0.9981933747361158</v>
      </c>
      <c r="J89" s="5"/>
    </row>
    <row r="90" spans="1:10" x14ac:dyDescent="0.3">
      <c r="D90" s="7"/>
      <c r="E90" s="7"/>
      <c r="F90" s="7"/>
      <c r="G90" s="7"/>
      <c r="H90" s="7"/>
      <c r="I90" s="8"/>
      <c r="J90" s="5"/>
    </row>
    <row r="91" spans="1:10" x14ac:dyDescent="0.3">
      <c r="D91" s="7"/>
      <c r="E91" s="7"/>
      <c r="F91" s="7"/>
      <c r="G91" s="7"/>
      <c r="H91" s="7"/>
      <c r="I91" s="8"/>
      <c r="J91" s="5"/>
    </row>
    <row r="92" spans="1:10" x14ac:dyDescent="0.3">
      <c r="D92" s="7"/>
      <c r="E92" s="7"/>
      <c r="F92" s="7"/>
      <c r="G92" s="7"/>
      <c r="H92" s="7"/>
      <c r="I92" s="8"/>
      <c r="J92" s="5"/>
    </row>
    <row r="93" spans="1:10" x14ac:dyDescent="0.3">
      <c r="D93" s="7"/>
      <c r="E93" s="7"/>
      <c r="F93" s="7"/>
      <c r="G93" s="7"/>
      <c r="H93" s="7"/>
      <c r="I93" s="8"/>
      <c r="J93" s="5"/>
    </row>
    <row r="94" spans="1:10" x14ac:dyDescent="0.3">
      <c r="D94" s="7"/>
      <c r="E94" s="7"/>
      <c r="F94" s="7"/>
      <c r="G94" s="7"/>
      <c r="H94" s="7"/>
      <c r="I94" s="8"/>
      <c r="J94" s="5"/>
    </row>
    <row r="95" spans="1:10" x14ac:dyDescent="0.3">
      <c r="D95" s="7"/>
      <c r="E95" s="7"/>
      <c r="F95" s="7"/>
      <c r="G95" s="7"/>
      <c r="H95" s="7"/>
      <c r="I95" s="8"/>
      <c r="J95" s="5"/>
    </row>
    <row r="96" spans="1:10" x14ac:dyDescent="0.3">
      <c r="D96" s="7"/>
      <c r="E96" s="7"/>
      <c r="F96" s="7"/>
      <c r="G96" s="7"/>
      <c r="H96" s="7"/>
      <c r="I96" s="8"/>
      <c r="J96" s="5"/>
    </row>
    <row r="97" spans="4:10" x14ac:dyDescent="0.3">
      <c r="D97" s="7"/>
      <c r="E97" s="7"/>
      <c r="F97" s="7"/>
      <c r="G97" s="7"/>
      <c r="H97" s="7"/>
      <c r="I97" s="8"/>
      <c r="J97" s="5"/>
    </row>
    <row r="98" spans="4:10" x14ac:dyDescent="0.3">
      <c r="D98" s="7"/>
      <c r="E98" s="7"/>
      <c r="F98" s="7"/>
      <c r="G98" s="7"/>
      <c r="H98" s="7"/>
      <c r="I98" s="8"/>
      <c r="J98" s="5"/>
    </row>
    <row r="99" spans="4:10" x14ac:dyDescent="0.3">
      <c r="D99" s="7"/>
      <c r="E99" s="7"/>
      <c r="F99" s="7"/>
      <c r="G99" s="7"/>
      <c r="H99" s="7"/>
      <c r="I99" s="8"/>
      <c r="J99" s="5"/>
    </row>
    <row r="100" spans="4:10" x14ac:dyDescent="0.3">
      <c r="D100" s="7"/>
      <c r="E100" s="7"/>
      <c r="F100" s="7"/>
      <c r="G100" s="7"/>
      <c r="H100" s="7"/>
      <c r="I100" s="8"/>
      <c r="J100" s="5"/>
    </row>
    <row r="101" spans="4:10" x14ac:dyDescent="0.3">
      <c r="D101" s="7"/>
      <c r="E101" s="7"/>
      <c r="F101" s="7"/>
      <c r="G101" s="7"/>
      <c r="H101" s="7"/>
      <c r="I101" s="8"/>
      <c r="J101" s="5"/>
    </row>
    <row r="102" spans="4:10" x14ac:dyDescent="0.3">
      <c r="D102" s="7"/>
      <c r="E102" s="7"/>
      <c r="F102" s="7"/>
      <c r="G102" s="7"/>
      <c r="H102" s="7"/>
      <c r="I102" s="8"/>
      <c r="J102" s="5"/>
    </row>
    <row r="103" spans="4:10" x14ac:dyDescent="0.3">
      <c r="D103" s="7"/>
      <c r="E103" s="7"/>
      <c r="F103" s="7"/>
      <c r="G103" s="7"/>
      <c r="H103" s="7"/>
      <c r="I103" s="8"/>
      <c r="J103" s="5"/>
    </row>
    <row r="104" spans="4:10" x14ac:dyDescent="0.3">
      <c r="D104" s="7"/>
      <c r="E104" s="7"/>
      <c r="F104" s="7"/>
      <c r="G104" s="7"/>
      <c r="H104" s="7"/>
      <c r="I104" s="8"/>
      <c r="J104" s="5"/>
    </row>
    <row r="105" spans="4:10" x14ac:dyDescent="0.3">
      <c r="D105" s="7"/>
      <c r="E105" s="7"/>
      <c r="F105" s="7"/>
      <c r="G105" s="7"/>
      <c r="H105" s="7"/>
      <c r="I105" s="8"/>
      <c r="J105" s="5"/>
    </row>
    <row r="106" spans="4:10" x14ac:dyDescent="0.3">
      <c r="D106" s="7"/>
      <c r="E106" s="7"/>
      <c r="F106" s="7"/>
      <c r="G106" s="7"/>
      <c r="H106" s="7"/>
      <c r="I106" s="8"/>
      <c r="J106" s="5"/>
    </row>
    <row r="107" spans="4:10" x14ac:dyDescent="0.3">
      <c r="D107" s="7"/>
      <c r="E107" s="7"/>
      <c r="F107" s="7"/>
      <c r="G107" s="7"/>
      <c r="H107" s="7"/>
      <c r="I107" s="8"/>
      <c r="J107" s="5"/>
    </row>
    <row r="108" spans="4:10" x14ac:dyDescent="0.3">
      <c r="D108" s="7"/>
      <c r="E108" s="7"/>
      <c r="F108" s="7"/>
      <c r="G108" s="7"/>
      <c r="H108" s="7"/>
      <c r="I108" s="8"/>
      <c r="J108" s="5"/>
    </row>
    <row r="109" spans="4:10" x14ac:dyDescent="0.3">
      <c r="D109" s="7"/>
      <c r="E109" s="7"/>
      <c r="F109" s="7"/>
      <c r="G109" s="7"/>
      <c r="H109" s="7"/>
      <c r="I109" s="8"/>
      <c r="J109" s="5"/>
    </row>
    <row r="110" spans="4:10" x14ac:dyDescent="0.3">
      <c r="D110" s="7"/>
      <c r="E110" s="7"/>
      <c r="F110" s="7"/>
      <c r="G110" s="7"/>
      <c r="H110" s="7"/>
      <c r="I110" s="8"/>
      <c r="J110" s="5"/>
    </row>
    <row r="111" spans="4:10" x14ac:dyDescent="0.3">
      <c r="D111" s="7"/>
      <c r="E111" s="7"/>
      <c r="F111" s="7"/>
      <c r="G111" s="7"/>
      <c r="H111" s="7"/>
      <c r="I111" s="8"/>
      <c r="J111" s="5"/>
    </row>
    <row r="112" spans="4:10" x14ac:dyDescent="0.3">
      <c r="D112" s="7"/>
      <c r="E112" s="7"/>
      <c r="F112" s="7"/>
      <c r="G112" s="7"/>
      <c r="H112" s="7"/>
      <c r="I112" s="8"/>
      <c r="J112" s="5"/>
    </row>
    <row r="113" spans="4:10" x14ac:dyDescent="0.3">
      <c r="D113" s="7"/>
      <c r="E113" s="7"/>
      <c r="F113" s="7"/>
      <c r="G113" s="7"/>
      <c r="H113" s="7"/>
      <c r="I113" s="8"/>
      <c r="J113" s="5"/>
    </row>
    <row r="114" spans="4:10" x14ac:dyDescent="0.3">
      <c r="D114" s="7"/>
      <c r="E114" s="7"/>
      <c r="F114" s="7"/>
      <c r="G114" s="7"/>
      <c r="H114" s="7"/>
      <c r="I114" s="8"/>
      <c r="J114" s="5"/>
    </row>
    <row r="115" spans="4:10" x14ac:dyDescent="0.3">
      <c r="D115" s="7"/>
      <c r="E115" s="7"/>
      <c r="F115" s="7"/>
      <c r="G115" s="7"/>
      <c r="H115" s="7"/>
      <c r="I115" s="8"/>
      <c r="J115" s="5"/>
    </row>
    <row r="116" spans="4:10" x14ac:dyDescent="0.3">
      <c r="D116" s="7"/>
      <c r="E116" s="7"/>
      <c r="F116" s="7"/>
      <c r="G116" s="7"/>
      <c r="H116" s="7"/>
      <c r="I116" s="8"/>
      <c r="J116" s="5"/>
    </row>
    <row r="117" spans="4:10" x14ac:dyDescent="0.3">
      <c r="D117" s="7"/>
      <c r="E117" s="7"/>
      <c r="F117" s="7"/>
      <c r="G117" s="7"/>
      <c r="H117" s="7"/>
      <c r="I117" s="8"/>
      <c r="J117" s="5"/>
    </row>
    <row r="118" spans="4:10" x14ac:dyDescent="0.3">
      <c r="D118" s="7"/>
      <c r="E118" s="7"/>
      <c r="F118" s="7"/>
      <c r="G118" s="7"/>
      <c r="H118" s="7"/>
      <c r="I118" s="8"/>
      <c r="J118" s="5"/>
    </row>
    <row r="119" spans="4:10" x14ac:dyDescent="0.3">
      <c r="D119" s="7"/>
      <c r="E119" s="7"/>
      <c r="F119" s="7"/>
      <c r="G119" s="7"/>
      <c r="H119" s="7"/>
      <c r="I119" s="8"/>
      <c r="J119" s="5"/>
    </row>
    <row r="120" spans="4:10" x14ac:dyDescent="0.3">
      <c r="D120" s="7"/>
      <c r="E120" s="7"/>
      <c r="F120" s="7"/>
      <c r="G120" s="7"/>
      <c r="H120" s="7"/>
      <c r="I120" s="8"/>
      <c r="J120" s="5"/>
    </row>
    <row r="121" spans="4:10" x14ac:dyDescent="0.3">
      <c r="D121" s="7"/>
      <c r="E121" s="7"/>
      <c r="F121" s="7"/>
      <c r="G121" s="7"/>
      <c r="H121" s="7"/>
      <c r="I121" s="8"/>
      <c r="J121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2023-05-16T05:10:04Z</dcterms:modified>
</cp:coreProperties>
</file>