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5F108C8-7EEC-4DC0-8250-7E02FA26337C}" xr6:coauthVersionLast="37" xr6:coauthVersionMax="37" xr10:uidLastSave="{00000000-0000-0000-0000-000000000000}"/>
  <bookViews>
    <workbookView xWindow="0" yWindow="0" windowWidth="22260" windowHeight="12645" activeTab="4" xr2:uid="{00000000-000D-0000-FFFF-FFFF00000000}"/>
  </bookViews>
  <sheets>
    <sheet name="cross_corre" sheetId="2" r:id="rId1"/>
    <sheet name="Sheet1" sheetId="1" r:id="rId2"/>
    <sheet name="Sheet3" sheetId="3" r:id="rId3"/>
    <sheet name="hengcheng" sheetId="4" r:id="rId4"/>
    <sheet name="kuosa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3" i="3" l="1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60" i="3"/>
  <c r="I187" i="3"/>
  <c r="D335" i="3" l="1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3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B298" i="3"/>
  <c r="F294" i="3"/>
  <c r="G294" i="3"/>
  <c r="H294" i="3"/>
  <c r="F295" i="3"/>
  <c r="G295" i="3"/>
  <c r="H295" i="3"/>
  <c r="K285" i="3"/>
  <c r="K289" i="3"/>
  <c r="K293" i="3"/>
  <c r="J264" i="3"/>
  <c r="J268" i="3"/>
  <c r="J272" i="3"/>
  <c r="J276" i="3"/>
  <c r="J280" i="3"/>
  <c r="J284" i="3"/>
  <c r="J288" i="3"/>
  <c r="J292" i="3"/>
  <c r="I263" i="3"/>
  <c r="I267" i="3"/>
  <c r="I271" i="3"/>
  <c r="I275" i="3"/>
  <c r="I279" i="3"/>
  <c r="I283" i="3"/>
  <c r="I287" i="3"/>
  <c r="I291" i="3"/>
  <c r="K260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B224" i="3"/>
  <c r="B187" i="3"/>
  <c r="H260" i="3"/>
  <c r="G260" i="3"/>
  <c r="F260" i="3"/>
  <c r="E260" i="3"/>
  <c r="D262" i="3"/>
  <c r="D263" i="3"/>
  <c r="D264" i="3"/>
  <c r="D265" i="3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C262" i="3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61" i="3"/>
  <c r="D261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24" i="3"/>
  <c r="D224" i="3"/>
  <c r="G222" i="3"/>
  <c r="F221" i="3"/>
  <c r="G221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187" i="3"/>
  <c r="G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187" i="3"/>
  <c r="E221" i="3" s="1"/>
  <c r="E222" i="3" s="1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187" i="3"/>
  <c r="R179" i="3"/>
  <c r="S179" i="3"/>
  <c r="T179" i="3"/>
  <c r="U179" i="3"/>
  <c r="V179" i="3"/>
  <c r="W179" i="3"/>
  <c r="X179" i="3"/>
  <c r="Y179" i="3"/>
  <c r="Z179" i="3"/>
  <c r="R180" i="3"/>
  <c r="S180" i="3"/>
  <c r="T180" i="3"/>
  <c r="U180" i="3"/>
  <c r="V180" i="3"/>
  <c r="W180" i="3"/>
  <c r="X180" i="3"/>
  <c r="Y180" i="3"/>
  <c r="Z180" i="3"/>
  <c r="R181" i="3"/>
  <c r="S181" i="3"/>
  <c r="T181" i="3"/>
  <c r="U181" i="3"/>
  <c r="V181" i="3"/>
  <c r="W181" i="3"/>
  <c r="X181" i="3"/>
  <c r="Y181" i="3"/>
  <c r="Z181" i="3"/>
  <c r="R182" i="3"/>
  <c r="S182" i="3"/>
  <c r="T182" i="3"/>
  <c r="U182" i="3"/>
  <c r="V182" i="3"/>
  <c r="W182" i="3"/>
  <c r="X182" i="3"/>
  <c r="Y182" i="3"/>
  <c r="Z182" i="3"/>
  <c r="N150" i="3"/>
  <c r="R150" i="3"/>
  <c r="S150" i="3"/>
  <c r="T150" i="3"/>
  <c r="U150" i="3"/>
  <c r="V150" i="3"/>
  <c r="W150" i="3"/>
  <c r="X150" i="3"/>
  <c r="Y150" i="3"/>
  <c r="Z150" i="3"/>
  <c r="R151" i="3"/>
  <c r="S151" i="3"/>
  <c r="T151" i="3"/>
  <c r="U151" i="3"/>
  <c r="V151" i="3"/>
  <c r="W151" i="3"/>
  <c r="X151" i="3"/>
  <c r="Y151" i="3"/>
  <c r="Z151" i="3"/>
  <c r="R152" i="3"/>
  <c r="S152" i="3"/>
  <c r="T152" i="3"/>
  <c r="U152" i="3"/>
  <c r="V152" i="3"/>
  <c r="W152" i="3"/>
  <c r="X152" i="3"/>
  <c r="Y152" i="3"/>
  <c r="Z152" i="3"/>
  <c r="R153" i="3"/>
  <c r="S153" i="3"/>
  <c r="T153" i="3"/>
  <c r="U153" i="3"/>
  <c r="V153" i="3"/>
  <c r="W153" i="3"/>
  <c r="X153" i="3"/>
  <c r="Y153" i="3"/>
  <c r="Z153" i="3"/>
  <c r="N154" i="3"/>
  <c r="R154" i="3"/>
  <c r="S154" i="3"/>
  <c r="T154" i="3"/>
  <c r="U154" i="3"/>
  <c r="V154" i="3"/>
  <c r="W154" i="3"/>
  <c r="X154" i="3"/>
  <c r="Y154" i="3"/>
  <c r="Z154" i="3"/>
  <c r="R155" i="3"/>
  <c r="S155" i="3"/>
  <c r="T155" i="3"/>
  <c r="U155" i="3"/>
  <c r="V155" i="3"/>
  <c r="W155" i="3"/>
  <c r="X155" i="3"/>
  <c r="Y155" i="3"/>
  <c r="Z155" i="3"/>
  <c r="R156" i="3"/>
  <c r="S156" i="3"/>
  <c r="T156" i="3"/>
  <c r="U156" i="3"/>
  <c r="V156" i="3"/>
  <c r="W156" i="3"/>
  <c r="X156" i="3"/>
  <c r="Y156" i="3"/>
  <c r="Z156" i="3"/>
  <c r="R157" i="3"/>
  <c r="S157" i="3"/>
  <c r="T157" i="3"/>
  <c r="U157" i="3"/>
  <c r="V157" i="3"/>
  <c r="W157" i="3"/>
  <c r="X157" i="3"/>
  <c r="Y157" i="3"/>
  <c r="Z157" i="3"/>
  <c r="N158" i="3"/>
  <c r="R158" i="3"/>
  <c r="S158" i="3"/>
  <c r="T158" i="3"/>
  <c r="U158" i="3"/>
  <c r="V158" i="3"/>
  <c r="W158" i="3"/>
  <c r="X158" i="3"/>
  <c r="Y158" i="3"/>
  <c r="Z158" i="3"/>
  <c r="R159" i="3"/>
  <c r="S159" i="3"/>
  <c r="T159" i="3"/>
  <c r="U159" i="3"/>
  <c r="V159" i="3"/>
  <c r="W159" i="3"/>
  <c r="X159" i="3"/>
  <c r="Y159" i="3"/>
  <c r="Z159" i="3"/>
  <c r="R160" i="3"/>
  <c r="S160" i="3"/>
  <c r="T160" i="3"/>
  <c r="U160" i="3"/>
  <c r="V160" i="3"/>
  <c r="W160" i="3"/>
  <c r="X160" i="3"/>
  <c r="Y160" i="3"/>
  <c r="Z160" i="3"/>
  <c r="R161" i="3"/>
  <c r="S161" i="3"/>
  <c r="T161" i="3"/>
  <c r="U161" i="3"/>
  <c r="V161" i="3"/>
  <c r="W161" i="3"/>
  <c r="X161" i="3"/>
  <c r="Y161" i="3"/>
  <c r="Z161" i="3"/>
  <c r="N162" i="3"/>
  <c r="R162" i="3"/>
  <c r="S162" i="3"/>
  <c r="T162" i="3"/>
  <c r="U162" i="3"/>
  <c r="V162" i="3"/>
  <c r="W162" i="3"/>
  <c r="X162" i="3"/>
  <c r="Y162" i="3"/>
  <c r="Z162" i="3"/>
  <c r="R163" i="3"/>
  <c r="S163" i="3"/>
  <c r="T163" i="3"/>
  <c r="U163" i="3"/>
  <c r="V163" i="3"/>
  <c r="W163" i="3"/>
  <c r="X163" i="3"/>
  <c r="Y163" i="3"/>
  <c r="Z163" i="3"/>
  <c r="D164" i="3"/>
  <c r="R164" i="3"/>
  <c r="S164" i="3"/>
  <c r="T164" i="3"/>
  <c r="U164" i="3"/>
  <c r="V164" i="3"/>
  <c r="W164" i="3"/>
  <c r="X164" i="3"/>
  <c r="Y164" i="3"/>
  <c r="Z164" i="3"/>
  <c r="D165" i="3"/>
  <c r="R165" i="3"/>
  <c r="S165" i="3"/>
  <c r="T165" i="3"/>
  <c r="U165" i="3"/>
  <c r="V165" i="3"/>
  <c r="W165" i="3"/>
  <c r="X165" i="3"/>
  <c r="Y165" i="3"/>
  <c r="Z165" i="3"/>
  <c r="R166" i="3"/>
  <c r="S166" i="3"/>
  <c r="T166" i="3"/>
  <c r="U166" i="3"/>
  <c r="V166" i="3"/>
  <c r="W166" i="3"/>
  <c r="X166" i="3"/>
  <c r="Y166" i="3"/>
  <c r="Z166" i="3"/>
  <c r="D167" i="3"/>
  <c r="N167" i="3"/>
  <c r="R167" i="3"/>
  <c r="S167" i="3"/>
  <c r="T167" i="3"/>
  <c r="U167" i="3"/>
  <c r="V167" i="3"/>
  <c r="W167" i="3"/>
  <c r="X167" i="3"/>
  <c r="Y167" i="3"/>
  <c r="Z167" i="3"/>
  <c r="D168" i="3"/>
  <c r="R168" i="3"/>
  <c r="S168" i="3"/>
  <c r="T168" i="3"/>
  <c r="U168" i="3"/>
  <c r="V168" i="3"/>
  <c r="W168" i="3"/>
  <c r="X168" i="3"/>
  <c r="Y168" i="3"/>
  <c r="Z168" i="3"/>
  <c r="P169" i="3"/>
  <c r="R169" i="3"/>
  <c r="S169" i="3"/>
  <c r="T169" i="3"/>
  <c r="U169" i="3"/>
  <c r="V169" i="3"/>
  <c r="W169" i="3"/>
  <c r="X169" i="3"/>
  <c r="Y169" i="3"/>
  <c r="Z169" i="3"/>
  <c r="R170" i="3"/>
  <c r="S170" i="3"/>
  <c r="T170" i="3"/>
  <c r="U170" i="3"/>
  <c r="V170" i="3"/>
  <c r="W170" i="3"/>
  <c r="X170" i="3"/>
  <c r="Y170" i="3"/>
  <c r="Z170" i="3"/>
  <c r="D171" i="3"/>
  <c r="N171" i="3"/>
  <c r="R171" i="3"/>
  <c r="S171" i="3"/>
  <c r="T171" i="3"/>
  <c r="U171" i="3"/>
  <c r="V171" i="3"/>
  <c r="W171" i="3"/>
  <c r="X171" i="3"/>
  <c r="Y171" i="3"/>
  <c r="Z171" i="3"/>
  <c r="D172" i="3"/>
  <c r="R172" i="3"/>
  <c r="S172" i="3"/>
  <c r="T172" i="3"/>
  <c r="U172" i="3"/>
  <c r="V172" i="3"/>
  <c r="W172" i="3"/>
  <c r="X172" i="3"/>
  <c r="Y172" i="3"/>
  <c r="Z172" i="3"/>
  <c r="P173" i="3"/>
  <c r="R173" i="3"/>
  <c r="S173" i="3"/>
  <c r="T173" i="3"/>
  <c r="U173" i="3"/>
  <c r="V173" i="3"/>
  <c r="W173" i="3"/>
  <c r="X173" i="3"/>
  <c r="Y173" i="3"/>
  <c r="Z173" i="3"/>
  <c r="J174" i="3"/>
  <c r="R174" i="3"/>
  <c r="S174" i="3"/>
  <c r="T174" i="3"/>
  <c r="U174" i="3"/>
  <c r="V174" i="3"/>
  <c r="W174" i="3"/>
  <c r="X174" i="3"/>
  <c r="Y174" i="3"/>
  <c r="Z174" i="3"/>
  <c r="D175" i="3"/>
  <c r="F175" i="3"/>
  <c r="N175" i="3"/>
  <c r="R175" i="3"/>
  <c r="S175" i="3"/>
  <c r="T175" i="3"/>
  <c r="U175" i="3"/>
  <c r="V175" i="3"/>
  <c r="W175" i="3"/>
  <c r="X175" i="3"/>
  <c r="Y175" i="3"/>
  <c r="Z175" i="3"/>
  <c r="D176" i="3"/>
  <c r="R176" i="3"/>
  <c r="S176" i="3"/>
  <c r="T176" i="3"/>
  <c r="U176" i="3"/>
  <c r="V176" i="3"/>
  <c r="W176" i="3"/>
  <c r="X176" i="3"/>
  <c r="Y176" i="3"/>
  <c r="Z176" i="3"/>
  <c r="B177" i="3"/>
  <c r="P177" i="3"/>
  <c r="R177" i="3"/>
  <c r="S177" i="3"/>
  <c r="T177" i="3"/>
  <c r="U177" i="3"/>
  <c r="V177" i="3"/>
  <c r="W177" i="3"/>
  <c r="X177" i="3"/>
  <c r="Y177" i="3"/>
  <c r="Z177" i="3"/>
  <c r="F178" i="3"/>
  <c r="J178" i="3"/>
  <c r="R178" i="3"/>
  <c r="S178" i="3"/>
  <c r="T178" i="3"/>
  <c r="U178" i="3"/>
  <c r="V178" i="3"/>
  <c r="W178" i="3"/>
  <c r="X178" i="3"/>
  <c r="Y178" i="3"/>
  <c r="Z178" i="3"/>
  <c r="O149" i="3"/>
  <c r="R149" i="3"/>
  <c r="S149" i="3"/>
  <c r="T149" i="3"/>
  <c r="U149" i="3"/>
  <c r="V149" i="3"/>
  <c r="W149" i="3"/>
  <c r="X149" i="3"/>
  <c r="Y149" i="3"/>
  <c r="Z149" i="3"/>
  <c r="H146" i="3"/>
  <c r="H177" i="3" s="1"/>
  <c r="L146" i="3"/>
  <c r="P146" i="3"/>
  <c r="P176" i="3" s="1"/>
  <c r="R146" i="3"/>
  <c r="S146" i="3"/>
  <c r="T146" i="3"/>
  <c r="U146" i="3"/>
  <c r="V146" i="3"/>
  <c r="W146" i="3"/>
  <c r="X146" i="3"/>
  <c r="Y146" i="3"/>
  <c r="Z146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C113" i="3"/>
  <c r="C146" i="3" s="1"/>
  <c r="D113" i="3"/>
  <c r="D146" i="3" s="1"/>
  <c r="E113" i="3"/>
  <c r="E146" i="3" s="1"/>
  <c r="F113" i="3"/>
  <c r="F146" i="3" s="1"/>
  <c r="F170" i="3" s="1"/>
  <c r="G113" i="3"/>
  <c r="G146" i="3" s="1"/>
  <c r="H113" i="3"/>
  <c r="I113" i="3"/>
  <c r="I146" i="3" s="1"/>
  <c r="I176" i="3" s="1"/>
  <c r="J113" i="3"/>
  <c r="J146" i="3" s="1"/>
  <c r="J171" i="3" s="1"/>
  <c r="K113" i="3"/>
  <c r="K146" i="3" s="1"/>
  <c r="L113" i="3"/>
  <c r="M113" i="3"/>
  <c r="M146" i="3" s="1"/>
  <c r="N113" i="3"/>
  <c r="N146" i="3" s="1"/>
  <c r="N163" i="3" s="1"/>
  <c r="O113" i="3"/>
  <c r="O146" i="3" s="1"/>
  <c r="P113" i="3"/>
  <c r="Q113" i="3"/>
  <c r="Q146" i="3" s="1"/>
  <c r="Q178" i="3" s="1"/>
  <c r="R113" i="3"/>
  <c r="S113" i="3"/>
  <c r="T113" i="3"/>
  <c r="U113" i="3"/>
  <c r="V113" i="3"/>
  <c r="W113" i="3"/>
  <c r="X113" i="3"/>
  <c r="Y113" i="3"/>
  <c r="Z113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B113" i="3"/>
  <c r="B146" i="3" s="1"/>
  <c r="B114" i="3"/>
  <c r="B112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76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39" i="3"/>
  <c r="T88" i="2"/>
  <c r="M88" i="2"/>
  <c r="M86" i="2"/>
  <c r="L87" i="2"/>
  <c r="C86" i="2"/>
  <c r="D87" i="2" s="1"/>
  <c r="F87" i="2"/>
  <c r="G87" i="2"/>
  <c r="H87" i="2"/>
  <c r="J87" i="2"/>
  <c r="K87" i="2"/>
  <c r="U86" i="2"/>
  <c r="V89" i="2" s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F133" i="1"/>
  <c r="AD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33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33" i="1"/>
  <c r="K281" i="3" l="1"/>
  <c r="K277" i="3"/>
  <c r="K273" i="3"/>
  <c r="K269" i="3"/>
  <c r="K265" i="3"/>
  <c r="K261" i="3"/>
  <c r="L290" i="3"/>
  <c r="L286" i="3"/>
  <c r="L282" i="3"/>
  <c r="L278" i="3"/>
  <c r="L274" i="3"/>
  <c r="L270" i="3"/>
  <c r="L266" i="3"/>
  <c r="L262" i="3"/>
  <c r="L260" i="3"/>
  <c r="I290" i="3"/>
  <c r="I286" i="3"/>
  <c r="I282" i="3"/>
  <c r="I278" i="3"/>
  <c r="I274" i="3"/>
  <c r="I270" i="3"/>
  <c r="I266" i="3"/>
  <c r="I262" i="3"/>
  <c r="J291" i="3"/>
  <c r="J287" i="3"/>
  <c r="J283" i="3"/>
  <c r="J279" i="3"/>
  <c r="J275" i="3"/>
  <c r="J271" i="3"/>
  <c r="J267" i="3"/>
  <c r="J263" i="3"/>
  <c r="K292" i="3"/>
  <c r="K288" i="3"/>
  <c r="K284" i="3"/>
  <c r="K280" i="3"/>
  <c r="K276" i="3"/>
  <c r="K272" i="3"/>
  <c r="K268" i="3"/>
  <c r="K264" i="3"/>
  <c r="L293" i="3"/>
  <c r="L289" i="3"/>
  <c r="L285" i="3"/>
  <c r="L281" i="3"/>
  <c r="L277" i="3"/>
  <c r="L273" i="3"/>
  <c r="L269" i="3"/>
  <c r="L265" i="3"/>
  <c r="L261" i="3"/>
  <c r="I260" i="3"/>
  <c r="I293" i="3"/>
  <c r="I289" i="3"/>
  <c r="I285" i="3"/>
  <c r="I281" i="3"/>
  <c r="I277" i="3"/>
  <c r="I273" i="3"/>
  <c r="I269" i="3"/>
  <c r="I265" i="3"/>
  <c r="I261" i="3"/>
  <c r="J290" i="3"/>
  <c r="J286" i="3"/>
  <c r="J282" i="3"/>
  <c r="J278" i="3"/>
  <c r="J274" i="3"/>
  <c r="J270" i="3"/>
  <c r="J266" i="3"/>
  <c r="J262" i="3"/>
  <c r="K291" i="3"/>
  <c r="K287" i="3"/>
  <c r="K283" i="3"/>
  <c r="K279" i="3"/>
  <c r="K275" i="3"/>
  <c r="K271" i="3"/>
  <c r="K267" i="3"/>
  <c r="K263" i="3"/>
  <c r="L292" i="3"/>
  <c r="L288" i="3"/>
  <c r="L284" i="3"/>
  <c r="L280" i="3"/>
  <c r="L276" i="3"/>
  <c r="L272" i="3"/>
  <c r="L268" i="3"/>
  <c r="L264" i="3"/>
  <c r="J260" i="3"/>
  <c r="I292" i="3"/>
  <c r="I288" i="3"/>
  <c r="I284" i="3"/>
  <c r="I280" i="3"/>
  <c r="I276" i="3"/>
  <c r="I272" i="3"/>
  <c r="I268" i="3"/>
  <c r="I264" i="3"/>
  <c r="J293" i="3"/>
  <c r="J289" i="3"/>
  <c r="J285" i="3"/>
  <c r="J281" i="3"/>
  <c r="J277" i="3"/>
  <c r="J273" i="3"/>
  <c r="J269" i="3"/>
  <c r="J265" i="3"/>
  <c r="J261" i="3"/>
  <c r="K290" i="3"/>
  <c r="K286" i="3"/>
  <c r="K282" i="3"/>
  <c r="K278" i="3"/>
  <c r="K274" i="3"/>
  <c r="K270" i="3"/>
  <c r="K266" i="3"/>
  <c r="K262" i="3"/>
  <c r="L291" i="3"/>
  <c r="L287" i="3"/>
  <c r="L283" i="3"/>
  <c r="L279" i="3"/>
  <c r="L275" i="3"/>
  <c r="L271" i="3"/>
  <c r="L267" i="3"/>
  <c r="L263" i="3"/>
  <c r="B226" i="3"/>
  <c r="B230" i="3"/>
  <c r="B234" i="3"/>
  <c r="B238" i="3"/>
  <c r="B242" i="3"/>
  <c r="B246" i="3"/>
  <c r="B250" i="3"/>
  <c r="B254" i="3"/>
  <c r="B261" i="3"/>
  <c r="B227" i="3"/>
  <c r="B231" i="3"/>
  <c r="B235" i="3"/>
  <c r="B239" i="3"/>
  <c r="B243" i="3"/>
  <c r="B247" i="3"/>
  <c r="B251" i="3"/>
  <c r="B255" i="3"/>
  <c r="B228" i="3"/>
  <c r="B232" i="3"/>
  <c r="B236" i="3"/>
  <c r="B240" i="3"/>
  <c r="B244" i="3"/>
  <c r="B248" i="3"/>
  <c r="B252" i="3"/>
  <c r="B256" i="3"/>
  <c r="B225" i="3"/>
  <c r="B229" i="3"/>
  <c r="B233" i="3"/>
  <c r="B237" i="3"/>
  <c r="B241" i="3"/>
  <c r="B245" i="3"/>
  <c r="B249" i="3"/>
  <c r="B253" i="3"/>
  <c r="B257" i="3"/>
  <c r="E179" i="3"/>
  <c r="E180" i="3"/>
  <c r="E181" i="3"/>
  <c r="E182" i="3"/>
  <c r="E152" i="3"/>
  <c r="E153" i="3"/>
  <c r="E157" i="3"/>
  <c r="E161" i="3"/>
  <c r="E154" i="3"/>
  <c r="E158" i="3"/>
  <c r="E162" i="3"/>
  <c r="E163" i="3"/>
  <c r="E165" i="3"/>
  <c r="E169" i="3"/>
  <c r="E173" i="3"/>
  <c r="E177" i="3"/>
  <c r="E150" i="3"/>
  <c r="E151" i="3"/>
  <c r="E166" i="3"/>
  <c r="E170" i="3"/>
  <c r="E174" i="3"/>
  <c r="E178" i="3"/>
  <c r="E168" i="3"/>
  <c r="E155" i="3"/>
  <c r="E159" i="3"/>
  <c r="E164" i="3"/>
  <c r="E167" i="3"/>
  <c r="E171" i="3"/>
  <c r="E175" i="3"/>
  <c r="E156" i="3"/>
  <c r="E160" i="3"/>
  <c r="E172" i="3"/>
  <c r="E176" i="3"/>
  <c r="E149" i="3"/>
  <c r="M179" i="3"/>
  <c r="M180" i="3"/>
  <c r="M181" i="3"/>
  <c r="M182" i="3"/>
  <c r="M152" i="3"/>
  <c r="M153" i="3"/>
  <c r="M157" i="3"/>
  <c r="M161" i="3"/>
  <c r="M154" i="3"/>
  <c r="M158" i="3"/>
  <c r="M162" i="3"/>
  <c r="M165" i="3"/>
  <c r="M169" i="3"/>
  <c r="M173" i="3"/>
  <c r="C211" i="3" s="1"/>
  <c r="M177" i="3"/>
  <c r="M150" i="3"/>
  <c r="M167" i="3"/>
  <c r="M171" i="3"/>
  <c r="M175" i="3"/>
  <c r="M155" i="3"/>
  <c r="M156" i="3"/>
  <c r="M159" i="3"/>
  <c r="M160" i="3"/>
  <c r="M163" i="3"/>
  <c r="M164" i="3"/>
  <c r="M166" i="3"/>
  <c r="M168" i="3"/>
  <c r="M149" i="3"/>
  <c r="M151" i="3"/>
  <c r="M174" i="3"/>
  <c r="Q171" i="3"/>
  <c r="Q175" i="3"/>
  <c r="H173" i="3"/>
  <c r="M170" i="3"/>
  <c r="B150" i="3"/>
  <c r="B151" i="3"/>
  <c r="B156" i="3"/>
  <c r="B160" i="3"/>
  <c r="B152" i="3"/>
  <c r="B157" i="3"/>
  <c r="B161" i="3"/>
  <c r="B154" i="3"/>
  <c r="B158" i="3"/>
  <c r="B162" i="3"/>
  <c r="B164" i="3"/>
  <c r="B168" i="3"/>
  <c r="B172" i="3"/>
  <c r="B176" i="3"/>
  <c r="B180" i="3"/>
  <c r="B155" i="3"/>
  <c r="B159" i="3"/>
  <c r="B165" i="3"/>
  <c r="B167" i="3"/>
  <c r="B171" i="3"/>
  <c r="B175" i="3"/>
  <c r="B179" i="3"/>
  <c r="B153" i="3"/>
  <c r="B149" i="3"/>
  <c r="B163" i="3"/>
  <c r="B181" i="3"/>
  <c r="B166" i="3"/>
  <c r="B170" i="3"/>
  <c r="B174" i="3"/>
  <c r="O150" i="3"/>
  <c r="O155" i="3"/>
  <c r="O159" i="3"/>
  <c r="O151" i="3"/>
  <c r="O156" i="3"/>
  <c r="O160" i="3"/>
  <c r="O182" i="3"/>
  <c r="O152" i="3"/>
  <c r="O163" i="3"/>
  <c r="O167" i="3"/>
  <c r="O171" i="3"/>
  <c r="O175" i="3"/>
  <c r="O179" i="3"/>
  <c r="O153" i="3"/>
  <c r="O157" i="3"/>
  <c r="O161" i="3"/>
  <c r="O164" i="3"/>
  <c r="O181" i="3"/>
  <c r="O165" i="3"/>
  <c r="O169" i="3"/>
  <c r="O173" i="3"/>
  <c r="O177" i="3"/>
  <c r="O154" i="3"/>
  <c r="O158" i="3"/>
  <c r="O162" i="3"/>
  <c r="O180" i="3"/>
  <c r="O166" i="3"/>
  <c r="O168" i="3"/>
  <c r="O170" i="3"/>
  <c r="O172" i="3"/>
  <c r="O174" i="3"/>
  <c r="O176" i="3"/>
  <c r="O178" i="3"/>
  <c r="K150" i="3"/>
  <c r="K155" i="3"/>
  <c r="K159" i="3"/>
  <c r="K151" i="3"/>
  <c r="K156" i="3"/>
  <c r="K160" i="3"/>
  <c r="K180" i="3"/>
  <c r="K167" i="3"/>
  <c r="K171" i="3"/>
  <c r="K175" i="3"/>
  <c r="K181" i="3"/>
  <c r="K154" i="3"/>
  <c r="K158" i="3"/>
  <c r="K162" i="3"/>
  <c r="K163" i="3"/>
  <c r="K164" i="3"/>
  <c r="K182" i="3"/>
  <c r="K152" i="3"/>
  <c r="K179" i="3"/>
  <c r="K153" i="3"/>
  <c r="K166" i="3"/>
  <c r="K168" i="3"/>
  <c r="K170" i="3"/>
  <c r="K172" i="3"/>
  <c r="K174" i="3"/>
  <c r="K176" i="3"/>
  <c r="K178" i="3"/>
  <c r="K169" i="3"/>
  <c r="K173" i="3"/>
  <c r="K177" i="3"/>
  <c r="K157" i="3"/>
  <c r="K161" i="3"/>
  <c r="K165" i="3"/>
  <c r="G150" i="3"/>
  <c r="G155" i="3"/>
  <c r="G159" i="3"/>
  <c r="G151" i="3"/>
  <c r="G156" i="3"/>
  <c r="G160" i="3"/>
  <c r="G182" i="3"/>
  <c r="G152" i="3"/>
  <c r="G167" i="3"/>
  <c r="G171" i="3"/>
  <c r="G175" i="3"/>
  <c r="G179" i="3"/>
  <c r="G153" i="3"/>
  <c r="G157" i="3"/>
  <c r="G161" i="3"/>
  <c r="G164" i="3"/>
  <c r="G180" i="3"/>
  <c r="G165" i="3"/>
  <c r="G168" i="3"/>
  <c r="G172" i="3"/>
  <c r="G176" i="3"/>
  <c r="G154" i="3"/>
  <c r="G181" i="3"/>
  <c r="G163" i="3"/>
  <c r="G169" i="3"/>
  <c r="G173" i="3"/>
  <c r="G177" i="3"/>
  <c r="G158" i="3"/>
  <c r="G162" i="3"/>
  <c r="G166" i="3"/>
  <c r="G170" i="3"/>
  <c r="G174" i="3"/>
  <c r="G178" i="3"/>
  <c r="C155" i="3"/>
  <c r="C159" i="3"/>
  <c r="C151" i="3"/>
  <c r="C156" i="3"/>
  <c r="C160" i="3"/>
  <c r="C180" i="3"/>
  <c r="C150" i="3"/>
  <c r="C153" i="3"/>
  <c r="B191" i="3" s="1"/>
  <c r="C167" i="3"/>
  <c r="C171" i="3"/>
  <c r="C175" i="3"/>
  <c r="C181" i="3"/>
  <c r="C154" i="3"/>
  <c r="C158" i="3"/>
  <c r="C162" i="3"/>
  <c r="C164" i="3"/>
  <c r="B202" i="3" s="1"/>
  <c r="C166" i="3"/>
  <c r="C170" i="3"/>
  <c r="C174" i="3"/>
  <c r="C178" i="3"/>
  <c r="C149" i="3"/>
  <c r="C165" i="3"/>
  <c r="C152" i="3"/>
  <c r="C179" i="3"/>
  <c r="C157" i="3"/>
  <c r="C161" i="3"/>
  <c r="C169" i="3"/>
  <c r="C173" i="3"/>
  <c r="C177" i="3"/>
  <c r="C182" i="3"/>
  <c r="C163" i="3"/>
  <c r="C168" i="3"/>
  <c r="C172" i="3"/>
  <c r="K149" i="3"/>
  <c r="B178" i="3"/>
  <c r="F174" i="3"/>
  <c r="B173" i="3"/>
  <c r="B169" i="3"/>
  <c r="Q179" i="3"/>
  <c r="Q180" i="3"/>
  <c r="Q181" i="3"/>
  <c r="Q182" i="3"/>
  <c r="Q152" i="3"/>
  <c r="Q153" i="3"/>
  <c r="Q157" i="3"/>
  <c r="Q161" i="3"/>
  <c r="Q154" i="3"/>
  <c r="Q158" i="3"/>
  <c r="Q162" i="3"/>
  <c r="Q151" i="3"/>
  <c r="Q155" i="3"/>
  <c r="Q159" i="3"/>
  <c r="Q165" i="3"/>
  <c r="Q169" i="3"/>
  <c r="Q173" i="3"/>
  <c r="Q177" i="3"/>
  <c r="Q156" i="3"/>
  <c r="Q160" i="3"/>
  <c r="Q164" i="3"/>
  <c r="Q168" i="3"/>
  <c r="Q172" i="3"/>
  <c r="Q176" i="3"/>
  <c r="Q150" i="3"/>
  <c r="Q149" i="3"/>
  <c r="Q167" i="3"/>
  <c r="Q163" i="3"/>
  <c r="Q166" i="3"/>
  <c r="Q170" i="3"/>
  <c r="I179" i="3"/>
  <c r="I180" i="3"/>
  <c r="I181" i="3"/>
  <c r="I182" i="3"/>
  <c r="I152" i="3"/>
  <c r="I153" i="3"/>
  <c r="I157" i="3"/>
  <c r="I161" i="3"/>
  <c r="I154" i="3"/>
  <c r="I158" i="3"/>
  <c r="I162" i="3"/>
  <c r="I151" i="3"/>
  <c r="I155" i="3"/>
  <c r="I159" i="3"/>
  <c r="I165" i="3"/>
  <c r="I169" i="3"/>
  <c r="I173" i="3"/>
  <c r="I177" i="3"/>
  <c r="I156" i="3"/>
  <c r="I160" i="3"/>
  <c r="I163" i="3"/>
  <c r="I164" i="3"/>
  <c r="I166" i="3"/>
  <c r="I170" i="3"/>
  <c r="I174" i="3"/>
  <c r="I178" i="3"/>
  <c r="I149" i="3"/>
  <c r="I150" i="3"/>
  <c r="I167" i="3"/>
  <c r="I171" i="3"/>
  <c r="I175" i="3"/>
  <c r="I168" i="3"/>
  <c r="I172" i="3"/>
  <c r="L154" i="3"/>
  <c r="L158" i="3"/>
  <c r="L162" i="3"/>
  <c r="L150" i="3"/>
  <c r="L155" i="3"/>
  <c r="L159" i="3"/>
  <c r="L163" i="3"/>
  <c r="L179" i="3"/>
  <c r="L153" i="3"/>
  <c r="L157" i="3"/>
  <c r="L161" i="3"/>
  <c r="L166" i="3"/>
  <c r="L170" i="3"/>
  <c r="L174" i="3"/>
  <c r="L178" i="3"/>
  <c r="L149" i="3"/>
  <c r="L180" i="3"/>
  <c r="L151" i="3"/>
  <c r="L156" i="3"/>
  <c r="L160" i="3"/>
  <c r="L168" i="3"/>
  <c r="L172" i="3"/>
  <c r="L176" i="3"/>
  <c r="L182" i="3"/>
  <c r="L152" i="3"/>
  <c r="L164" i="3"/>
  <c r="L165" i="3"/>
  <c r="L181" i="3"/>
  <c r="L167" i="3"/>
  <c r="L171" i="3"/>
  <c r="L175" i="3"/>
  <c r="L169" i="3"/>
  <c r="L173" i="3"/>
  <c r="M172" i="3"/>
  <c r="H154" i="3"/>
  <c r="H158" i="3"/>
  <c r="H162" i="3"/>
  <c r="H150" i="3"/>
  <c r="H155" i="3"/>
  <c r="H159" i="3"/>
  <c r="H163" i="3"/>
  <c r="H181" i="3"/>
  <c r="H156" i="3"/>
  <c r="H160" i="3"/>
  <c r="H166" i="3"/>
  <c r="H170" i="3"/>
  <c r="H174" i="3"/>
  <c r="H178" i="3"/>
  <c r="H149" i="3"/>
  <c r="H182" i="3"/>
  <c r="H152" i="3"/>
  <c r="H179" i="3"/>
  <c r="H153" i="3"/>
  <c r="H157" i="3"/>
  <c r="H161" i="3"/>
  <c r="H167" i="3"/>
  <c r="H171" i="3"/>
  <c r="H175" i="3"/>
  <c r="H180" i="3"/>
  <c r="H151" i="3"/>
  <c r="H165" i="3"/>
  <c r="H168" i="3"/>
  <c r="H172" i="3"/>
  <c r="H176" i="3"/>
  <c r="H164" i="3"/>
  <c r="L177" i="3"/>
  <c r="H169" i="3"/>
  <c r="J151" i="3"/>
  <c r="J156" i="3"/>
  <c r="J160" i="3"/>
  <c r="J179" i="3"/>
  <c r="J180" i="3"/>
  <c r="J181" i="3"/>
  <c r="J182" i="3"/>
  <c r="J152" i="3"/>
  <c r="J153" i="3"/>
  <c r="J157" i="3"/>
  <c r="J161" i="3"/>
  <c r="J150" i="3"/>
  <c r="J154" i="3"/>
  <c r="J158" i="3"/>
  <c r="J162" i="3"/>
  <c r="J163" i="3"/>
  <c r="J164" i="3"/>
  <c r="J168" i="3"/>
  <c r="J172" i="3"/>
  <c r="J176" i="3"/>
  <c r="J155" i="3"/>
  <c r="J159" i="3"/>
  <c r="J165" i="3"/>
  <c r="J169" i="3"/>
  <c r="J173" i="3"/>
  <c r="J177" i="3"/>
  <c r="J149" i="3"/>
  <c r="J167" i="3"/>
  <c r="J166" i="3"/>
  <c r="J170" i="3"/>
  <c r="F151" i="3"/>
  <c r="F156" i="3"/>
  <c r="F160" i="3"/>
  <c r="F179" i="3"/>
  <c r="F180" i="3"/>
  <c r="F181" i="3"/>
  <c r="F182" i="3"/>
  <c r="F152" i="3"/>
  <c r="F153" i="3"/>
  <c r="F157" i="3"/>
  <c r="F161" i="3"/>
  <c r="F164" i="3"/>
  <c r="F168" i="3"/>
  <c r="F172" i="3"/>
  <c r="F176" i="3"/>
  <c r="F163" i="3"/>
  <c r="F165" i="3"/>
  <c r="F150" i="3"/>
  <c r="F154" i="3"/>
  <c r="F158" i="3"/>
  <c r="F162" i="3"/>
  <c r="F166" i="3"/>
  <c r="F149" i="3"/>
  <c r="F155" i="3"/>
  <c r="F159" i="3"/>
  <c r="F167" i="3"/>
  <c r="F169" i="3"/>
  <c r="F171" i="3"/>
  <c r="F173" i="3"/>
  <c r="P154" i="3"/>
  <c r="P158" i="3"/>
  <c r="P150" i="3"/>
  <c r="P155" i="3"/>
  <c r="P159" i="3"/>
  <c r="P181" i="3"/>
  <c r="P156" i="3"/>
  <c r="P160" i="3"/>
  <c r="P162" i="3"/>
  <c r="P166" i="3"/>
  <c r="P170" i="3"/>
  <c r="P174" i="3"/>
  <c r="P178" i="3"/>
  <c r="P149" i="3"/>
  <c r="P182" i="3"/>
  <c r="P152" i="3"/>
  <c r="P163" i="3"/>
  <c r="P151" i="3"/>
  <c r="P157" i="3"/>
  <c r="P161" i="3"/>
  <c r="P167" i="3"/>
  <c r="P171" i="3"/>
  <c r="P175" i="3"/>
  <c r="P153" i="3"/>
  <c r="P165" i="3"/>
  <c r="P180" i="3"/>
  <c r="P164" i="3"/>
  <c r="P179" i="3"/>
  <c r="P168" i="3"/>
  <c r="P172" i="3"/>
  <c r="B182" i="3"/>
  <c r="G149" i="3"/>
  <c r="M178" i="3"/>
  <c r="F177" i="3"/>
  <c r="M176" i="3"/>
  <c r="C176" i="3"/>
  <c r="J175" i="3"/>
  <c r="Q174" i="3"/>
  <c r="D154" i="3"/>
  <c r="D158" i="3"/>
  <c r="D162" i="3"/>
  <c r="D150" i="3"/>
  <c r="D155" i="3"/>
  <c r="D159" i="3"/>
  <c r="D163" i="3"/>
  <c r="D179" i="3"/>
  <c r="D157" i="3"/>
  <c r="D161" i="3"/>
  <c r="D166" i="3"/>
  <c r="D170" i="3"/>
  <c r="D174" i="3"/>
  <c r="D178" i="3"/>
  <c r="D149" i="3"/>
  <c r="D180" i="3"/>
  <c r="D151" i="3"/>
  <c r="D169" i="3"/>
  <c r="D173" i="3"/>
  <c r="D177" i="3"/>
  <c r="D181" i="3"/>
  <c r="D160" i="3"/>
  <c r="D156" i="3"/>
  <c r="D152" i="3"/>
  <c r="D153" i="3"/>
  <c r="N151" i="3"/>
  <c r="N156" i="3"/>
  <c r="N160" i="3"/>
  <c r="N179" i="3"/>
  <c r="N180" i="3"/>
  <c r="N181" i="3"/>
  <c r="N182" i="3"/>
  <c r="N152" i="3"/>
  <c r="N153" i="3"/>
  <c r="N157" i="3"/>
  <c r="N161" i="3"/>
  <c r="N164" i="3"/>
  <c r="N168" i="3"/>
  <c r="N172" i="3"/>
  <c r="N176" i="3"/>
  <c r="N165" i="3"/>
  <c r="N155" i="3"/>
  <c r="N159" i="3"/>
  <c r="N166" i="3"/>
  <c r="N170" i="3"/>
  <c r="N174" i="3"/>
  <c r="N178" i="3"/>
  <c r="N149" i="3"/>
  <c r="N177" i="3"/>
  <c r="N173" i="3"/>
  <c r="N169" i="3"/>
  <c r="D188" i="3"/>
  <c r="D182" i="3"/>
  <c r="C87" i="2"/>
  <c r="I87" i="2"/>
  <c r="E87" i="2"/>
  <c r="Y89" i="2"/>
  <c r="X89" i="2"/>
  <c r="U89" i="2"/>
  <c r="W89" i="2"/>
  <c r="Z89" i="2"/>
  <c r="N88" i="2"/>
  <c r="Q88" i="2"/>
  <c r="P88" i="2"/>
  <c r="S88" i="2"/>
  <c r="O88" i="2"/>
  <c r="R88" i="2"/>
  <c r="E261" i="3" l="1"/>
  <c r="B262" i="3"/>
  <c r="F261" i="3"/>
  <c r="B206" i="3"/>
  <c r="B217" i="3"/>
  <c r="C212" i="3"/>
  <c r="C197" i="3"/>
  <c r="C191" i="3"/>
  <c r="B214" i="3"/>
  <c r="C210" i="3"/>
  <c r="B207" i="3"/>
  <c r="B212" i="3"/>
  <c r="B213" i="3"/>
  <c r="B189" i="3"/>
  <c r="C189" i="3"/>
  <c r="C205" i="3"/>
  <c r="C207" i="3"/>
  <c r="C190" i="3"/>
  <c r="C214" i="3"/>
  <c r="B220" i="3"/>
  <c r="B199" i="3"/>
  <c r="B203" i="3"/>
  <c r="B208" i="3"/>
  <c r="B196" i="3"/>
  <c r="B209" i="3"/>
  <c r="B218" i="3"/>
  <c r="B197" i="3"/>
  <c r="C187" i="3"/>
  <c r="C201" i="3"/>
  <c r="C193" i="3"/>
  <c r="C188" i="3"/>
  <c r="C203" i="3"/>
  <c r="C199" i="3"/>
  <c r="C220" i="3"/>
  <c r="C216" i="3"/>
  <c r="B211" i="3"/>
  <c r="B216" i="3"/>
  <c r="B219" i="3"/>
  <c r="B194" i="3"/>
  <c r="C208" i="3"/>
  <c r="C204" i="3"/>
  <c r="C209" i="3"/>
  <c r="C196" i="3"/>
  <c r="C218" i="3"/>
  <c r="B201" i="3"/>
  <c r="B190" i="3"/>
  <c r="B200" i="3"/>
  <c r="B188" i="3"/>
  <c r="C202" i="3"/>
  <c r="C194" i="3"/>
  <c r="C192" i="3"/>
  <c r="C217" i="3"/>
  <c r="B210" i="3"/>
  <c r="B215" i="3"/>
  <c r="B195" i="3"/>
  <c r="B204" i="3"/>
  <c r="B192" i="3"/>
  <c r="B205" i="3"/>
  <c r="B198" i="3"/>
  <c r="B193" i="3"/>
  <c r="C206" i="3"/>
  <c r="C198" i="3"/>
  <c r="C213" i="3"/>
  <c r="C215" i="3"/>
  <c r="C200" i="3"/>
  <c r="C195" i="3"/>
  <c r="C219" i="3"/>
  <c r="E262" i="3" l="1"/>
  <c r="B263" i="3"/>
  <c r="G261" i="3"/>
  <c r="H261" i="3"/>
  <c r="F263" i="3" l="1"/>
  <c r="E263" i="3"/>
  <c r="B264" i="3"/>
  <c r="H262" i="3"/>
  <c r="G262" i="3"/>
  <c r="F262" i="3"/>
  <c r="B265" i="3" l="1"/>
  <c r="E264" i="3"/>
  <c r="F264" i="3" s="1"/>
  <c r="H263" i="3"/>
  <c r="G263" i="3"/>
  <c r="H264" i="3" l="1"/>
  <c r="G264" i="3"/>
  <c r="B266" i="3"/>
  <c r="E265" i="3"/>
  <c r="H265" i="3" l="1"/>
  <c r="G265" i="3"/>
  <c r="B267" i="3"/>
  <c r="F266" i="3"/>
  <c r="E266" i="3"/>
  <c r="F265" i="3"/>
  <c r="B268" i="3" l="1"/>
  <c r="E267" i="3"/>
  <c r="H266" i="3"/>
  <c r="G266" i="3"/>
  <c r="H267" i="3" l="1"/>
  <c r="G267" i="3"/>
  <c r="F267" i="3"/>
  <c r="B269" i="3"/>
  <c r="E268" i="3"/>
  <c r="H268" i="3" l="1"/>
  <c r="G268" i="3"/>
  <c r="F268" i="3"/>
  <c r="B270" i="3"/>
  <c r="E269" i="3"/>
  <c r="F269" i="3"/>
  <c r="B271" i="3" l="1"/>
  <c r="E270" i="3"/>
  <c r="H269" i="3"/>
  <c r="G269" i="3"/>
  <c r="H270" i="3" l="1"/>
  <c r="G270" i="3"/>
  <c r="F270" i="3"/>
  <c r="B272" i="3"/>
  <c r="E271" i="3"/>
  <c r="B273" i="3" l="1"/>
  <c r="E272" i="3"/>
  <c r="H271" i="3"/>
  <c r="G271" i="3"/>
  <c r="F271" i="3"/>
  <c r="H272" i="3" l="1"/>
  <c r="G272" i="3"/>
  <c r="F272" i="3"/>
  <c r="B274" i="3"/>
  <c r="E273" i="3"/>
  <c r="F273" i="3"/>
  <c r="H273" i="3" l="1"/>
  <c r="G273" i="3"/>
  <c r="B275" i="3"/>
  <c r="E274" i="3"/>
  <c r="H274" i="3" l="1"/>
  <c r="G274" i="3"/>
  <c r="F274" i="3"/>
  <c r="B276" i="3"/>
  <c r="E275" i="3"/>
  <c r="H275" i="3" l="1"/>
  <c r="G275" i="3"/>
  <c r="F275" i="3"/>
  <c r="B277" i="3"/>
  <c r="E276" i="3"/>
  <c r="H276" i="3" l="1"/>
  <c r="G276" i="3"/>
  <c r="F276" i="3"/>
  <c r="B278" i="3"/>
  <c r="E277" i="3"/>
  <c r="F277" i="3"/>
  <c r="H277" i="3" l="1"/>
  <c r="G277" i="3"/>
  <c r="B279" i="3"/>
  <c r="E278" i="3"/>
  <c r="H278" i="3" l="1"/>
  <c r="G278" i="3"/>
  <c r="F278" i="3"/>
  <c r="B280" i="3"/>
  <c r="E279" i="3"/>
  <c r="H279" i="3" l="1"/>
  <c r="G279" i="3"/>
  <c r="F279" i="3"/>
  <c r="B281" i="3"/>
  <c r="E280" i="3"/>
  <c r="H280" i="3" l="1"/>
  <c r="G280" i="3"/>
  <c r="F280" i="3"/>
  <c r="B282" i="3"/>
  <c r="E281" i="3"/>
  <c r="F281" i="3"/>
  <c r="B283" i="3" l="1"/>
  <c r="E282" i="3"/>
  <c r="H281" i="3"/>
  <c r="G281" i="3"/>
  <c r="H282" i="3" l="1"/>
  <c r="G282" i="3"/>
  <c r="F282" i="3"/>
  <c r="B284" i="3"/>
  <c r="E283" i="3"/>
  <c r="B285" i="3" l="1"/>
  <c r="E284" i="3"/>
  <c r="H283" i="3"/>
  <c r="G283" i="3"/>
  <c r="F283" i="3"/>
  <c r="H284" i="3" l="1"/>
  <c r="G284" i="3"/>
  <c r="F284" i="3"/>
  <c r="B286" i="3"/>
  <c r="E285" i="3"/>
  <c r="F285" i="3"/>
  <c r="B287" i="3" l="1"/>
  <c r="E286" i="3"/>
  <c r="H285" i="3"/>
  <c r="G285" i="3"/>
  <c r="H286" i="3" l="1"/>
  <c r="G286" i="3"/>
  <c r="F286" i="3"/>
  <c r="B288" i="3"/>
  <c r="E287" i="3"/>
  <c r="B289" i="3" l="1"/>
  <c r="E288" i="3"/>
  <c r="H287" i="3"/>
  <c r="G287" i="3"/>
  <c r="F287" i="3"/>
  <c r="H288" i="3" l="1"/>
  <c r="G288" i="3"/>
  <c r="F288" i="3"/>
  <c r="B290" i="3"/>
  <c r="E289" i="3"/>
  <c r="F289" i="3" s="1"/>
  <c r="B291" i="3" l="1"/>
  <c r="E290" i="3"/>
  <c r="H289" i="3"/>
  <c r="G289" i="3"/>
  <c r="H290" i="3" l="1"/>
  <c r="G290" i="3"/>
  <c r="F290" i="3"/>
  <c r="B292" i="3"/>
  <c r="E291" i="3"/>
  <c r="H291" i="3" l="1"/>
  <c r="G291" i="3"/>
  <c r="B293" i="3"/>
  <c r="F292" i="3"/>
  <c r="E292" i="3"/>
  <c r="F291" i="3"/>
  <c r="E293" i="3" l="1"/>
  <c r="F293" i="3" s="1"/>
  <c r="H292" i="3"/>
  <c r="G292" i="3"/>
  <c r="H293" i="3" l="1"/>
  <c r="G293" i="3"/>
  <c r="N25" i="3" l="1"/>
  <c r="B12" i="3"/>
  <c r="B13" i="3" s="1"/>
  <c r="BD134" i="1" l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7" i="1"/>
  <c r="L158" i="1"/>
  <c r="L159" i="1"/>
  <c r="L160" i="1"/>
  <c r="L161" i="1"/>
  <c r="L162" i="1"/>
  <c r="L163" i="1"/>
  <c r="L164" i="1"/>
  <c r="L165" i="1"/>
  <c r="L166" i="1"/>
  <c r="L167" i="1"/>
  <c r="L133" i="1"/>
  <c r="J144" i="1"/>
  <c r="J145" i="1"/>
  <c r="J143" i="1"/>
  <c r="J135" i="1"/>
  <c r="J134" i="1"/>
  <c r="J133" i="1"/>
  <c r="J136" i="1"/>
  <c r="J137" i="1"/>
  <c r="J138" i="1"/>
  <c r="J139" i="1"/>
  <c r="J140" i="1"/>
  <c r="J141" i="1"/>
  <c r="J142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B143" i="1"/>
  <c r="B144" i="1" s="1"/>
  <c r="AO167" i="1" l="1"/>
  <c r="AO157" i="1"/>
  <c r="AO155" i="1"/>
  <c r="AO143" i="1"/>
  <c r="AO120" i="1"/>
  <c r="AK121" i="1"/>
  <c r="AK120" i="1"/>
  <c r="AK167" i="1"/>
  <c r="AK157" i="1"/>
  <c r="AK155" i="1"/>
  <c r="AK143" i="1"/>
  <c r="AH42" i="1"/>
  <c r="K156" i="1"/>
  <c r="L156" i="1" s="1"/>
  <c r="I156" i="1"/>
  <c r="J156" i="1" s="1"/>
  <c r="E156" i="1"/>
  <c r="F156" i="1" s="1"/>
  <c r="C127" i="1"/>
  <c r="E127" i="1"/>
  <c r="F127" i="1" s="1"/>
  <c r="W156" i="1"/>
  <c r="W144" i="1"/>
  <c r="W132" i="1"/>
  <c r="W120" i="1"/>
  <c r="W108" i="1"/>
  <c r="W96" i="1"/>
  <c r="W84" i="1"/>
  <c r="W72" i="1"/>
  <c r="W60" i="1"/>
  <c r="F50" i="1"/>
  <c r="F51" i="1"/>
  <c r="F52" i="1"/>
  <c r="F53" i="1"/>
  <c r="F54" i="1"/>
  <c r="F55" i="1"/>
  <c r="F49" i="1"/>
</calcChain>
</file>

<file path=xl/sharedStrings.xml><?xml version="1.0" encoding="utf-8"?>
<sst xmlns="http://schemas.openxmlformats.org/spreadsheetml/2006/main" count="964" uniqueCount="345">
  <si>
    <t>指标名称</t>
  </si>
  <si>
    <t>频率</t>
  </si>
  <si>
    <t>单位</t>
  </si>
  <si>
    <t>2004-06-30</t>
  </si>
  <si>
    <t>2004-07-31</t>
  </si>
  <si>
    <t>2004-08-31</t>
  </si>
  <si>
    <t>2004-09-30</t>
  </si>
  <si>
    <t>2004-10-31</t>
  </si>
  <si>
    <t>2004-11-30</t>
  </si>
  <si>
    <t>2004-12-31</t>
  </si>
  <si>
    <t>2005-02-28</t>
  </si>
  <si>
    <t>2005-03-31</t>
  </si>
  <si>
    <t>2005-04-30</t>
  </si>
  <si>
    <t>2005-05-31</t>
  </si>
  <si>
    <t>2005-06-30</t>
  </si>
  <si>
    <t>2005-07-31</t>
  </si>
  <si>
    <t>2005-08-31</t>
  </si>
  <si>
    <t>2005-09-30</t>
  </si>
  <si>
    <t>2005-10-31</t>
  </si>
  <si>
    <t>2005-11-30</t>
  </si>
  <si>
    <t>2005-12-31</t>
  </si>
  <si>
    <t>2006-02-28</t>
  </si>
  <si>
    <t>2006-03-31</t>
  </si>
  <si>
    <t>2006-04-30</t>
  </si>
  <si>
    <t>2006-05-31</t>
  </si>
  <si>
    <t>2006-06-30</t>
  </si>
  <si>
    <t>2006-07-31</t>
  </si>
  <si>
    <t>2006-08-31</t>
  </si>
  <si>
    <t>2006-09-30</t>
  </si>
  <si>
    <t>2006-10-31</t>
  </si>
  <si>
    <t>2006-11-30</t>
  </si>
  <si>
    <t>2006-12-31</t>
  </si>
  <si>
    <t>2007-02-28</t>
  </si>
  <si>
    <t>2007-03-31</t>
  </si>
  <si>
    <t>2007-04-30</t>
  </si>
  <si>
    <t>2007-05-31</t>
  </si>
  <si>
    <t>2007-06-30</t>
  </si>
  <si>
    <t>2007-07-31</t>
  </si>
  <si>
    <t>2007-08-31</t>
  </si>
  <si>
    <t>2007-09-30</t>
  </si>
  <si>
    <t>2007-10-31</t>
  </si>
  <si>
    <t>2007-11-30</t>
  </si>
  <si>
    <t>2007-12-31</t>
  </si>
  <si>
    <t>2008-02-29</t>
  </si>
  <si>
    <t>2008-03-31</t>
  </si>
  <si>
    <t>2008-04-30</t>
  </si>
  <si>
    <t>2008-05-31</t>
  </si>
  <si>
    <t>2008-06-30</t>
  </si>
  <si>
    <t>2008-07-31</t>
  </si>
  <si>
    <t>2008-08-31</t>
  </si>
  <si>
    <t>2008-09-30</t>
  </si>
  <si>
    <t>2008-10-31</t>
  </si>
  <si>
    <t>2008-11-30</t>
  </si>
  <si>
    <t>2008-12-31</t>
  </si>
  <si>
    <t>2009-02-28</t>
  </si>
  <si>
    <t>2009-03-31</t>
  </si>
  <si>
    <t>2009-04-30</t>
  </si>
  <si>
    <t>2009-05-31</t>
  </si>
  <si>
    <t>2009-06-30</t>
  </si>
  <si>
    <t>2009-07-31</t>
  </si>
  <si>
    <t>2009-08-31</t>
  </si>
  <si>
    <t>2009-09-30</t>
  </si>
  <si>
    <t>2009-10-31</t>
  </si>
  <si>
    <t>2009-11-30</t>
  </si>
  <si>
    <t>2009-12-31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</si>
  <si>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</si>
  <si>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</si>
  <si>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</si>
  <si>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</si>
  <si>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</si>
  <si>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</si>
  <si>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</si>
  <si>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</si>
  <si>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</si>
  <si>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</si>
  <si>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</si>
  <si>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</si>
  <si>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</si>
  <si>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</si>
  <si>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</si>
  <si>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</si>
  <si>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</si>
  <si>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</si>
  <si>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</si>
  <si>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</si>
  <si>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</si>
  <si>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</si>
  <si>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</si>
  <si>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</si>
  <si>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</si>
  <si>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</si>
  <si>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</si>
  <si>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</si>
  <si>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</si>
  <si>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</si>
  <si>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</si>
  <si>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</si>
  <si>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</si>
  <si>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</si>
  <si>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</si>
  <si>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</si>
  <si>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</si>
  <si>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</si>
  <si>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</si>
  <si>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</si>
  <si>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</si>
  <si>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</si>
  <si>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</si>
  <si>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</si>
  <si>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</si>
  <si>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</si>
  <si>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</si>
  <si>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</si>
  <si>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</si>
  <si>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</si>
  <si>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</si>
  <si>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</si>
  <si>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</si>
  <si>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</si>
  <si>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</si>
  <si>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</si>
  <si>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</si>
  <si>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</si>
  <si>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</si>
  <si>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</si>
  <si>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</si>
  <si>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</si>
  <si>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</si>
  <si>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</si>
  <si>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</si>
  <si>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</si>
  <si>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</si>
  <si>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</si>
  <si>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</si>
  <si>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</si>
  <si>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</si>
  <si>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</si>
  <si>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</si>
  <si>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</si>
  <si>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</si>
  <si>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</si>
  <si>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</si>
  <si>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</si>
  <si>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</si>
  <si>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</si>
  <si>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</si>
  <si>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</si>
  <si>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</si>
  <si>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</si>
  <si>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</si>
  <si>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</si>
  <si>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</si>
  <si>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</si>
  <si>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月</t>
  </si>
  <si>
    <t>亿元</t>
  </si>
  <si>
    <t>%</t>
  </si>
  <si>
    <t>通信营业收入:累计值</t>
  </si>
  <si>
    <t>固定电话用户:合计</t>
  </si>
  <si>
    <t>固定电话用户:城市</t>
  </si>
  <si>
    <t>固定电话用户:农村</t>
  </si>
  <si>
    <t>移动电话用户</t>
  </si>
  <si>
    <t>万户</t>
  </si>
  <si>
    <t>电信业务总量:累计同比增长</t>
  </si>
  <si>
    <t>通信营业收入:累计同比</t>
  </si>
  <si>
    <t>电信业务收入:累计值</t>
  </si>
  <si>
    <t>固定电话通话时长:长途电话:累计值</t>
  </si>
  <si>
    <t>固定电话通话时长:长途电话:累计同比</t>
  </si>
  <si>
    <t>万分钟</t>
  </si>
  <si>
    <t>移动电话通话时长:国内长途:累计值</t>
  </si>
  <si>
    <t>移动电话通话时长:国际电话:累计值</t>
  </si>
  <si>
    <t>互联网宽带接入用户</t>
  </si>
  <si>
    <t>2005-01-31</t>
  </si>
  <si>
    <t>2006-01-31</t>
  </si>
  <si>
    <t>2007-01-31</t>
  </si>
  <si>
    <t>2008-01-31</t>
  </si>
  <si>
    <t>2009-01-31</t>
  </si>
  <si>
    <t>2010-01-31</t>
  </si>
  <si>
    <t>2011-01-31</t>
  </si>
  <si>
    <t>2012-01-31</t>
  </si>
  <si>
    <t>2013-01-31</t>
  </si>
  <si>
    <t>2014-01-31</t>
  </si>
  <si>
    <t>2015-01-31</t>
  </si>
  <si>
    <t>2016-01-31</t>
  </si>
  <si>
    <t>2017-01-31</t>
  </si>
  <si>
    <t>国房景气指数</t>
  </si>
  <si>
    <t>宏观经济景气指数:一致指数</t>
  </si>
  <si>
    <t>消费者指数:预期指数</t>
  </si>
  <si>
    <t>消费者指数:信心指数</t>
  </si>
  <si>
    <t>消费者指数:满意指数</t>
  </si>
  <si>
    <t>CPI:当月同比</t>
  </si>
  <si>
    <t>CPI:环比</t>
  </si>
  <si>
    <t>国家财政收入:合计:当月值</t>
  </si>
  <si>
    <t>国家财政收入:合计:累计值</t>
  </si>
  <si>
    <t>国家财政收入:合计:当月同比</t>
  </si>
  <si>
    <t>国家财政收入:合计:累计同比</t>
  </si>
  <si>
    <t>国家财政支出:合计:当月值</t>
  </si>
  <si>
    <t>国家财政支出:合计:累计值</t>
  </si>
  <si>
    <t>国家财政支出:合计:当月同比</t>
  </si>
  <si>
    <t>国家财政支出:合计:累计同比</t>
  </si>
  <si>
    <t>M0(流通中的现金):期末值</t>
  </si>
  <si>
    <t>M0(流通中的现金):同比增长</t>
  </si>
  <si>
    <t>M1(货币):期末值</t>
  </si>
  <si>
    <t>M1(货币):同比增长</t>
  </si>
  <si>
    <t>M2(货币和准货币):期末值</t>
  </si>
  <si>
    <t>M2(货币和准货币):同比增长</t>
  </si>
  <si>
    <t>金融机构:人民币存款余额</t>
  </si>
  <si>
    <t>金融机构:人民币存款余额:同比增长</t>
  </si>
  <si>
    <t>金融机构:人民币贷款余额</t>
  </si>
  <si>
    <t>金融机构:人民币贷款余额:同比增长</t>
  </si>
  <si>
    <t>社会融资规模增量:累计值</t>
  </si>
  <si>
    <t>社会融资规模增量:当月值</t>
  </si>
  <si>
    <t>1996=100</t>
  </si>
  <si>
    <t>软件产业:信息技术服务收入:合计:累计同比</t>
  </si>
  <si>
    <t>累积同比</t>
    <phoneticPr fontId="2" type="noConversion"/>
  </si>
  <si>
    <t>in</t>
    <phoneticPr fontId="2" type="noConversion"/>
  </si>
  <si>
    <t>intel</t>
    <phoneticPr fontId="2" type="noConversion"/>
  </si>
  <si>
    <t>gintel</t>
    <phoneticPr fontId="2" type="noConversion"/>
  </si>
  <si>
    <t>incom</t>
    <phoneticPr fontId="2" type="noConversion"/>
  </si>
  <si>
    <t>gincom</t>
    <phoneticPr fontId="2" type="noConversion"/>
  </si>
  <si>
    <t>gd</t>
    <phoneticPr fontId="2" type="noConversion"/>
  </si>
  <si>
    <t>ggd</t>
    <phoneticPr fontId="2" type="noConversion"/>
  </si>
  <si>
    <t>yd</t>
    <phoneticPr fontId="2" type="noConversion"/>
  </si>
  <si>
    <t>gyd</t>
    <phoneticPr fontId="2" type="noConversion"/>
  </si>
  <si>
    <t>ydi</t>
    <phoneticPr fontId="2" type="noConversion"/>
  </si>
  <si>
    <t>gydi</t>
    <phoneticPr fontId="2" type="noConversion"/>
  </si>
  <si>
    <t>gdyh</t>
    <phoneticPr fontId="2" type="noConversion"/>
  </si>
  <si>
    <t>ggdyh</t>
    <phoneticPr fontId="2" type="noConversion"/>
  </si>
  <si>
    <t>gdyhc</t>
    <phoneticPr fontId="2" type="noConversion"/>
  </si>
  <si>
    <t>ggdyhc</t>
    <phoneticPr fontId="2" type="noConversion"/>
  </si>
  <si>
    <t>gdyhu</t>
    <phoneticPr fontId="2" type="noConversion"/>
  </si>
  <si>
    <t>ggdyhu</t>
    <phoneticPr fontId="2" type="noConversion"/>
  </si>
  <si>
    <t>ydyh</t>
    <phoneticPr fontId="2" type="noConversion"/>
  </si>
  <si>
    <t>gydyh</t>
    <phoneticPr fontId="2" type="noConversion"/>
  </si>
  <si>
    <t>interyh</t>
    <phoneticPr fontId="2" type="noConversion"/>
  </si>
  <si>
    <t>ginteryh</t>
    <phoneticPr fontId="2" type="noConversion"/>
  </si>
  <si>
    <t>gfjq</t>
    <phoneticPr fontId="2" type="noConversion"/>
  </si>
  <si>
    <t>hgjq</t>
    <phoneticPr fontId="2" type="noConversion"/>
  </si>
  <si>
    <t>indcos</t>
    <phoneticPr fontId="2" type="noConversion"/>
  </si>
  <si>
    <t>indcon</t>
    <phoneticPr fontId="2" type="noConversion"/>
  </si>
  <si>
    <t>indsat</t>
    <phoneticPr fontId="2" type="noConversion"/>
  </si>
  <si>
    <t>CPItb</t>
    <phoneticPr fontId="2" type="noConversion"/>
  </si>
  <si>
    <t>CPIhb</t>
    <phoneticPr fontId="2" type="noConversion"/>
  </si>
  <si>
    <t>revenue</t>
    <phoneticPr fontId="2" type="noConversion"/>
  </si>
  <si>
    <t>revenueacc</t>
    <phoneticPr fontId="2" type="noConversion"/>
  </si>
  <si>
    <t>grevenue</t>
    <phoneticPr fontId="2" type="noConversion"/>
  </si>
  <si>
    <t>grevenueacc</t>
    <phoneticPr fontId="2" type="noConversion"/>
  </si>
  <si>
    <t>expen</t>
    <phoneticPr fontId="2" type="noConversion"/>
  </si>
  <si>
    <t>expenacc</t>
    <phoneticPr fontId="2" type="noConversion"/>
  </si>
  <si>
    <t>gexpen</t>
    <phoneticPr fontId="2" type="noConversion"/>
  </si>
  <si>
    <t>gexpenacc</t>
    <phoneticPr fontId="2" type="noConversion"/>
  </si>
  <si>
    <t>M0</t>
    <phoneticPr fontId="2" type="noConversion"/>
  </si>
  <si>
    <t>M0tb</t>
    <phoneticPr fontId="2" type="noConversion"/>
  </si>
  <si>
    <t>M1</t>
    <phoneticPr fontId="2" type="noConversion"/>
  </si>
  <si>
    <t>M1tb</t>
    <phoneticPr fontId="2" type="noConversion"/>
  </si>
  <si>
    <t>M2</t>
    <phoneticPr fontId="2" type="noConversion"/>
  </si>
  <si>
    <t>M2tb</t>
    <phoneticPr fontId="2" type="noConversion"/>
  </si>
  <si>
    <t>deposit</t>
    <phoneticPr fontId="2" type="noConversion"/>
  </si>
  <si>
    <t>deposittb</t>
    <phoneticPr fontId="2" type="noConversion"/>
  </si>
  <si>
    <t>debit</t>
    <phoneticPr fontId="2" type="noConversion"/>
  </si>
  <si>
    <t>debittb</t>
    <phoneticPr fontId="2" type="noConversion"/>
  </si>
  <si>
    <t>finaacc</t>
    <phoneticPr fontId="2" type="noConversion"/>
  </si>
  <si>
    <t>finaacctb</t>
    <phoneticPr fontId="2" type="noConversion"/>
  </si>
  <si>
    <t>finagrowth</t>
    <phoneticPr fontId="2" type="noConversion"/>
  </si>
  <si>
    <t>finagrowthtb</t>
    <phoneticPr fontId="2" type="noConversion"/>
  </si>
  <si>
    <t>基准：软件产业:信息技术服务收入:合计:累计同比</t>
    <phoneticPr fontId="2" type="noConversion"/>
  </si>
  <si>
    <t>滞后</t>
    <phoneticPr fontId="2" type="noConversion"/>
  </si>
  <si>
    <t>同步</t>
    <phoneticPr fontId="2" type="noConversion"/>
  </si>
  <si>
    <t>领先</t>
    <phoneticPr fontId="2" type="noConversion"/>
  </si>
  <si>
    <t>最大相关系数</t>
    <phoneticPr fontId="2" type="noConversion"/>
  </si>
  <si>
    <t>Y</t>
    <phoneticPr fontId="2" type="noConversion"/>
  </si>
  <si>
    <t>社会融资规模增量:当月值环比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</si>
  <si>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</si>
  <si>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</si>
  <si>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</si>
  <si>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</si>
  <si>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互联网接入用户环比增长</t>
    <phoneticPr fontId="2" type="noConversion"/>
  </si>
  <si>
    <t>移动电话通话时长:国际电话:累计值同比</t>
    <phoneticPr fontId="2" type="noConversion"/>
  </si>
  <si>
    <t>固定电话用户:合计环比</t>
    <phoneticPr fontId="2" type="noConversion"/>
  </si>
  <si>
    <t>固定电话用户:农村环比</t>
    <phoneticPr fontId="2" type="noConversion"/>
  </si>
  <si>
    <t>移动电话用户环比</t>
    <phoneticPr fontId="2" type="noConversion"/>
  </si>
  <si>
    <t>固定电话用户城市环比</t>
    <phoneticPr fontId="2" type="noConversion"/>
  </si>
  <si>
    <t>社会融资规模累计同比</t>
    <phoneticPr fontId="2" type="noConversion"/>
  </si>
  <si>
    <t>滞后（5）</t>
    <phoneticPr fontId="2" type="noConversion"/>
  </si>
  <si>
    <t>同步（7）</t>
    <phoneticPr fontId="2" type="noConversion"/>
  </si>
  <si>
    <t>领先（13）</t>
    <phoneticPr fontId="2" type="noConversion"/>
  </si>
  <si>
    <t>sum</t>
    <phoneticPr fontId="2" type="noConversion"/>
  </si>
  <si>
    <t>lead</t>
    <phoneticPr fontId="2" type="noConversion"/>
  </si>
  <si>
    <t>tb</t>
    <phoneticPr fontId="2" type="noConversion"/>
  </si>
  <si>
    <t>lag</t>
    <phoneticPr fontId="2" type="noConversion"/>
  </si>
  <si>
    <t>weights</t>
    <phoneticPr fontId="2" type="noConversion"/>
  </si>
  <si>
    <t>指标</t>
    <phoneticPr fontId="2" type="noConversion"/>
  </si>
  <si>
    <t>宏观经济景气指数:一致指数环比</t>
    <phoneticPr fontId="2" type="noConversion"/>
  </si>
  <si>
    <t>国房景气指数环比</t>
    <phoneticPr fontId="2" type="noConversion"/>
  </si>
  <si>
    <t>国房景气指数环比</t>
    <phoneticPr fontId="2" type="noConversion"/>
  </si>
  <si>
    <t>消费者满意指数环比</t>
    <phoneticPr fontId="2" type="noConversion"/>
  </si>
  <si>
    <t>消费者信心指数环比</t>
    <phoneticPr fontId="2" type="noConversion"/>
  </si>
  <si>
    <t>消费者满意指数环比</t>
    <phoneticPr fontId="2" type="noConversion"/>
  </si>
  <si>
    <t>消费者信心指数环比</t>
    <phoneticPr fontId="2" type="noConversion"/>
  </si>
  <si>
    <t>移动电话通话时长:国内长途:累计值</t>
    <phoneticPr fontId="2" type="noConversion"/>
  </si>
  <si>
    <t>移动电话通话时长:国内长途:累计同比</t>
    <phoneticPr fontId="2" type="noConversion"/>
  </si>
  <si>
    <t>100+</t>
    <phoneticPr fontId="2" type="noConversion"/>
  </si>
  <si>
    <t>对称增长率</t>
    <phoneticPr fontId="2" type="noConversion"/>
  </si>
  <si>
    <t>取绝对值</t>
    <phoneticPr fontId="2" type="noConversion"/>
  </si>
  <si>
    <t>平均值</t>
    <phoneticPr fontId="2" type="noConversion"/>
  </si>
  <si>
    <t>标准化</t>
    <phoneticPr fontId="2" type="noConversion"/>
  </si>
  <si>
    <t>合成标准化</t>
    <phoneticPr fontId="2" type="noConversion"/>
  </si>
  <si>
    <t>领先指数</t>
    <phoneticPr fontId="2" type="noConversion"/>
  </si>
  <si>
    <t>滞后指数</t>
    <phoneticPr fontId="2" type="noConversion"/>
  </si>
  <si>
    <t>同步指数</t>
    <phoneticPr fontId="2" type="noConversion"/>
  </si>
  <si>
    <t>取绝对值</t>
    <phoneticPr fontId="2" type="noConversion"/>
  </si>
  <si>
    <t>均值</t>
    <phoneticPr fontId="2" type="noConversion"/>
  </si>
  <si>
    <t>标准化因子</t>
    <phoneticPr fontId="2" type="noConversion"/>
  </si>
  <si>
    <t>标准化平均化变化率</t>
  </si>
  <si>
    <t>合成指数</t>
    <phoneticPr fontId="2" type="noConversion"/>
  </si>
  <si>
    <t>平均</t>
    <phoneticPr fontId="2" type="noConversion"/>
  </si>
  <si>
    <t>SPY</t>
    <phoneticPr fontId="2" type="noConversion"/>
  </si>
  <si>
    <t>平均</t>
    <phoneticPr fontId="2" type="noConversion"/>
  </si>
  <si>
    <t>标准差</t>
    <phoneticPr fontId="2" type="noConversion"/>
  </si>
  <si>
    <t>适度下限</t>
    <phoneticPr fontId="2" type="noConversion"/>
  </si>
  <si>
    <t>适度上限</t>
    <phoneticPr fontId="2" type="noConversion"/>
  </si>
  <si>
    <t>增长指标个数</t>
    <phoneticPr fontId="2" type="noConversion"/>
  </si>
  <si>
    <t>扩散指数</t>
    <phoneticPr fontId="2" type="noConversion"/>
  </si>
  <si>
    <t>领先指数</t>
    <phoneticPr fontId="2" type="noConversion"/>
  </si>
  <si>
    <t>同步指数</t>
    <phoneticPr fontId="2" type="noConversion"/>
  </si>
  <si>
    <t>year</t>
    <phoneticPr fontId="2" type="noConversion"/>
  </si>
  <si>
    <t>type</t>
    <phoneticPr fontId="2" type="noConversion"/>
  </si>
  <si>
    <t>type</t>
    <phoneticPr fontId="2" type="noConversion"/>
  </si>
  <si>
    <t>HPY</t>
    <phoneticPr fontId="2" type="noConversion"/>
  </si>
  <si>
    <t>领先指数_H</t>
    <phoneticPr fontId="2" type="noConversion"/>
  </si>
  <si>
    <t>同步指数_H</t>
    <phoneticPr fontId="2" type="noConversion"/>
  </si>
  <si>
    <t>滞后指数_H</t>
    <phoneticPr fontId="2" type="noConversion"/>
  </si>
  <si>
    <t>领先指数_Y</t>
    <phoneticPr fontId="2" type="noConversion"/>
  </si>
  <si>
    <t>同步指数_Y</t>
    <phoneticPr fontId="2" type="noConversion"/>
  </si>
  <si>
    <t>滞后指数_Y</t>
    <phoneticPr fontId="2" type="noConversion"/>
  </si>
  <si>
    <t>year</t>
    <phoneticPr fontId="2" type="noConversion"/>
  </si>
  <si>
    <t>偏冷线</t>
    <phoneticPr fontId="2" type="noConversion"/>
  </si>
  <si>
    <t>偏热线</t>
    <phoneticPr fontId="2" type="noConversion"/>
  </si>
  <si>
    <t>领先指数_Y</t>
  </si>
  <si>
    <t>同步指数_Y</t>
  </si>
  <si>
    <t>滞后指数_Y</t>
  </si>
  <si>
    <t>HPY</t>
  </si>
  <si>
    <t>year</t>
  </si>
  <si>
    <t>领先指数</t>
  </si>
  <si>
    <t>同步指数</t>
  </si>
  <si>
    <t>滞后指数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</si>
</sst>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;@"/>
    <numFmt numFmtId="177" formatCode="#,##0.000"/>
    <numFmt numFmtId="178" formatCode="#,##0.0_ "/>
  </numFmts>
  <fonts count="4" x14ac:knownFonts="1">
    <font>
      <sz val="11"/>
      <color theme="1"/>
      <name val="等线"/>
      <family val="2"/>
      <scheme val="minor"/>
    </font>
    <font>
      <sz val="10"/>
      <color theme="1"/>
      <name val="宋体"/>
      <family val="2"/>
    </font>
    <font>
      <sz val="9"/>
      <name val="等线"/>
      <family val="3"/>
      <charset val="134"/>
      <scheme val="minor"/>
    </font>
    <font>
      <sz val="10"/>
      <color rgb="FFFF0000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6" fontId="1" fillId="0" borderId="0" xfId="0" applyNumberFormat="1" applyFont="1"/>
    <xf numFmtId="4" fontId="1" fillId="0" borderId="0" xfId="0" applyNumberFormat="1" applyFont="1"/>
    <xf numFmtId="4" fontId="3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0" fillId="3" borderId="0" xfId="0" applyFill="1"/>
    <xf numFmtId="177" fontId="1" fillId="0" borderId="0" xfId="0" applyNumberFormat="1" applyFont="1"/>
    <xf numFmtId="0" fontId="0" fillId="0" borderId="0" xfId="0" applyFill="1"/>
    <xf numFmtId="17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26738535329353E-2"/>
          <c:y val="4.2872454448017148E-2"/>
          <c:w val="0.93544209292808556"/>
          <c:h val="0.64181178317340559"/>
        </c:manualLayout>
      </c:layout>
      <c:lineChart>
        <c:grouping val="standard"/>
        <c:varyColors val="0"/>
        <c:ser>
          <c:idx val="0"/>
          <c:order val="0"/>
          <c:tx>
            <c:strRef>
              <c:f>Sheet3!$F$259</c:f>
              <c:strCache>
                <c:ptCount val="1"/>
                <c:pt idx="0">
                  <c:v>领先指数_Y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Sheet3!$A$187:$A$220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Sheet3!$F$260:$F$293</c:f>
              <c:numCache>
                <c:formatCode>General</c:formatCode>
                <c:ptCount val="34"/>
                <c:pt idx="0">
                  <c:v>100</c:v>
                </c:pt>
                <c:pt idx="1">
                  <c:v>100.16308454087441</c:v>
                </c:pt>
                <c:pt idx="2">
                  <c:v>99.212416284186858</c:v>
                </c:pt>
                <c:pt idx="3">
                  <c:v>100.29503552865617</c:v>
                </c:pt>
                <c:pt idx="4">
                  <c:v>100.2831079060293</c:v>
                </c:pt>
                <c:pt idx="5">
                  <c:v>102.34537450519119</c:v>
                </c:pt>
                <c:pt idx="6">
                  <c:v>102.37744405107949</c:v>
                </c:pt>
                <c:pt idx="7">
                  <c:v>102.30846868941777</c:v>
                </c:pt>
                <c:pt idx="8">
                  <c:v>102.84008452463181</c:v>
                </c:pt>
                <c:pt idx="9">
                  <c:v>103.06689345576075</c:v>
                </c:pt>
                <c:pt idx="10">
                  <c:v>102.92005980205737</c:v>
                </c:pt>
                <c:pt idx="11">
                  <c:v>105.55958477869018</c:v>
                </c:pt>
                <c:pt idx="12">
                  <c:v>105.39164371070913</c:v>
                </c:pt>
                <c:pt idx="13">
                  <c:v>104.84953896041844</c:v>
                </c:pt>
                <c:pt idx="14">
                  <c:v>104.10360583416293</c:v>
                </c:pt>
                <c:pt idx="15">
                  <c:v>102.9837018067868</c:v>
                </c:pt>
                <c:pt idx="16">
                  <c:v>102.43279966191206</c:v>
                </c:pt>
                <c:pt idx="17">
                  <c:v>101.14050333978717</c:v>
                </c:pt>
                <c:pt idx="18">
                  <c:v>101.7697202625565</c:v>
                </c:pt>
                <c:pt idx="19">
                  <c:v>101.77500321511437</c:v>
                </c:pt>
                <c:pt idx="20">
                  <c:v>101.94263415083738</c:v>
                </c:pt>
                <c:pt idx="21">
                  <c:v>101.93869394759838</c:v>
                </c:pt>
                <c:pt idx="22">
                  <c:v>102.66272146870563</c:v>
                </c:pt>
                <c:pt idx="23">
                  <c:v>96.004758014981192</c:v>
                </c:pt>
                <c:pt idx="24">
                  <c:v>93.875565903048454</c:v>
                </c:pt>
                <c:pt idx="25">
                  <c:v>94.237316536390551</c:v>
                </c:pt>
                <c:pt idx="26">
                  <c:v>94.495788551564075</c:v>
                </c:pt>
                <c:pt idx="27">
                  <c:v>94.016457038243388</c:v>
                </c:pt>
                <c:pt idx="28">
                  <c:v>93.52469796719744</c:v>
                </c:pt>
                <c:pt idx="29">
                  <c:v>93.370774337586795</c:v>
                </c:pt>
                <c:pt idx="30">
                  <c:v>93.005144868365932</c:v>
                </c:pt>
                <c:pt idx="31">
                  <c:v>92.664267579481219</c:v>
                </c:pt>
                <c:pt idx="32">
                  <c:v>91.953458302983023</c:v>
                </c:pt>
                <c:pt idx="33">
                  <c:v>91.815885364958078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6-474B-822B-9590CD435EEF}"/>
            </c:ext>
          </c:extLst>
        </c:ser>
        <c:ser>
          <c:idx val="1"/>
          <c:order val="1"/>
          <c:tx>
            <c:strRef>
              <c:f>Sheet3!$G$259</c:f>
              <c:strCache>
                <c:ptCount val="1"/>
                <c:pt idx="0">
                  <c:v>同步指数_Y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Sheet3!$A$187:$A$220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Sheet3!$G$260:$G$293</c:f>
              <c:numCache>
                <c:formatCode>General</c:formatCode>
                <c:ptCount val="34"/>
                <c:pt idx="0">
                  <c:v>100</c:v>
                </c:pt>
                <c:pt idx="1">
                  <c:v>100.03202923773979</c:v>
                </c:pt>
                <c:pt idx="2">
                  <c:v>100.70933027055145</c:v>
                </c:pt>
                <c:pt idx="3">
                  <c:v>100.5606571835884</c:v>
                </c:pt>
                <c:pt idx="4">
                  <c:v>100.37822948981949</c:v>
                </c:pt>
                <c:pt idx="5">
                  <c:v>99.795351090006321</c:v>
                </c:pt>
                <c:pt idx="6">
                  <c:v>99.620080748460452</c:v>
                </c:pt>
                <c:pt idx="7">
                  <c:v>100.27533995021125</c:v>
                </c:pt>
                <c:pt idx="8">
                  <c:v>100.5381716492727</c:v>
                </c:pt>
                <c:pt idx="9">
                  <c:v>100.84882392170336</c:v>
                </c:pt>
                <c:pt idx="10">
                  <c:v>101.32473303275992</c:v>
                </c:pt>
                <c:pt idx="11">
                  <c:v>103.70145976416939</c:v>
                </c:pt>
                <c:pt idx="12">
                  <c:v>102.73884423654722</c:v>
                </c:pt>
                <c:pt idx="13">
                  <c:v>105.04870921180959</c:v>
                </c:pt>
                <c:pt idx="14">
                  <c:v>105.42837214526564</c:v>
                </c:pt>
                <c:pt idx="15">
                  <c:v>105.59041494647283</c:v>
                </c:pt>
                <c:pt idx="16">
                  <c:v>106.27052381187787</c:v>
                </c:pt>
                <c:pt idx="17">
                  <c:v>106.78861391720871</c:v>
                </c:pt>
                <c:pt idx="18">
                  <c:v>106.68797797674499</c:v>
                </c:pt>
                <c:pt idx="19">
                  <c:v>106.62350533046978</c:v>
                </c:pt>
                <c:pt idx="20">
                  <c:v>106.80855620325084</c:v>
                </c:pt>
                <c:pt idx="21">
                  <c:v>107.08255139716356</c:v>
                </c:pt>
                <c:pt idx="22">
                  <c:v>107.41154215361328</c:v>
                </c:pt>
                <c:pt idx="23">
                  <c:v>114.53573744187553</c:v>
                </c:pt>
                <c:pt idx="24">
                  <c:v>113.05410265504794</c:v>
                </c:pt>
                <c:pt idx="25">
                  <c:v>110.01483353303865</c:v>
                </c:pt>
                <c:pt idx="26">
                  <c:v>109.84472219761045</c:v>
                </c:pt>
                <c:pt idx="27">
                  <c:v>110.07771693426103</c:v>
                </c:pt>
                <c:pt idx="28">
                  <c:v>109.94799398250501</c:v>
                </c:pt>
                <c:pt idx="29">
                  <c:v>110.4926460264753</c:v>
                </c:pt>
                <c:pt idx="30">
                  <c:v>110.50388319868152</c:v>
                </c:pt>
                <c:pt idx="31">
                  <c:v>110.62829034451396</c:v>
                </c:pt>
                <c:pt idx="32">
                  <c:v>110.84462383674256</c:v>
                </c:pt>
                <c:pt idx="33">
                  <c:v>110.27598221695352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6-474B-822B-9590CD435EEF}"/>
            </c:ext>
          </c:extLst>
        </c:ser>
        <c:ser>
          <c:idx val="2"/>
          <c:order val="2"/>
          <c:tx>
            <c:strRef>
              <c:f>Sheet3!$H$259</c:f>
              <c:strCache>
                <c:ptCount val="1"/>
                <c:pt idx="0">
                  <c:v>滞后指数_Y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Sheet3!$A$187:$A$220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Sheet3!$H$260:$H$293</c:f>
              <c:numCache>
                <c:formatCode>General</c:formatCode>
                <c:ptCount val="34"/>
                <c:pt idx="0">
                  <c:v>100</c:v>
                </c:pt>
                <c:pt idx="1">
                  <c:v>99.8048862213858</c:v>
                </c:pt>
                <c:pt idx="2">
                  <c:v>100.07825344526171</c:v>
                </c:pt>
                <c:pt idx="3">
                  <c:v>99.144307287755424</c:v>
                </c:pt>
                <c:pt idx="4">
                  <c:v>99.338662604151224</c:v>
                </c:pt>
                <c:pt idx="5">
                  <c:v>97.859274404802463</c:v>
                </c:pt>
                <c:pt idx="6">
                  <c:v>98.002475200460026</c:v>
                </c:pt>
                <c:pt idx="7">
                  <c:v>97.416191360371016</c:v>
                </c:pt>
                <c:pt idx="8">
                  <c:v>96.621743826095525</c:v>
                </c:pt>
                <c:pt idx="9">
                  <c:v>96.084282622535895</c:v>
                </c:pt>
                <c:pt idx="10">
                  <c:v>95.755207165182725</c:v>
                </c:pt>
                <c:pt idx="11">
                  <c:v>90.73895545714042</c:v>
                </c:pt>
                <c:pt idx="12">
                  <c:v>91.869512052743659</c:v>
                </c:pt>
                <c:pt idx="13">
                  <c:v>90.101751827771963</c:v>
                </c:pt>
                <c:pt idx="14">
                  <c:v>90.468022020571411</c:v>
                </c:pt>
                <c:pt idx="15">
                  <c:v>91.425883246740398</c:v>
                </c:pt>
                <c:pt idx="16">
                  <c:v>91.296676526210049</c:v>
                </c:pt>
                <c:pt idx="17">
                  <c:v>92.070882743004162</c:v>
                </c:pt>
                <c:pt idx="18">
                  <c:v>91.542301760698521</c:v>
                </c:pt>
                <c:pt idx="19">
                  <c:v>91.601491454415822</c:v>
                </c:pt>
                <c:pt idx="20">
                  <c:v>91.248809645911791</c:v>
                </c:pt>
                <c:pt idx="21">
                  <c:v>90.978754655238021</c:v>
                </c:pt>
                <c:pt idx="22">
                  <c:v>89.925736377681048</c:v>
                </c:pt>
                <c:pt idx="23">
                  <c:v>89.459504543143296</c:v>
                </c:pt>
                <c:pt idx="24">
                  <c:v>93.070331441903605</c:v>
                </c:pt>
                <c:pt idx="25">
                  <c:v>95.747849930570794</c:v>
                </c:pt>
                <c:pt idx="26">
                  <c:v>95.659489250825487</c:v>
                </c:pt>
                <c:pt idx="27">
                  <c:v>95.905826027495607</c:v>
                </c:pt>
                <c:pt idx="28">
                  <c:v>96.527308050297549</c:v>
                </c:pt>
                <c:pt idx="29">
                  <c:v>96.136579635937863</c:v>
                </c:pt>
                <c:pt idx="30">
                  <c:v>96.490971932952519</c:v>
                </c:pt>
                <c:pt idx="31">
                  <c:v>96.707442076004853</c:v>
                </c:pt>
                <c:pt idx="32">
                  <c:v>97.201917860274435</c:v>
                </c:pt>
                <c:pt idx="33">
                  <c:v>97.908132418088442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6-474B-822B-9590CD435EEF}"/>
            </c:ext>
          </c:extLst>
        </c:ser>
        <c:ser>
          <c:idx val="3"/>
          <c:order val="3"/>
          <c:tx>
            <c:strRef>
              <c:f>Sheet3!$I$186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Sheet3!$A$187:$A$220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Sheet3!$I$187:$I$220</c:f>
              <c:numCache>
                <c:formatCode>General</c:formatCode>
                <c:ptCount val="34"/>
                <c:pt idx="0">
                  <c:v>102.97734134081438</c:v>
                </c:pt>
                <c:pt idx="1">
                  <c:v>96.781763538322124</c:v>
                </c:pt>
                <c:pt idx="2">
                  <c:v>100.72154362281553</c:v>
                </c:pt>
                <c:pt idx="3">
                  <c:v>99.278456377184469</c:v>
                </c:pt>
                <c:pt idx="4">
                  <c:v>98.667547384881914</c:v>
                </c:pt>
                <c:pt idx="5">
                  <c:v>101.21183910395817</c:v>
                </c:pt>
                <c:pt idx="6">
                  <c:v>100.24112914368368</c:v>
                </c:pt>
                <c:pt idx="7">
                  <c:v>100.24071906010599</c:v>
                </c:pt>
                <c:pt idx="8">
                  <c:v>100.12020620581087</c:v>
                </c:pt>
                <c:pt idx="9">
                  <c:v>99.939909655129568</c:v>
                </c:pt>
                <c:pt idx="10">
                  <c:v>98.762500245008013</c:v>
                </c:pt>
                <c:pt idx="11">
                  <c:v>98.751585435939575</c:v>
                </c:pt>
                <c:pt idx="12">
                  <c:v>100.97531650192811</c:v>
                </c:pt>
                <c:pt idx="13">
                  <c:v>99.756799300099104</c:v>
                </c:pt>
                <c:pt idx="14">
                  <c:v>99.023000467007321</c:v>
                </c:pt>
                <c:pt idx="15">
                  <c:v>100.24488374972719</c:v>
                </c:pt>
                <c:pt idx="16">
                  <c:v>99.632515428795372</c:v>
                </c:pt>
                <c:pt idx="17">
                  <c:v>99.877292754796414</c:v>
                </c:pt>
                <c:pt idx="18">
                  <c:v>99.508104926699176</c:v>
                </c:pt>
                <c:pt idx="19">
                  <c:v>100.1231342386623</c:v>
                </c:pt>
                <c:pt idx="20">
                  <c:v>100.85895071642497</c:v>
                </c:pt>
                <c:pt idx="21">
                  <c:v>99.58184499039875</c:v>
                </c:pt>
                <c:pt idx="22">
                  <c:v>94.739141740211295</c:v>
                </c:pt>
                <c:pt idx="23">
                  <c:v>104.45057468092958</c:v>
                </c:pt>
                <c:pt idx="24">
                  <c:v>101.10628334006151</c:v>
                </c:pt>
                <c:pt idx="25">
                  <c:v>100.12238893847154</c:v>
                </c:pt>
                <c:pt idx="26">
                  <c:v>100</c:v>
                </c:pt>
                <c:pt idx="27">
                  <c:v>99.877611061528469</c:v>
                </c:pt>
                <c:pt idx="28">
                  <c:v>100.48892161430851</c:v>
                </c:pt>
                <c:pt idx="29">
                  <c:v>100.36558624367365</c:v>
                </c:pt>
                <c:pt idx="30">
                  <c:v>99.878242746372209</c:v>
                </c:pt>
                <c:pt idx="31">
                  <c:v>100.85010695100489</c:v>
                </c:pt>
                <c:pt idx="32">
                  <c:v>99.878867944080156</c:v>
                </c:pt>
                <c:pt idx="33">
                  <c:v>97.163741455926882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E6-474B-822B-9590CD435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5088"/>
        <c:axId val="2073546688"/>
      </c:lineChart>
      <c:catAx>
        <c:axId val="455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546688"/>
        <c:crosses val="autoZero"/>
        <c:auto val="1"/>
        <c:lblAlgn val="ctr"/>
        <c:lblOffset val="100"/>
        <c:noMultiLvlLbl val="0"/>
      </c:catAx>
      <c:valAx>
        <c:axId val="2073546688"/>
        <c:scaling>
          <c:orientation val="minMax"/>
          <c:min val="8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49764411978626E-2"/>
          <c:y val="3.7624919547108546E-2"/>
          <c:w val="0.93143117351294946"/>
          <c:h val="0.60706696717225772"/>
        </c:manualLayout>
      </c:layout>
      <c:lineChart>
        <c:grouping val="standard"/>
        <c:varyColors val="0"/>
        <c:ser>
          <c:idx val="0"/>
          <c:order val="0"/>
          <c:tx>
            <c:strRef>
              <c:f>Sheet3!$F$259</c:f>
              <c:strCache>
                <c:ptCount val="1"/>
                <c:pt idx="0">
                  <c:v>领先指数_Y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Sheet3!$A$260:$A$293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Sheet3!$F$260:$F$293</c:f>
              <c:numCache>
                <c:formatCode>General</c:formatCode>
                <c:ptCount val="34"/>
                <c:pt idx="0">
                  <c:v>100</c:v>
                </c:pt>
                <c:pt idx="1">
                  <c:v>100.16308454087441</c:v>
                </c:pt>
                <c:pt idx="2">
                  <c:v>99.212416284186858</c:v>
                </c:pt>
                <c:pt idx="3">
                  <c:v>100.29503552865617</c:v>
                </c:pt>
                <c:pt idx="4">
                  <c:v>100.2831079060293</c:v>
                </c:pt>
                <c:pt idx="5">
                  <c:v>102.34537450519119</c:v>
                </c:pt>
                <c:pt idx="6">
                  <c:v>102.37744405107949</c:v>
                </c:pt>
                <c:pt idx="7">
                  <c:v>102.30846868941777</c:v>
                </c:pt>
                <c:pt idx="8">
                  <c:v>102.84008452463181</c:v>
                </c:pt>
                <c:pt idx="9">
                  <c:v>103.06689345576075</c:v>
                </c:pt>
                <c:pt idx="10">
                  <c:v>102.92005980205737</c:v>
                </c:pt>
                <c:pt idx="11">
                  <c:v>105.55958477869018</c:v>
                </c:pt>
                <c:pt idx="12">
                  <c:v>105.39164371070913</c:v>
                </c:pt>
                <c:pt idx="13">
                  <c:v>104.84953896041844</c:v>
                </c:pt>
                <c:pt idx="14">
                  <c:v>104.10360583416293</c:v>
                </c:pt>
                <c:pt idx="15">
                  <c:v>102.9837018067868</c:v>
                </c:pt>
                <c:pt idx="16">
                  <c:v>102.43279966191206</c:v>
                </c:pt>
                <c:pt idx="17">
                  <c:v>101.14050333978717</c:v>
                </c:pt>
                <c:pt idx="18">
                  <c:v>101.7697202625565</c:v>
                </c:pt>
                <c:pt idx="19">
                  <c:v>101.77500321511437</c:v>
                </c:pt>
                <c:pt idx="20">
                  <c:v>101.94263415083738</c:v>
                </c:pt>
                <c:pt idx="21">
                  <c:v>101.93869394759838</c:v>
                </c:pt>
                <c:pt idx="22">
                  <c:v>102.66272146870563</c:v>
                </c:pt>
                <c:pt idx="23">
                  <c:v>96.004758014981192</c:v>
                </c:pt>
                <c:pt idx="24">
                  <c:v>93.875565903048454</c:v>
                </c:pt>
                <c:pt idx="25">
                  <c:v>94.237316536390551</c:v>
                </c:pt>
                <c:pt idx="26">
                  <c:v>94.495788551564075</c:v>
                </c:pt>
                <c:pt idx="27">
                  <c:v>94.016457038243388</c:v>
                </c:pt>
                <c:pt idx="28">
                  <c:v>93.52469796719744</c:v>
                </c:pt>
                <c:pt idx="29">
                  <c:v>93.370774337586795</c:v>
                </c:pt>
                <c:pt idx="30">
                  <c:v>93.005144868365932</c:v>
                </c:pt>
                <c:pt idx="31">
                  <c:v>92.664267579481219</c:v>
                </c:pt>
                <c:pt idx="32">
                  <c:v>91.953458302983023</c:v>
                </c:pt>
                <c:pt idx="33">
                  <c:v>91.815885364958078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A-43FE-8E69-2D1F4D256C50}"/>
            </c:ext>
          </c:extLst>
        </c:ser>
        <c:ser>
          <c:idx val="1"/>
          <c:order val="1"/>
          <c:tx>
            <c:strRef>
              <c:f>Sheet3!$I$259</c:f>
              <c:strCache>
                <c:ptCount val="1"/>
                <c:pt idx="0">
                  <c:v>偏冷线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Sheet3!$A$260:$A$293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Sheet3!$I$260:$I$292</c:f>
              <c:numCache>
                <c:formatCode>General</c:formatCode>
                <c:ptCount val="33"/>
                <c:pt idx="0">
                  <c:v>90.79548601410643</c:v>
                </c:pt>
                <c:pt idx="1">
                  <c:v>90.79548601410643</c:v>
                </c:pt>
                <c:pt idx="2">
                  <c:v>90.79548601410643</c:v>
                </c:pt>
                <c:pt idx="3">
                  <c:v>90.79548601410643</c:v>
                </c:pt>
                <c:pt idx="4">
                  <c:v>90.79548601410643</c:v>
                </c:pt>
                <c:pt idx="5">
                  <c:v>90.79548601410643</c:v>
                </c:pt>
                <c:pt idx="6">
                  <c:v>90.79548601410643</c:v>
                </c:pt>
                <c:pt idx="7">
                  <c:v>90.79548601410643</c:v>
                </c:pt>
                <c:pt idx="8">
                  <c:v>90.79548601410643</c:v>
                </c:pt>
                <c:pt idx="9">
                  <c:v>90.79548601410643</c:v>
                </c:pt>
                <c:pt idx="10">
                  <c:v>90.79548601410643</c:v>
                </c:pt>
                <c:pt idx="11">
                  <c:v>90.79548601410643</c:v>
                </c:pt>
                <c:pt idx="12">
                  <c:v>90.79548601410643</c:v>
                </c:pt>
                <c:pt idx="13">
                  <c:v>90.79548601410643</c:v>
                </c:pt>
                <c:pt idx="14">
                  <c:v>90.79548601410643</c:v>
                </c:pt>
                <c:pt idx="15">
                  <c:v>90.79548601410643</c:v>
                </c:pt>
                <c:pt idx="16">
                  <c:v>90.79548601410643</c:v>
                </c:pt>
                <c:pt idx="17">
                  <c:v>90.79548601410643</c:v>
                </c:pt>
                <c:pt idx="18">
                  <c:v>90.79548601410643</c:v>
                </c:pt>
                <c:pt idx="19">
                  <c:v>90.79548601410643</c:v>
                </c:pt>
                <c:pt idx="20">
                  <c:v>90.79548601410643</c:v>
                </c:pt>
                <c:pt idx="21">
                  <c:v>90.79548601410643</c:v>
                </c:pt>
                <c:pt idx="22">
                  <c:v>90.79548601410643</c:v>
                </c:pt>
                <c:pt idx="23">
                  <c:v>90.79548601410643</c:v>
                </c:pt>
                <c:pt idx="24">
                  <c:v>90.79548601410643</c:v>
                </c:pt>
                <c:pt idx="25">
                  <c:v>90.79548601410643</c:v>
                </c:pt>
                <c:pt idx="26">
                  <c:v>90.79548601410643</c:v>
                </c:pt>
                <c:pt idx="27">
                  <c:v>90.79548601410643</c:v>
                </c:pt>
                <c:pt idx="28">
                  <c:v>90.79548601410643</c:v>
                </c:pt>
                <c:pt idx="29">
                  <c:v>90.79548601410643</c:v>
                </c:pt>
                <c:pt idx="30">
                  <c:v>90.79548601410643</c:v>
                </c:pt>
                <c:pt idx="31">
                  <c:v>90.79548601410643</c:v>
                </c:pt>
                <c:pt idx="32">
                  <c:v>90.79548601410643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A-43FE-8E69-2D1F4D256C50}"/>
            </c:ext>
          </c:extLst>
        </c:ser>
        <c:ser>
          <c:idx val="2"/>
          <c:order val="2"/>
          <c:tx>
            <c:strRef>
              <c:f>Sheet3!$J$259</c:f>
              <c:strCache>
                <c:ptCount val="1"/>
                <c:pt idx="0">
                  <c:v>适度下限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Sheet3!$A$260:$A$293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Sheet3!$J$260:$J$293</c:f>
              <c:numCache>
                <c:formatCode>General</c:formatCode>
                <c:ptCount val="34"/>
                <c:pt idx="0">
                  <c:v>93.798340201967093</c:v>
                </c:pt>
                <c:pt idx="1">
                  <c:v>93.798340201967093</c:v>
                </c:pt>
                <c:pt idx="2">
                  <c:v>93.798340201967093</c:v>
                </c:pt>
                <c:pt idx="3">
                  <c:v>93.798340201967093</c:v>
                </c:pt>
                <c:pt idx="4">
                  <c:v>93.798340201967093</c:v>
                </c:pt>
                <c:pt idx="5">
                  <c:v>93.798340201967093</c:v>
                </c:pt>
                <c:pt idx="6">
                  <c:v>93.798340201967093</c:v>
                </c:pt>
                <c:pt idx="7">
                  <c:v>93.798340201967093</c:v>
                </c:pt>
                <c:pt idx="8">
                  <c:v>93.798340201967093</c:v>
                </c:pt>
                <c:pt idx="9">
                  <c:v>93.798340201967093</c:v>
                </c:pt>
                <c:pt idx="10">
                  <c:v>93.798340201967093</c:v>
                </c:pt>
                <c:pt idx="11">
                  <c:v>93.798340201967093</c:v>
                </c:pt>
                <c:pt idx="12">
                  <c:v>93.798340201967093</c:v>
                </c:pt>
                <c:pt idx="13">
                  <c:v>93.798340201967093</c:v>
                </c:pt>
                <c:pt idx="14">
                  <c:v>93.798340201967093</c:v>
                </c:pt>
                <c:pt idx="15">
                  <c:v>93.798340201967093</c:v>
                </c:pt>
                <c:pt idx="16">
                  <c:v>93.798340201967093</c:v>
                </c:pt>
                <c:pt idx="17">
                  <c:v>93.798340201967093</c:v>
                </c:pt>
                <c:pt idx="18">
                  <c:v>93.798340201967093</c:v>
                </c:pt>
                <c:pt idx="19">
                  <c:v>93.798340201967093</c:v>
                </c:pt>
                <c:pt idx="20">
                  <c:v>93.798340201967093</c:v>
                </c:pt>
                <c:pt idx="21">
                  <c:v>93.798340201967093</c:v>
                </c:pt>
                <c:pt idx="22">
                  <c:v>93.798340201967093</c:v>
                </c:pt>
                <c:pt idx="23">
                  <c:v>93.798340201967093</c:v>
                </c:pt>
                <c:pt idx="24">
                  <c:v>93.798340201967093</c:v>
                </c:pt>
                <c:pt idx="25">
                  <c:v>93.798340201967093</c:v>
                </c:pt>
                <c:pt idx="26">
                  <c:v>93.798340201967093</c:v>
                </c:pt>
                <c:pt idx="27">
                  <c:v>93.798340201967093</c:v>
                </c:pt>
                <c:pt idx="28">
                  <c:v>93.798340201967093</c:v>
                </c:pt>
                <c:pt idx="29">
                  <c:v>93.798340201967093</c:v>
                </c:pt>
                <c:pt idx="30">
                  <c:v>93.798340201967093</c:v>
                </c:pt>
                <c:pt idx="31">
                  <c:v>93.798340201967093</c:v>
                </c:pt>
                <c:pt idx="32">
                  <c:v>93.798340201967093</c:v>
                </c:pt>
                <c:pt idx="33">
                  <c:v>93.798340201967093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A-43FE-8E69-2D1F4D256C50}"/>
            </c:ext>
          </c:extLst>
        </c:ser>
        <c:ser>
          <c:idx val="3"/>
          <c:order val="3"/>
          <c:tx>
            <c:strRef>
              <c:f>Sheet3!$K$259</c:f>
              <c:strCache>
                <c:ptCount val="1"/>
                <c:pt idx="0">
                  <c:v>适度上限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Sheet3!$A$260:$A$293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Sheet3!$K$260:$K$293</c:f>
              <c:numCache>
                <c:formatCode>General</c:formatCode>
                <c:ptCount val="34"/>
                <c:pt idx="0">
                  <c:v>105.10320302685427</c:v>
                </c:pt>
                <c:pt idx="1">
                  <c:v>105.10320302685427</c:v>
                </c:pt>
                <c:pt idx="2">
                  <c:v>105.10320302685427</c:v>
                </c:pt>
                <c:pt idx="3">
                  <c:v>105.10320302685427</c:v>
                </c:pt>
                <c:pt idx="4">
                  <c:v>105.10320302685427</c:v>
                </c:pt>
                <c:pt idx="5">
                  <c:v>105.10320302685427</c:v>
                </c:pt>
                <c:pt idx="6">
                  <c:v>105.10320302685427</c:v>
                </c:pt>
                <c:pt idx="7">
                  <c:v>105.10320302685427</c:v>
                </c:pt>
                <c:pt idx="8">
                  <c:v>105.10320302685427</c:v>
                </c:pt>
                <c:pt idx="9">
                  <c:v>105.10320302685427</c:v>
                </c:pt>
                <c:pt idx="10">
                  <c:v>105.10320302685427</c:v>
                </c:pt>
                <c:pt idx="11">
                  <c:v>105.10320302685427</c:v>
                </c:pt>
                <c:pt idx="12">
                  <c:v>105.10320302685427</c:v>
                </c:pt>
                <c:pt idx="13">
                  <c:v>105.10320302685427</c:v>
                </c:pt>
                <c:pt idx="14">
                  <c:v>105.10320302685427</c:v>
                </c:pt>
                <c:pt idx="15">
                  <c:v>105.10320302685427</c:v>
                </c:pt>
                <c:pt idx="16">
                  <c:v>105.10320302685427</c:v>
                </c:pt>
                <c:pt idx="17">
                  <c:v>105.10320302685427</c:v>
                </c:pt>
                <c:pt idx="18">
                  <c:v>105.10320302685427</c:v>
                </c:pt>
                <c:pt idx="19">
                  <c:v>105.10320302685427</c:v>
                </c:pt>
                <c:pt idx="20">
                  <c:v>105.10320302685427</c:v>
                </c:pt>
                <c:pt idx="21">
                  <c:v>105.10320302685427</c:v>
                </c:pt>
                <c:pt idx="22">
                  <c:v>105.10320302685427</c:v>
                </c:pt>
                <c:pt idx="23">
                  <c:v>105.10320302685427</c:v>
                </c:pt>
                <c:pt idx="24">
                  <c:v>105.10320302685427</c:v>
                </c:pt>
                <c:pt idx="25">
                  <c:v>105.10320302685427</c:v>
                </c:pt>
                <c:pt idx="26">
                  <c:v>105.10320302685427</c:v>
                </c:pt>
                <c:pt idx="27">
                  <c:v>105.10320302685427</c:v>
                </c:pt>
                <c:pt idx="28">
                  <c:v>105.10320302685427</c:v>
                </c:pt>
                <c:pt idx="29">
                  <c:v>105.10320302685427</c:v>
                </c:pt>
                <c:pt idx="30">
                  <c:v>105.10320302685427</c:v>
                </c:pt>
                <c:pt idx="31">
                  <c:v>105.10320302685427</c:v>
                </c:pt>
                <c:pt idx="32">
                  <c:v>105.10320302685427</c:v>
                </c:pt>
                <c:pt idx="33">
                  <c:v>105.10320302685427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5A-43FE-8E69-2D1F4D256C50}"/>
            </c:ext>
          </c:extLst>
        </c:ser>
        <c:ser>
          <c:idx val="4"/>
          <c:order val="4"/>
          <c:tx>
            <c:strRef>
              <c:f>Sheet3!$L$259</c:f>
              <c:strCache>
                <c:ptCount val="1"/>
                <c:pt idx="0">
                  <c:v>偏热线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Sheet3!$A$260:$A$293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Sheet3!$L$260:$L$293</c:f>
              <c:numCache>
                <c:formatCode>General</c:formatCode>
                <c:ptCount val="34"/>
                <c:pt idx="0">
                  <c:v>108.10605721471494</c:v>
                </c:pt>
                <c:pt idx="1">
                  <c:v>108.10605721471494</c:v>
                </c:pt>
                <c:pt idx="2">
                  <c:v>108.10605721471494</c:v>
                </c:pt>
                <c:pt idx="3">
                  <c:v>108.10605721471494</c:v>
                </c:pt>
                <c:pt idx="4">
                  <c:v>108.10605721471494</c:v>
                </c:pt>
                <c:pt idx="5">
                  <c:v>108.10605721471494</c:v>
                </c:pt>
                <c:pt idx="6">
                  <c:v>108.10605721471494</c:v>
                </c:pt>
                <c:pt idx="7">
                  <c:v>108.10605721471494</c:v>
                </c:pt>
                <c:pt idx="8">
                  <c:v>108.10605721471494</c:v>
                </c:pt>
                <c:pt idx="9">
                  <c:v>108.10605721471494</c:v>
                </c:pt>
                <c:pt idx="10">
                  <c:v>108.10605721471494</c:v>
                </c:pt>
                <c:pt idx="11">
                  <c:v>108.10605721471494</c:v>
                </c:pt>
                <c:pt idx="12">
                  <c:v>108.10605721471494</c:v>
                </c:pt>
                <c:pt idx="13">
                  <c:v>108.10605721471494</c:v>
                </c:pt>
                <c:pt idx="14">
                  <c:v>108.10605721471494</c:v>
                </c:pt>
                <c:pt idx="15">
                  <c:v>108.10605721471494</c:v>
                </c:pt>
                <c:pt idx="16">
                  <c:v>108.10605721471494</c:v>
                </c:pt>
                <c:pt idx="17">
                  <c:v>108.10605721471494</c:v>
                </c:pt>
                <c:pt idx="18">
                  <c:v>108.10605721471494</c:v>
                </c:pt>
                <c:pt idx="19">
                  <c:v>108.10605721471494</c:v>
                </c:pt>
                <c:pt idx="20">
                  <c:v>108.10605721471494</c:v>
                </c:pt>
                <c:pt idx="21">
                  <c:v>108.10605721471494</c:v>
                </c:pt>
                <c:pt idx="22">
                  <c:v>108.10605721471494</c:v>
                </c:pt>
                <c:pt idx="23">
                  <c:v>108.10605721471494</c:v>
                </c:pt>
                <c:pt idx="24">
                  <c:v>108.10605721471494</c:v>
                </c:pt>
                <c:pt idx="25">
                  <c:v>108.10605721471494</c:v>
                </c:pt>
                <c:pt idx="26">
                  <c:v>108.10605721471494</c:v>
                </c:pt>
                <c:pt idx="27">
                  <c:v>108.10605721471494</c:v>
                </c:pt>
                <c:pt idx="28">
                  <c:v>108.10605721471494</c:v>
                </c:pt>
                <c:pt idx="29">
                  <c:v>108.10605721471494</c:v>
                </c:pt>
                <c:pt idx="30">
                  <c:v>108.10605721471494</c:v>
                </c:pt>
                <c:pt idx="31">
                  <c:v>108.10605721471494</c:v>
                </c:pt>
                <c:pt idx="32">
                  <c:v>108.10605721471494</c:v>
                </c:pt>
                <c:pt idx="33">
                  <c:v>108.10605721471494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5A-43FE-8E69-2D1F4D25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9664"/>
        <c:axId val="39410544"/>
      </c:lineChart>
      <c:catAx>
        <c:axId val="478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10544"/>
        <c:crosses val="autoZero"/>
        <c:auto val="1"/>
        <c:lblAlgn val="ctr"/>
        <c:lblOffset val="100"/>
        <c:noMultiLvlLbl val="0"/>
      </c:catAx>
      <c:valAx>
        <c:axId val="39410544"/>
        <c:scaling>
          <c:orientation val="minMax"/>
          <c:min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Sheet3!$B$333</c:f>
              <c:strCache>
                <c:ptCount val="1"/>
                <c:pt idx="0">
                  <c:v>领先指数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Sheet3!$A$334:$A$367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Sheet3!$B$334:$B$367</c:f>
              <c:numCache>
                <c:formatCode>General</c:formatCode>
                <c:ptCount val="34"/>
                <c:pt idx="0">
                  <c:v>10</c:v>
                </c:pt>
                <c:pt idx="1">
                  <c:v>50</c:v>
                </c:pt>
                <c:pt idx="2">
                  <c:v>50</c:v>
                </c:pt>
                <c:pt idx="3">
                  <c:v>30</c:v>
                </c:pt>
                <c:pt idx="4">
                  <c:v>70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50</c:v>
                </c:pt>
                <c:pt idx="9">
                  <c:v>20</c:v>
                </c:pt>
                <c:pt idx="10">
                  <c:v>60</c:v>
                </c:pt>
                <c:pt idx="11">
                  <c:v>70</c:v>
                </c:pt>
                <c:pt idx="12">
                  <c:v>40</c:v>
                </c:pt>
                <c:pt idx="13">
                  <c:v>50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  <c:pt idx="17">
                  <c:v>60</c:v>
                </c:pt>
                <c:pt idx="18">
                  <c:v>60</c:v>
                </c:pt>
                <c:pt idx="19">
                  <c:v>70</c:v>
                </c:pt>
                <c:pt idx="20">
                  <c:v>30</c:v>
                </c:pt>
                <c:pt idx="21">
                  <c:v>50</c:v>
                </c:pt>
                <c:pt idx="22">
                  <c:v>50</c:v>
                </c:pt>
                <c:pt idx="23">
                  <c:v>60</c:v>
                </c:pt>
                <c:pt idx="24">
                  <c:v>30</c:v>
                </c:pt>
                <c:pt idx="25">
                  <c:v>60</c:v>
                </c:pt>
                <c:pt idx="26">
                  <c:v>50</c:v>
                </c:pt>
                <c:pt idx="27">
                  <c:v>50</c:v>
                </c:pt>
                <c:pt idx="28">
                  <c:v>70</c:v>
                </c:pt>
                <c:pt idx="29">
                  <c:v>40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E-468F-B1E8-6D0459980A95}"/>
            </c:ext>
          </c:extLst>
        </c:ser>
        <c:ser>
          <c:idx val="1"/>
          <c:order val="1"/>
          <c:tx>
            <c:strRef>
              <c:f>Sheet3!$C$333</c:f>
              <c:strCache>
                <c:ptCount val="1"/>
                <c:pt idx="0">
                  <c:v>同步指数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Sheet3!$A$334:$A$367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Sheet3!$C$334:$C$367</c:f>
              <c:numCache>
                <c:formatCode>General</c:formatCode>
                <c:ptCount val="34"/>
                <c:pt idx="0">
                  <c:v>25</c:v>
                </c:pt>
                <c:pt idx="1">
                  <c:v>62.5</c:v>
                </c:pt>
                <c:pt idx="2">
                  <c:v>25</c:v>
                </c:pt>
                <c:pt idx="3">
                  <c:v>100</c:v>
                </c:pt>
                <c:pt idx="4">
                  <c:v>75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50</c:v>
                </c:pt>
                <c:pt idx="10">
                  <c:v>62.5</c:v>
                </c:pt>
                <c:pt idx="11">
                  <c:v>50</c:v>
                </c:pt>
                <c:pt idx="12">
                  <c:v>87.5</c:v>
                </c:pt>
                <c:pt idx="13">
                  <c:v>75</c:v>
                </c:pt>
                <c:pt idx="14">
                  <c:v>62.5</c:v>
                </c:pt>
                <c:pt idx="15">
                  <c:v>50</c:v>
                </c:pt>
                <c:pt idx="16">
                  <c:v>25</c:v>
                </c:pt>
                <c:pt idx="17">
                  <c:v>62.5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87.5</c:v>
                </c:pt>
                <c:pt idx="23">
                  <c:v>25</c:v>
                </c:pt>
                <c:pt idx="24">
                  <c:v>50</c:v>
                </c:pt>
                <c:pt idx="25">
                  <c:v>25</c:v>
                </c:pt>
                <c:pt idx="26">
                  <c:v>62.5</c:v>
                </c:pt>
                <c:pt idx="27">
                  <c:v>62.5</c:v>
                </c:pt>
                <c:pt idx="28">
                  <c:v>50</c:v>
                </c:pt>
                <c:pt idx="29">
                  <c:v>37.5</c:v>
                </c:pt>
                <c:pt idx="30">
                  <c:v>62.5</c:v>
                </c:pt>
                <c:pt idx="31">
                  <c:v>62.5</c:v>
                </c:pt>
                <c:pt idx="32">
                  <c:v>62.5</c:v>
                </c:pt>
                <c:pt idx="33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E-468F-B1E8-6D0459980A95}"/>
            </c:ext>
          </c:extLst>
        </c:ser>
        <c:ser>
          <c:idx val="2"/>
          <c:order val="2"/>
          <c:tx>
            <c:strRef>
              <c:f>Sheet3!$D$333</c:f>
              <c:strCache>
                <c:ptCount val="1"/>
                <c:pt idx="0">
                  <c:v>滞后指数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Sheet3!$A$334:$A$367</c:f>
              <c:strCache>
                <c:ptCount val="34"/>
                <c:pt idx="0">
                  <c:v>2015-03-31</c:v>
                </c:pt>
                <c:pt idx="1">
                  <c:v>2015-04-30</c:v>
                </c:pt>
                <c:pt idx="2">
                  <c:v>2015-05-31</c:v>
                </c:pt>
                <c:pt idx="3">
                  <c:v>2015-06-30</c:v>
                </c:pt>
                <c:pt idx="4">
                  <c:v>2015-07-31</c:v>
                </c:pt>
                <c:pt idx="5">
                  <c:v>2015-08-31</c:v>
                </c:pt>
                <c:pt idx="6">
                  <c:v>2015-09-30</c:v>
                </c:pt>
                <c:pt idx="7">
                  <c:v>2015-10-31</c:v>
                </c:pt>
                <c:pt idx="8">
                  <c:v>2015-11-30</c:v>
                </c:pt>
                <c:pt idx="9">
                  <c:v>2015-12-31</c:v>
                </c:pt>
                <c:pt idx="10">
                  <c:v>2016-01-31</c:v>
                </c:pt>
                <c:pt idx="11">
                  <c:v>2016-02-29</c:v>
                </c:pt>
                <c:pt idx="12">
                  <c:v>2016-03-31</c:v>
                </c:pt>
                <c:pt idx="13">
                  <c:v>2016-04-30</c:v>
                </c:pt>
                <c:pt idx="14">
                  <c:v>2016-05-31</c:v>
                </c:pt>
                <c:pt idx="15">
                  <c:v>2016-06-30</c:v>
                </c:pt>
                <c:pt idx="16">
                  <c:v>2016-07-31</c:v>
                </c:pt>
                <c:pt idx="17">
                  <c:v>2016-08-31</c:v>
                </c:pt>
                <c:pt idx="18">
                  <c:v>2016-09-30</c:v>
                </c:pt>
                <c:pt idx="19">
                  <c:v>2016-10-31</c:v>
                </c:pt>
                <c:pt idx="20">
                  <c:v>2016-11-30</c:v>
                </c:pt>
                <c:pt idx="21">
                  <c:v>2016-12-31</c:v>
                </c:pt>
                <c:pt idx="22">
                  <c:v>2017-01-31</c:v>
                </c:pt>
                <c:pt idx="23">
                  <c:v>2017-02-28</c:v>
                </c:pt>
                <c:pt idx="24">
                  <c:v>2017-03-31</c:v>
                </c:pt>
                <c:pt idx="25">
                  <c:v>2017-04-30</c:v>
                </c:pt>
                <c:pt idx="26">
                  <c:v>2017-05-31</c:v>
                </c:pt>
                <c:pt idx="27">
                  <c:v>2017-06-30</c:v>
                </c:pt>
                <c:pt idx="28">
                  <c:v>2017-07-31</c:v>
                </c:pt>
                <c:pt idx="29">
                  <c:v>2017-08-31</c:v>
                </c:pt>
                <c:pt idx="30">
                  <c:v>2017-09-30</c:v>
                </c:pt>
                <c:pt idx="31">
                  <c:v>2017-10-31</c:v>
                </c:pt>
                <c:pt idx="32">
                  <c:v>2017-11-30</c:v>
                </c:pt>
                <c:pt idx="33">
                  <c:v>2017-12-31</c:v>
                </c:pt>
              </c:strCache>
            </c:strRef>
          </c:cat>
          <c:val>
            <c:numRef>
              <c:f>Sheet3!$D$334:$D$367</c:f>
              <c:numCache>
                <c:formatCode>General</c:formatCode>
                <c:ptCount val="34"/>
                <c:pt idx="0">
                  <c:v>16.666666666666664</c:v>
                </c:pt>
                <c:pt idx="1">
                  <c:v>50</c:v>
                </c:pt>
                <c:pt idx="2">
                  <c:v>66.666666666666657</c:v>
                </c:pt>
                <c:pt idx="3">
                  <c:v>66.666666666666657</c:v>
                </c:pt>
                <c:pt idx="4">
                  <c:v>66.666666666666657</c:v>
                </c:pt>
                <c:pt idx="5">
                  <c:v>83.333333333333343</c:v>
                </c:pt>
                <c:pt idx="6">
                  <c:v>66.666666666666657</c:v>
                </c:pt>
                <c:pt idx="7">
                  <c:v>50</c:v>
                </c:pt>
                <c:pt idx="8">
                  <c:v>33.333333333333329</c:v>
                </c:pt>
                <c:pt idx="9">
                  <c:v>16.666666666666664</c:v>
                </c:pt>
                <c:pt idx="10">
                  <c:v>66.666666666666657</c:v>
                </c:pt>
                <c:pt idx="11">
                  <c:v>0</c:v>
                </c:pt>
                <c:pt idx="12">
                  <c:v>100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66.666666666666657</c:v>
                </c:pt>
                <c:pt idx="17">
                  <c:v>33.333333333333329</c:v>
                </c:pt>
                <c:pt idx="18">
                  <c:v>83.333333333333343</c:v>
                </c:pt>
                <c:pt idx="19">
                  <c:v>16.666666666666664</c:v>
                </c:pt>
                <c:pt idx="20">
                  <c:v>50</c:v>
                </c:pt>
                <c:pt idx="21">
                  <c:v>16.666666666666664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33.333333333333329</c:v>
                </c:pt>
                <c:pt idx="26">
                  <c:v>66.666666666666657</c:v>
                </c:pt>
                <c:pt idx="27">
                  <c:v>66.666666666666657</c:v>
                </c:pt>
                <c:pt idx="28">
                  <c:v>50</c:v>
                </c:pt>
                <c:pt idx="29">
                  <c:v>33.333333333333329</c:v>
                </c:pt>
                <c:pt idx="30">
                  <c:v>33.333333333333329</c:v>
                </c:pt>
                <c:pt idx="31">
                  <c:v>33.333333333333329</c:v>
                </c:pt>
                <c:pt idx="32">
                  <c:v>33.333333333333329</c:v>
                </c:pt>
                <c:pt idx="33">
                  <c:v>66.666666666666657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E-468F-B1E8-6D045998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96526112"/>
        <c:axId val="304032816"/>
      </c:lineChart>
      <c:catAx>
        <c:axId val="18965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032816"/>
        <c:crosses val="autoZero"/>
        <c:auto val="1"/>
        <c:lblAlgn val="ctr"/>
        <c:lblOffset val="100"/>
        <c:noMultiLvlLbl val="0"/>
      </c:catAx>
      <c:valAx>
        <c:axId val="30403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526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261</xdr:row>
      <xdr:rowOff>9525</xdr:rowOff>
    </xdr:from>
    <xdr:to>
      <xdr:col>32</xdr:col>
      <xdr:colOff>676274</xdr:colOff>
      <xdr:row>277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063FC2-B172-44EB-B995-F752088D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400050</xdr:colOff>
      <xdr:row>278</xdr:row>
      <xdr:rowOff>52387</xdr:rowOff>
    </xdr:from>
    <xdr:to>
      <xdr:col>32</xdr:col>
      <xdr:colOff>76200</xdr:colOff>
      <xdr:row>293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93A720-7F2A-4DEC-8947-52E797C31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328</xdr:row>
      <xdr:rowOff>161925</xdr:rowOff>
    </xdr:from>
    <xdr:to>
      <xdr:col>21</xdr:col>
      <xdr:colOff>657225</xdr:colOff>
      <xdr:row>347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99DD87-40CC-4726-B1F0-8FD62151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"/>
  <sheetViews>
    <sheetView topLeftCell="L73" workbookViewId="0">
      <selection activeCell="U89" sqref="U89:Z89"/>
    </sheetView>
  </sheetViews>
  <sheetFormatPr defaultRowHeight="14.25" x14ac:dyDescent="0.2"/>
  <cols>
    <col min="2" max="2" width="41.5" customWidth="1"/>
  </cols>
  <sheetData>
    <row r="1" spans="1:6" x14ac:dyDescent="0.2">
      <c r="C1" t="s">
        <v>265</v>
      </c>
      <c r="D1" t="s">
        <v>266</v>
      </c>
      <c r="E1" t="s">
        <v>267</v>
      </c>
      <c r="F1" t="s">
        <v>268</v>
      </c>
    </row>
    <row r="2" spans="1:6" x14ac:dyDescent="0.2">
      <c r="A2">
        <v>1</v>
      </c>
      <c r="B2" s="1" t="s">
        <v>264</v>
      </c>
    </row>
    <row r="3" spans="1:6" s="9" customFormat="1" x14ac:dyDescent="0.2">
      <c r="A3" s="9">
        <v>2</v>
      </c>
      <c r="B3" s="8" t="s">
        <v>164</v>
      </c>
      <c r="E3" s="9">
        <v>10</v>
      </c>
      <c r="F3" s="9">
        <v>-0.34849999999999998</v>
      </c>
    </row>
    <row r="4" spans="1:6" s="5" customFormat="1" x14ac:dyDescent="0.2">
      <c r="A4" s="5">
        <v>3</v>
      </c>
      <c r="B4" s="6" t="s">
        <v>162</v>
      </c>
      <c r="D4" s="5" t="s">
        <v>269</v>
      </c>
      <c r="F4" s="5">
        <v>-0.65529999999999999</v>
      </c>
    </row>
    <row r="5" spans="1:6" x14ac:dyDescent="0.2">
      <c r="A5">
        <v>4</v>
      </c>
      <c r="B5" s="1" t="s">
        <v>156</v>
      </c>
      <c r="E5">
        <v>10</v>
      </c>
      <c r="F5">
        <v>-0.33560000000000001</v>
      </c>
    </row>
    <row r="6" spans="1:6" s="5" customFormat="1" x14ac:dyDescent="0.2">
      <c r="A6" s="5">
        <v>5</v>
      </c>
      <c r="B6" s="6" t="s">
        <v>163</v>
      </c>
      <c r="D6" s="5" t="s">
        <v>271</v>
      </c>
      <c r="F6" s="5">
        <v>-0.74850000000000005</v>
      </c>
    </row>
    <row r="7" spans="1:6" x14ac:dyDescent="0.2">
      <c r="A7">
        <v>6</v>
      </c>
      <c r="B7" s="1" t="s">
        <v>165</v>
      </c>
    </row>
    <row r="8" spans="1:6" s="5" customFormat="1" x14ac:dyDescent="0.2">
      <c r="A8" s="5">
        <v>7</v>
      </c>
      <c r="B8" s="6" t="s">
        <v>166</v>
      </c>
      <c r="D8" s="5" t="s">
        <v>272</v>
      </c>
      <c r="F8" s="5">
        <v>0.72419999999999995</v>
      </c>
    </row>
    <row r="9" spans="1:6" x14ac:dyDescent="0.2">
      <c r="A9">
        <v>8</v>
      </c>
      <c r="B9" s="1" t="s">
        <v>298</v>
      </c>
    </row>
    <row r="10" spans="1:6" s="9" customFormat="1" x14ac:dyDescent="0.2">
      <c r="A10" s="9">
        <v>9</v>
      </c>
      <c r="B10" s="8" t="s">
        <v>213</v>
      </c>
      <c r="E10" s="9">
        <v>9</v>
      </c>
      <c r="F10" s="9">
        <v>0.61280000000000001</v>
      </c>
    </row>
    <row r="11" spans="1:6" x14ac:dyDescent="0.2">
      <c r="A11">
        <v>10</v>
      </c>
      <c r="B11" s="1" t="s">
        <v>169</v>
      </c>
    </row>
    <row r="12" spans="1:6" s="9" customFormat="1" x14ac:dyDescent="0.2">
      <c r="A12" s="9">
        <v>11</v>
      </c>
      <c r="B12" s="8" t="s">
        <v>276</v>
      </c>
      <c r="E12" s="9">
        <v>10</v>
      </c>
      <c r="F12" s="9">
        <v>-0.72070000000000001</v>
      </c>
    </row>
    <row r="13" spans="1:6" x14ac:dyDescent="0.2">
      <c r="A13">
        <v>12</v>
      </c>
      <c r="B13" s="1" t="s">
        <v>157</v>
      </c>
      <c r="D13" t="s">
        <v>269</v>
      </c>
      <c r="F13">
        <v>0.624</v>
      </c>
    </row>
    <row r="14" spans="1:6" x14ac:dyDescent="0.2">
      <c r="A14">
        <v>13</v>
      </c>
      <c r="B14" s="1" t="s">
        <v>277</v>
      </c>
      <c r="C14">
        <v>1</v>
      </c>
      <c r="F14">
        <v>0.71589999999999998</v>
      </c>
    </row>
    <row r="15" spans="1:6" x14ac:dyDescent="0.2">
      <c r="A15">
        <v>14</v>
      </c>
      <c r="B15" s="1" t="s">
        <v>158</v>
      </c>
      <c r="D15" t="s">
        <v>271</v>
      </c>
      <c r="F15">
        <v>0.60099999999999998</v>
      </c>
    </row>
    <row r="16" spans="1:6" x14ac:dyDescent="0.2">
      <c r="A16">
        <v>15</v>
      </c>
      <c r="B16" s="1" t="s">
        <v>280</v>
      </c>
      <c r="C16">
        <v>1</v>
      </c>
      <c r="F16">
        <v>0.67800000000000005</v>
      </c>
    </row>
    <row r="17" spans="1:6" x14ac:dyDescent="0.2">
      <c r="A17">
        <v>16</v>
      </c>
      <c r="B17" s="1" t="s">
        <v>159</v>
      </c>
      <c r="D17" t="s">
        <v>273</v>
      </c>
      <c r="F17">
        <v>0.64580000000000004</v>
      </c>
    </row>
    <row r="18" spans="1:6" s="9" customFormat="1" x14ac:dyDescent="0.2">
      <c r="A18" s="9">
        <v>17</v>
      </c>
      <c r="B18" s="8" t="s">
        <v>278</v>
      </c>
      <c r="E18" s="9">
        <v>10</v>
      </c>
      <c r="F18" s="9">
        <v>-0.39340000000000003</v>
      </c>
    </row>
    <row r="19" spans="1:6" x14ac:dyDescent="0.2">
      <c r="A19">
        <v>18</v>
      </c>
      <c r="B19" s="1" t="s">
        <v>160</v>
      </c>
      <c r="E19">
        <v>10</v>
      </c>
      <c r="F19">
        <v>-0.68200000000000005</v>
      </c>
    </row>
    <row r="20" spans="1:6" s="9" customFormat="1" x14ac:dyDescent="0.2">
      <c r="A20" s="9">
        <v>19</v>
      </c>
      <c r="B20" s="8" t="s">
        <v>279</v>
      </c>
      <c r="E20" s="9">
        <v>10</v>
      </c>
      <c r="F20" s="9">
        <v>-0.7742</v>
      </c>
    </row>
    <row r="21" spans="1:6" x14ac:dyDescent="0.2">
      <c r="A21">
        <v>20</v>
      </c>
      <c r="B21" s="1" t="s">
        <v>170</v>
      </c>
      <c r="D21" t="s">
        <v>273</v>
      </c>
      <c r="F21">
        <v>-0.59589999999999999</v>
      </c>
    </row>
    <row r="22" spans="1:6" s="5" customFormat="1" x14ac:dyDescent="0.2">
      <c r="A22" s="5">
        <v>21</v>
      </c>
      <c r="B22" s="6"/>
      <c r="D22" s="5" t="s">
        <v>271</v>
      </c>
      <c r="F22" s="5">
        <v>-0.70540000000000003</v>
      </c>
    </row>
    <row r="23" spans="1:6" s="9" customFormat="1" x14ac:dyDescent="0.2">
      <c r="A23" s="9">
        <v>22</v>
      </c>
      <c r="B23" s="8" t="s">
        <v>184</v>
      </c>
      <c r="D23" s="9" t="s">
        <v>273</v>
      </c>
      <c r="F23" s="9">
        <v>-0.62529999999999997</v>
      </c>
    </row>
    <row r="24" spans="1:6" s="9" customFormat="1" x14ac:dyDescent="0.2">
      <c r="A24" s="9">
        <v>23</v>
      </c>
      <c r="B24" s="8" t="s">
        <v>185</v>
      </c>
      <c r="C24" s="9">
        <v>1</v>
      </c>
      <c r="F24" s="9">
        <v>-0.49440000000000001</v>
      </c>
    </row>
    <row r="25" spans="1:6" s="11" customFormat="1" x14ac:dyDescent="0.2">
      <c r="A25" s="11">
        <v>24</v>
      </c>
      <c r="B25" s="7" t="s">
        <v>186</v>
      </c>
      <c r="E25" s="11">
        <v>9</v>
      </c>
      <c r="F25" s="11">
        <v>-0.73970000000000002</v>
      </c>
    </row>
    <row r="26" spans="1:6" s="11" customFormat="1" x14ac:dyDescent="0.2">
      <c r="A26" s="11">
        <v>25</v>
      </c>
      <c r="B26" s="7" t="s">
        <v>187</v>
      </c>
      <c r="E26" s="11">
        <v>9</v>
      </c>
      <c r="F26" s="11">
        <v>-0.72650000000000003</v>
      </c>
    </row>
    <row r="27" spans="1:6" s="9" customFormat="1" x14ac:dyDescent="0.2">
      <c r="A27" s="9">
        <v>26</v>
      </c>
      <c r="B27" s="8" t="s">
        <v>188</v>
      </c>
      <c r="C27" s="9">
        <v>1</v>
      </c>
      <c r="F27" s="9">
        <v>-0.31609999999999999</v>
      </c>
    </row>
    <row r="28" spans="1:6" s="9" customFormat="1" x14ac:dyDescent="0.2">
      <c r="A28" s="9">
        <v>27</v>
      </c>
      <c r="B28" s="8" t="s">
        <v>189</v>
      </c>
      <c r="E28" s="9">
        <v>12</v>
      </c>
      <c r="F28" s="9">
        <v>0.37159999999999999</v>
      </c>
    </row>
    <row r="29" spans="1:6" x14ac:dyDescent="0.2">
      <c r="A29">
        <v>28</v>
      </c>
      <c r="B29" s="1" t="s">
        <v>190</v>
      </c>
    </row>
    <row r="30" spans="1:6" x14ac:dyDescent="0.2">
      <c r="A30">
        <v>29</v>
      </c>
      <c r="B30" s="1" t="s">
        <v>191</v>
      </c>
      <c r="D30" t="s">
        <v>271</v>
      </c>
      <c r="F30">
        <v>-0.36280000000000001</v>
      </c>
    </row>
    <row r="31" spans="1:6" x14ac:dyDescent="0.2">
      <c r="A31">
        <v>30</v>
      </c>
      <c r="B31" s="1" t="s">
        <v>192</v>
      </c>
      <c r="E31">
        <v>10</v>
      </c>
      <c r="F31">
        <v>-0.37109999999999999</v>
      </c>
    </row>
    <row r="32" spans="1:6" x14ac:dyDescent="0.2">
      <c r="A32">
        <v>31</v>
      </c>
      <c r="B32" s="1" t="s">
        <v>193</v>
      </c>
    </row>
    <row r="33" spans="1:6" s="5" customFormat="1" x14ac:dyDescent="0.2">
      <c r="A33" s="5">
        <v>32</v>
      </c>
      <c r="B33" s="6" t="s">
        <v>194</v>
      </c>
      <c r="D33" s="5" t="s">
        <v>269</v>
      </c>
      <c r="F33" s="5">
        <v>-0.57520000000000004</v>
      </c>
    </row>
    <row r="34" spans="1:6" x14ac:dyDescent="0.2">
      <c r="A34">
        <v>33</v>
      </c>
      <c r="B34" s="1" t="s">
        <v>195</v>
      </c>
      <c r="E34">
        <v>5</v>
      </c>
      <c r="F34">
        <v>-0.37590000000000001</v>
      </c>
    </row>
    <row r="35" spans="1:6" x14ac:dyDescent="0.2">
      <c r="A35">
        <v>34</v>
      </c>
      <c r="B35" s="1" t="s">
        <v>196</v>
      </c>
      <c r="E35">
        <v>10</v>
      </c>
      <c r="F35">
        <v>-0.36680000000000001</v>
      </c>
    </row>
    <row r="36" spans="1:6" x14ac:dyDescent="0.2">
      <c r="A36">
        <v>35</v>
      </c>
      <c r="B36" s="1" t="s">
        <v>197</v>
      </c>
      <c r="C36">
        <v>1</v>
      </c>
      <c r="F36">
        <v>0.55220000000000002</v>
      </c>
    </row>
    <row r="37" spans="1:6" s="5" customFormat="1" x14ac:dyDescent="0.2">
      <c r="A37" s="5">
        <v>36</v>
      </c>
      <c r="B37" s="6" t="s">
        <v>198</v>
      </c>
      <c r="D37" s="5" t="s">
        <v>271</v>
      </c>
      <c r="F37" s="5">
        <v>-0.43280000000000002</v>
      </c>
    </row>
    <row r="38" spans="1:6" x14ac:dyDescent="0.2">
      <c r="A38">
        <v>37</v>
      </c>
      <c r="B38" s="1" t="s">
        <v>199</v>
      </c>
      <c r="D38" t="s">
        <v>272</v>
      </c>
      <c r="F38">
        <v>-0.66310000000000002</v>
      </c>
    </row>
    <row r="39" spans="1:6" s="5" customFormat="1" x14ac:dyDescent="0.2">
      <c r="A39" s="5">
        <v>38</v>
      </c>
      <c r="B39" s="6" t="s">
        <v>200</v>
      </c>
      <c r="D39" s="5" t="s">
        <v>269</v>
      </c>
      <c r="F39" s="5">
        <v>-0.3483</v>
      </c>
    </row>
    <row r="40" spans="1:6" x14ac:dyDescent="0.2">
      <c r="A40">
        <v>39</v>
      </c>
      <c r="B40" s="1" t="s">
        <v>201</v>
      </c>
      <c r="D40" t="s">
        <v>272</v>
      </c>
      <c r="F40">
        <v>-0.5837</v>
      </c>
    </row>
    <row r="41" spans="1:6" x14ac:dyDescent="0.2">
      <c r="A41">
        <v>40</v>
      </c>
      <c r="B41" s="1" t="s">
        <v>202</v>
      </c>
      <c r="C41">
        <v>1</v>
      </c>
      <c r="F41">
        <v>-0.61780000000000002</v>
      </c>
    </row>
    <row r="42" spans="1:6" x14ac:dyDescent="0.2">
      <c r="A42">
        <v>41</v>
      </c>
      <c r="B42" s="1" t="s">
        <v>203</v>
      </c>
      <c r="D42" t="s">
        <v>272</v>
      </c>
      <c r="F42">
        <v>-0.61280000000000001</v>
      </c>
    </row>
    <row r="43" spans="1:6" s="9" customFormat="1" x14ac:dyDescent="0.2">
      <c r="A43" s="9">
        <v>42</v>
      </c>
      <c r="B43" s="8" t="s">
        <v>204</v>
      </c>
      <c r="E43" s="9">
        <v>5</v>
      </c>
      <c r="F43" s="9">
        <v>0.65339999999999998</v>
      </c>
    </row>
    <row r="44" spans="1:6" x14ac:dyDescent="0.2">
      <c r="A44">
        <v>43</v>
      </c>
      <c r="B44" s="1" t="s">
        <v>205</v>
      </c>
      <c r="D44" t="s">
        <v>274</v>
      </c>
      <c r="F44">
        <v>-0.58430000000000004</v>
      </c>
    </row>
    <row r="45" spans="1:6" s="9" customFormat="1" x14ac:dyDescent="0.2">
      <c r="A45" s="9">
        <v>44</v>
      </c>
      <c r="B45" s="8" t="s">
        <v>206</v>
      </c>
      <c r="E45" s="9">
        <v>5</v>
      </c>
      <c r="F45" s="9">
        <v>0.68879999999999997</v>
      </c>
    </row>
    <row r="46" spans="1:6" x14ac:dyDescent="0.2">
      <c r="A46">
        <v>45</v>
      </c>
      <c r="B46" s="1" t="s">
        <v>207</v>
      </c>
      <c r="D46" t="s">
        <v>273</v>
      </c>
      <c r="F46">
        <v>0.56640000000000001</v>
      </c>
    </row>
    <row r="47" spans="1:6" s="9" customFormat="1" x14ac:dyDescent="0.2">
      <c r="A47" s="9">
        <v>46</v>
      </c>
      <c r="B47" s="8" t="s">
        <v>208</v>
      </c>
      <c r="E47" s="9">
        <v>5</v>
      </c>
      <c r="F47" s="9">
        <v>0.73119999999999996</v>
      </c>
    </row>
    <row r="48" spans="1:6" x14ac:dyDescent="0.2">
      <c r="A48">
        <v>47</v>
      </c>
      <c r="B48" s="1" t="s">
        <v>209</v>
      </c>
      <c r="E48">
        <v>10</v>
      </c>
      <c r="F48">
        <v>-0.41299999999999998</v>
      </c>
    </row>
    <row r="49" spans="1:6" x14ac:dyDescent="0.2">
      <c r="A49">
        <v>48</v>
      </c>
      <c r="B49" s="1"/>
      <c r="C49">
        <v>1</v>
      </c>
      <c r="F49">
        <v>-0.43680000000000002</v>
      </c>
    </row>
    <row r="50" spans="1:6" x14ac:dyDescent="0.2">
      <c r="A50">
        <v>49</v>
      </c>
      <c r="B50" s="1" t="s">
        <v>210</v>
      </c>
      <c r="D50" t="s">
        <v>273</v>
      </c>
      <c r="F50">
        <v>-0.3286</v>
      </c>
    </row>
    <row r="51" spans="1:6" x14ac:dyDescent="0.2">
      <c r="A51">
        <v>50</v>
      </c>
      <c r="B51" s="1" t="s">
        <v>270</v>
      </c>
    </row>
    <row r="55" spans="1:6" x14ac:dyDescent="0.2">
      <c r="B55" t="s">
        <v>283</v>
      </c>
    </row>
    <row r="56" spans="1:6" s="5" customFormat="1" x14ac:dyDescent="0.2">
      <c r="A56" s="5">
        <v>3</v>
      </c>
      <c r="B56" s="6" t="s">
        <v>162</v>
      </c>
      <c r="D56" s="5" t="s">
        <v>269</v>
      </c>
      <c r="F56" s="5">
        <v>-0.65529999999999999</v>
      </c>
    </row>
    <row r="57" spans="1:6" s="5" customFormat="1" x14ac:dyDescent="0.2">
      <c r="A57" s="5">
        <v>5</v>
      </c>
      <c r="B57" s="6" t="s">
        <v>163</v>
      </c>
      <c r="D57" s="5" t="s">
        <v>271</v>
      </c>
      <c r="F57" s="5">
        <v>-0.74850000000000005</v>
      </c>
    </row>
    <row r="58" spans="1:6" s="5" customFormat="1" x14ac:dyDescent="0.2">
      <c r="A58" s="5">
        <v>7</v>
      </c>
      <c r="B58" s="6" t="s">
        <v>166</v>
      </c>
      <c r="D58" s="5" t="s">
        <v>272</v>
      </c>
      <c r="F58" s="5">
        <v>0.72419999999999995</v>
      </c>
    </row>
    <row r="59" spans="1:6" s="5" customFormat="1" x14ac:dyDescent="0.2">
      <c r="A59" s="5">
        <v>21</v>
      </c>
      <c r="B59" s="6" t="s">
        <v>275</v>
      </c>
      <c r="D59" s="5" t="s">
        <v>271</v>
      </c>
      <c r="F59" s="5">
        <v>-0.70540000000000003</v>
      </c>
    </row>
    <row r="60" spans="1:6" s="5" customFormat="1" x14ac:dyDescent="0.2">
      <c r="A60" s="5">
        <v>32</v>
      </c>
      <c r="B60" s="6" t="s">
        <v>194</v>
      </c>
      <c r="D60" s="5" t="s">
        <v>269</v>
      </c>
      <c r="F60" s="5">
        <v>-0.57520000000000004</v>
      </c>
    </row>
    <row r="61" spans="1:6" s="5" customFormat="1" x14ac:dyDescent="0.2">
      <c r="A61" s="5">
        <v>36</v>
      </c>
      <c r="B61" s="6" t="s">
        <v>198</v>
      </c>
      <c r="D61" s="5" t="s">
        <v>271</v>
      </c>
      <c r="F61" s="5">
        <v>-0.43280000000000002</v>
      </c>
    </row>
    <row r="62" spans="1:6" s="5" customFormat="1" x14ac:dyDescent="0.2">
      <c r="A62" s="5">
        <v>38</v>
      </c>
      <c r="B62" s="6" t="s">
        <v>200</v>
      </c>
      <c r="D62" s="5" t="s">
        <v>269</v>
      </c>
      <c r="F62" s="5">
        <v>-0.3483</v>
      </c>
    </row>
    <row r="63" spans="1:6" s="5" customFormat="1" x14ac:dyDescent="0.2">
      <c r="A63" s="5">
        <v>22</v>
      </c>
      <c r="B63" s="6" t="s">
        <v>292</v>
      </c>
      <c r="D63" s="5" t="s">
        <v>273</v>
      </c>
      <c r="F63" s="5">
        <v>-0.62529999999999997</v>
      </c>
    </row>
    <row r="64" spans="1:6" x14ac:dyDescent="0.2">
      <c r="B64" s="7" t="s">
        <v>284</v>
      </c>
    </row>
    <row r="65" spans="1:6" s="9" customFormat="1" x14ac:dyDescent="0.2">
      <c r="A65" s="9">
        <v>9</v>
      </c>
      <c r="B65" s="8" t="s">
        <v>213</v>
      </c>
      <c r="E65" s="9">
        <v>9</v>
      </c>
      <c r="F65" s="9">
        <v>0.61280000000000001</v>
      </c>
    </row>
    <row r="66" spans="1:6" s="9" customFormat="1" x14ac:dyDescent="0.2">
      <c r="A66" s="9">
        <v>11</v>
      </c>
      <c r="B66" s="8" t="s">
        <v>276</v>
      </c>
      <c r="E66" s="9">
        <v>10</v>
      </c>
      <c r="F66" s="9">
        <v>-0.72070000000000001</v>
      </c>
    </row>
    <row r="67" spans="1:6" s="9" customFormat="1" x14ac:dyDescent="0.2">
      <c r="A67" s="9">
        <v>17</v>
      </c>
      <c r="B67" s="8" t="s">
        <v>278</v>
      </c>
      <c r="E67" s="9">
        <v>10</v>
      </c>
      <c r="F67" s="9">
        <v>-0.39340000000000003</v>
      </c>
    </row>
    <row r="68" spans="1:6" s="9" customFormat="1" x14ac:dyDescent="0.2">
      <c r="A68" s="9">
        <v>19</v>
      </c>
      <c r="B68" s="8" t="s">
        <v>279</v>
      </c>
      <c r="E68" s="9">
        <v>10</v>
      </c>
      <c r="F68" s="9">
        <v>-0.7742</v>
      </c>
    </row>
    <row r="69" spans="1:6" s="9" customFormat="1" x14ac:dyDescent="0.2">
      <c r="A69" s="9">
        <v>27</v>
      </c>
      <c r="B69" s="8" t="s">
        <v>189</v>
      </c>
      <c r="E69" s="9">
        <v>12</v>
      </c>
      <c r="F69" s="9">
        <v>0.37159999999999999</v>
      </c>
    </row>
    <row r="70" spans="1:6" s="9" customFormat="1" x14ac:dyDescent="0.2">
      <c r="A70" s="9">
        <v>42</v>
      </c>
      <c r="B70" s="8" t="s">
        <v>204</v>
      </c>
      <c r="E70" s="9">
        <v>5</v>
      </c>
      <c r="F70" s="9">
        <v>0.65339999999999998</v>
      </c>
    </row>
    <row r="71" spans="1:6" s="9" customFormat="1" x14ac:dyDescent="0.2">
      <c r="A71" s="9">
        <v>44</v>
      </c>
      <c r="B71" s="8" t="s">
        <v>206</v>
      </c>
      <c r="E71" s="9">
        <v>5</v>
      </c>
      <c r="F71" s="9">
        <v>0.68879999999999997</v>
      </c>
    </row>
    <row r="72" spans="1:6" s="9" customFormat="1" x14ac:dyDescent="0.2">
      <c r="A72" s="9">
        <v>46</v>
      </c>
      <c r="B72" s="8" t="s">
        <v>208</v>
      </c>
      <c r="E72" s="9">
        <v>5</v>
      </c>
      <c r="F72" s="9">
        <v>0.73119999999999996</v>
      </c>
    </row>
    <row r="73" spans="1:6" x14ac:dyDescent="0.2">
      <c r="B73" s="8" t="s">
        <v>294</v>
      </c>
      <c r="E73" s="9">
        <v>3</v>
      </c>
      <c r="F73" s="9">
        <v>-0.31630000000000003</v>
      </c>
    </row>
    <row r="74" spans="1:6" x14ac:dyDescent="0.2">
      <c r="B74" s="8" t="s">
        <v>295</v>
      </c>
      <c r="E74" s="9">
        <v>3</v>
      </c>
      <c r="F74" s="9">
        <v>-0.31319999999999998</v>
      </c>
    </row>
    <row r="75" spans="1:6" x14ac:dyDescent="0.2">
      <c r="B75" s="7" t="s">
        <v>282</v>
      </c>
    </row>
    <row r="76" spans="1:6" x14ac:dyDescent="0.2">
      <c r="A76">
        <v>13</v>
      </c>
      <c r="B76" s="1" t="s">
        <v>277</v>
      </c>
      <c r="C76">
        <v>1</v>
      </c>
      <c r="F76">
        <v>0.71589999999999998</v>
      </c>
    </row>
    <row r="77" spans="1:6" x14ac:dyDescent="0.2">
      <c r="A77">
        <v>15</v>
      </c>
      <c r="B77" s="1" t="s">
        <v>280</v>
      </c>
      <c r="C77">
        <v>1</v>
      </c>
      <c r="F77">
        <v>0.67800000000000005</v>
      </c>
    </row>
    <row r="78" spans="1:6" x14ac:dyDescent="0.2">
      <c r="A78">
        <v>35</v>
      </c>
      <c r="B78" s="1" t="s">
        <v>197</v>
      </c>
      <c r="C78">
        <v>1</v>
      </c>
      <c r="F78">
        <v>0.55220000000000002</v>
      </c>
    </row>
    <row r="79" spans="1:6" x14ac:dyDescent="0.2">
      <c r="A79">
        <v>40</v>
      </c>
      <c r="B79" s="1" t="s">
        <v>202</v>
      </c>
      <c r="C79">
        <v>1</v>
      </c>
      <c r="F79">
        <v>-0.61780000000000002</v>
      </c>
    </row>
    <row r="80" spans="1:6" x14ac:dyDescent="0.2">
      <c r="A80">
        <v>48</v>
      </c>
      <c r="B80" s="1" t="s">
        <v>281</v>
      </c>
      <c r="C80">
        <v>1</v>
      </c>
      <c r="F80">
        <v>-0.43680000000000002</v>
      </c>
    </row>
    <row r="81" spans="1:26" s="9" customFormat="1" x14ac:dyDescent="0.2">
      <c r="A81" s="9">
        <v>23</v>
      </c>
      <c r="B81" s="8" t="s">
        <v>291</v>
      </c>
      <c r="C81" s="9">
        <v>1</v>
      </c>
      <c r="F81" s="9">
        <v>-0.49440000000000001</v>
      </c>
    </row>
    <row r="82" spans="1:26" s="9" customFormat="1" x14ac:dyDescent="0.2">
      <c r="B82" s="8"/>
    </row>
    <row r="83" spans="1:26" s="9" customFormat="1" x14ac:dyDescent="0.2">
      <c r="B83" s="8"/>
    </row>
    <row r="84" spans="1:26" x14ac:dyDescent="0.2">
      <c r="B84" s="8"/>
      <c r="C84" s="8" t="s">
        <v>299</v>
      </c>
      <c r="D84" s="8" t="s">
        <v>276</v>
      </c>
      <c r="E84" s="8" t="s">
        <v>278</v>
      </c>
      <c r="F84" s="8" t="s">
        <v>279</v>
      </c>
      <c r="G84" s="8" t="s">
        <v>189</v>
      </c>
      <c r="H84" s="8" t="s">
        <v>204</v>
      </c>
      <c r="I84" s="8" t="s">
        <v>206</v>
      </c>
      <c r="J84" s="8" t="s">
        <v>208</v>
      </c>
      <c r="K84" s="8" t="s">
        <v>296</v>
      </c>
      <c r="L84" s="8" t="s">
        <v>297</v>
      </c>
      <c r="M84" s="6" t="s">
        <v>162</v>
      </c>
      <c r="N84" s="6" t="s">
        <v>163</v>
      </c>
      <c r="O84" s="6" t="s">
        <v>166</v>
      </c>
      <c r="P84" s="6" t="s">
        <v>275</v>
      </c>
      <c r="Q84" s="6" t="s">
        <v>194</v>
      </c>
      <c r="R84" s="6" t="s">
        <v>198</v>
      </c>
      <c r="S84" s="6" t="s">
        <v>200</v>
      </c>
      <c r="T84" s="6" t="s">
        <v>292</v>
      </c>
      <c r="U84" s="1" t="s">
        <v>277</v>
      </c>
      <c r="V84" s="1" t="s">
        <v>280</v>
      </c>
      <c r="W84" s="1" t="s">
        <v>197</v>
      </c>
      <c r="X84" s="1" t="s">
        <v>202</v>
      </c>
      <c r="Y84" s="1" t="s">
        <v>281</v>
      </c>
      <c r="Z84" s="8" t="s">
        <v>185</v>
      </c>
    </row>
    <row r="85" spans="1:26" x14ac:dyDescent="0.2">
      <c r="C85" s="9">
        <v>0.61280000000000001</v>
      </c>
      <c r="D85" s="9">
        <v>-0.72070000000000001</v>
      </c>
      <c r="E85" s="9">
        <v>-0.39340000000000003</v>
      </c>
      <c r="F85" s="9">
        <v>-0.7742</v>
      </c>
      <c r="G85" s="9">
        <v>0.37159999999999999</v>
      </c>
      <c r="H85" s="9">
        <v>0.65339999999999998</v>
      </c>
      <c r="I85" s="9">
        <v>0.68879999999999997</v>
      </c>
      <c r="J85" s="9">
        <v>0.73119999999999996</v>
      </c>
      <c r="K85">
        <v>-0.31630000000000003</v>
      </c>
      <c r="L85" s="9">
        <v>-0.31319999999999998</v>
      </c>
      <c r="M85" s="5">
        <v>-0.65529999999999999</v>
      </c>
      <c r="N85" s="5">
        <v>-0.74850000000000005</v>
      </c>
      <c r="O85" s="5">
        <v>0.72419999999999995</v>
      </c>
      <c r="P85" s="5">
        <v>-0.70540000000000003</v>
      </c>
      <c r="Q85" s="5">
        <v>-0.57520000000000004</v>
      </c>
      <c r="R85" s="5">
        <v>-0.43280000000000002</v>
      </c>
      <c r="S85" s="5">
        <v>-0.3483</v>
      </c>
      <c r="T85" s="5">
        <v>-0.62529999999999997</v>
      </c>
      <c r="U85">
        <v>0.71589999999999998</v>
      </c>
      <c r="V85">
        <v>0.67800000000000005</v>
      </c>
      <c r="W85">
        <v>0.55220000000000002</v>
      </c>
      <c r="X85">
        <v>-0.61780000000000002</v>
      </c>
      <c r="Y85">
        <v>-0.43680000000000002</v>
      </c>
      <c r="Z85" s="9">
        <v>-0.49440000000000001</v>
      </c>
    </row>
    <row r="86" spans="1:26" x14ac:dyDescent="0.2">
      <c r="B86" t="s">
        <v>285</v>
      </c>
      <c r="C86">
        <f>SUM(C85:L85)</f>
        <v>0.53999999999999981</v>
      </c>
      <c r="M86">
        <f>SUM(M85:T85)</f>
        <v>-3.3666</v>
      </c>
      <c r="U86">
        <f>SUM(U85:Z85)</f>
        <v>0.39709999999999995</v>
      </c>
    </row>
    <row r="87" spans="1:26" x14ac:dyDescent="0.2">
      <c r="A87" s="13" t="s">
        <v>289</v>
      </c>
      <c r="B87" t="s">
        <v>286</v>
      </c>
      <c r="C87">
        <f>C85/$C$86</f>
        <v>1.1348148148148152</v>
      </c>
      <c r="D87">
        <f t="shared" ref="D87:K87" si="0">D85/$C$86</f>
        <v>-1.3346296296296301</v>
      </c>
      <c r="E87">
        <f t="shared" si="0"/>
        <v>-0.72851851851851879</v>
      </c>
      <c r="F87">
        <f t="shared" si="0"/>
        <v>-1.4337037037037041</v>
      </c>
      <c r="G87">
        <f t="shared" si="0"/>
        <v>0.6881481481481484</v>
      </c>
      <c r="H87">
        <f t="shared" si="0"/>
        <v>1.2100000000000004</v>
      </c>
      <c r="I87">
        <f t="shared" si="0"/>
        <v>1.275555555555556</v>
      </c>
      <c r="J87">
        <f t="shared" si="0"/>
        <v>1.3540740740740744</v>
      </c>
      <c r="K87">
        <f t="shared" si="0"/>
        <v>-0.58574074074074101</v>
      </c>
      <c r="L87">
        <f>L85/$C$86</f>
        <v>-0.58000000000000018</v>
      </c>
    </row>
    <row r="88" spans="1:26" x14ac:dyDescent="0.2">
      <c r="A88" s="13"/>
      <c r="B88" t="s">
        <v>287</v>
      </c>
      <c r="M88">
        <f t="shared" ref="M88:T88" si="1">M85/$M$86</f>
        <v>0.19464741876076755</v>
      </c>
      <c r="N88">
        <f t="shared" si="1"/>
        <v>0.22233113527000536</v>
      </c>
      <c r="O88">
        <f t="shared" si="1"/>
        <v>-0.2151131705578328</v>
      </c>
      <c r="P88">
        <f t="shared" si="1"/>
        <v>0.20952890156240719</v>
      </c>
      <c r="Q88">
        <f t="shared" si="1"/>
        <v>0.17085486841323591</v>
      </c>
      <c r="R88">
        <f t="shared" si="1"/>
        <v>0.12855700112873522</v>
      </c>
      <c r="S88">
        <f t="shared" si="1"/>
        <v>0.10345749420780609</v>
      </c>
      <c r="T88">
        <f t="shared" si="1"/>
        <v>0.18573635121487553</v>
      </c>
    </row>
    <row r="89" spans="1:26" x14ac:dyDescent="0.2">
      <c r="A89" s="13"/>
      <c r="B89" t="s">
        <v>288</v>
      </c>
      <c r="U89">
        <f t="shared" ref="U89:Z89" si="2">U85/$U$86</f>
        <v>1.8028204482498114</v>
      </c>
      <c r="V89">
        <f t="shared" si="2"/>
        <v>1.7073784940820955</v>
      </c>
      <c r="W89">
        <f t="shared" si="2"/>
        <v>1.3905817174515238</v>
      </c>
      <c r="X89">
        <f t="shared" si="2"/>
        <v>-1.5557794006547472</v>
      </c>
      <c r="Y89">
        <f t="shared" si="2"/>
        <v>-1.0999748174263411</v>
      </c>
      <c r="Z89">
        <f t="shared" si="2"/>
        <v>-1.2450264417023422</v>
      </c>
    </row>
  </sheetData>
  <mergeCells count="1">
    <mergeCell ref="A87:A8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5"/>
  <sheetViews>
    <sheetView topLeftCell="S1" workbookViewId="0">
      <pane ySplit="2" topLeftCell="A156" activePane="bottomLeft" state="frozen"/>
      <selection pane="bottomLeft" activeCell="AD133" sqref="AD133:AD167"/>
    </sheetView>
  </sheetViews>
  <sheetFormatPr defaultRowHeight="14.25" x14ac:dyDescent="0.2"/>
  <cols>
    <col min="1" max="1" width="10.625" customWidth="1"/>
    <col min="2" max="2" width="7.75" customWidth="1"/>
    <col min="7" max="7" width="13.5" customWidth="1"/>
    <col min="9" max="9" width="15.25" customWidth="1"/>
    <col min="10" max="10" width="11.75" customWidth="1"/>
    <col min="11" max="12" width="10.125" customWidth="1"/>
    <col min="36" max="36" width="10.75" customWidth="1"/>
    <col min="56" max="56" width="10.5" customWidth="1"/>
  </cols>
  <sheetData>
    <row r="1" spans="1:56" x14ac:dyDescent="0.2"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Y1" t="s">
        <v>236</v>
      </c>
      <c r="AA1" t="s">
        <v>237</v>
      </c>
      <c r="AC1" t="s">
        <v>238</v>
      </c>
      <c r="AE1" t="s">
        <v>239</v>
      </c>
      <c r="AG1" t="s">
        <v>240</v>
      </c>
      <c r="AH1" t="s">
        <v>241</v>
      </c>
      <c r="AI1" t="s">
        <v>242</v>
      </c>
      <c r="AJ1" t="s">
        <v>243</v>
      </c>
      <c r="AK1" t="s">
        <v>244</v>
      </c>
      <c r="AL1" t="s">
        <v>245</v>
      </c>
      <c r="AM1" t="s">
        <v>246</v>
      </c>
      <c r="AN1" t="s">
        <v>247</v>
      </c>
      <c r="AO1" t="s">
        <v>248</v>
      </c>
      <c r="AP1" t="s">
        <v>249</v>
      </c>
      <c r="AQ1" t="s">
        <v>250</v>
      </c>
      <c r="AR1" t="s">
        <v>251</v>
      </c>
      <c r="AS1" t="s">
        <v>252</v>
      </c>
      <c r="AT1" t="s">
        <v>253</v>
      </c>
      <c r="AU1" t="s">
        <v>254</v>
      </c>
      <c r="AV1" t="s">
        <v>255</v>
      </c>
      <c r="AW1" t="s">
        <v>256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</row>
    <row r="2" spans="1:56" x14ac:dyDescent="0.2">
      <c r="A2" s="1" t="s">
        <v>0</v>
      </c>
      <c r="B2" s="1" t="s">
        <v>212</v>
      </c>
      <c r="C2" s="1" t="s">
        <v>164</v>
      </c>
      <c r="D2" s="1" t="s">
        <v>162</v>
      </c>
      <c r="E2" s="1" t="s">
        <v>156</v>
      </c>
      <c r="F2" s="1" t="s">
        <v>163</v>
      </c>
      <c r="G2" s="1" t="s">
        <v>165</v>
      </c>
      <c r="H2" s="1" t="s">
        <v>166</v>
      </c>
      <c r="I2" s="1" t="s">
        <v>168</v>
      </c>
      <c r="J2" s="1" t="s">
        <v>213</v>
      </c>
      <c r="K2" s="1" t="s">
        <v>169</v>
      </c>
      <c r="L2" s="1"/>
      <c r="M2" s="1" t="s">
        <v>157</v>
      </c>
      <c r="N2" s="1"/>
      <c r="O2" s="1" t="s">
        <v>158</v>
      </c>
      <c r="P2" s="1"/>
      <c r="Q2" s="1" t="s">
        <v>159</v>
      </c>
      <c r="R2" s="1"/>
      <c r="S2" s="1" t="s">
        <v>160</v>
      </c>
      <c r="T2" s="1"/>
      <c r="U2" s="1" t="s">
        <v>170</v>
      </c>
      <c r="V2" s="1"/>
      <c r="W2" s="1" t="s">
        <v>184</v>
      </c>
      <c r="X2" s="1"/>
      <c r="Y2" s="1" t="s">
        <v>185</v>
      </c>
      <c r="Z2" s="1"/>
      <c r="AA2" s="1" t="s">
        <v>186</v>
      </c>
      <c r="AB2" s="1"/>
      <c r="AC2" s="1" t="s">
        <v>187</v>
      </c>
      <c r="AD2" s="1"/>
      <c r="AE2" s="1" t="s">
        <v>188</v>
      </c>
      <c r="AF2" s="1"/>
      <c r="AG2" s="1" t="s">
        <v>189</v>
      </c>
      <c r="AH2" s="1" t="s">
        <v>190</v>
      </c>
      <c r="AI2" s="1" t="s">
        <v>191</v>
      </c>
      <c r="AJ2" s="1" t="s">
        <v>192</v>
      </c>
      <c r="AK2" s="1" t="s">
        <v>193</v>
      </c>
      <c r="AL2" s="1" t="s">
        <v>194</v>
      </c>
      <c r="AM2" s="1" t="s">
        <v>195</v>
      </c>
      <c r="AN2" s="1" t="s">
        <v>196</v>
      </c>
      <c r="AO2" s="1" t="s">
        <v>197</v>
      </c>
      <c r="AP2" s="1" t="s">
        <v>198</v>
      </c>
      <c r="AQ2" s="1" t="s">
        <v>199</v>
      </c>
      <c r="AR2" s="1" t="s">
        <v>200</v>
      </c>
      <c r="AS2" s="1" t="s">
        <v>201</v>
      </c>
      <c r="AT2" s="1" t="s">
        <v>202</v>
      </c>
      <c r="AU2" s="1" t="s">
        <v>203</v>
      </c>
      <c r="AV2" s="1" t="s">
        <v>204</v>
      </c>
      <c r="AW2" s="1" t="s">
        <v>205</v>
      </c>
      <c r="AX2" s="1" t="s">
        <v>206</v>
      </c>
      <c r="AY2" s="1" t="s">
        <v>207</v>
      </c>
      <c r="AZ2" s="1" t="s">
        <v>208</v>
      </c>
      <c r="BA2" s="1" t="s">
        <v>209</v>
      </c>
      <c r="BB2" s="1"/>
      <c r="BC2" s="1" t="s">
        <v>210</v>
      </c>
    </row>
    <row r="3" spans="1:56" x14ac:dyDescent="0.2">
      <c r="A3" s="1" t="s">
        <v>1</v>
      </c>
      <c r="B3" s="1" t="s">
        <v>153</v>
      </c>
      <c r="C3" s="1" t="s">
        <v>153</v>
      </c>
      <c r="D3" s="1" t="s">
        <v>153</v>
      </c>
      <c r="E3" s="1" t="s">
        <v>153</v>
      </c>
      <c r="F3" s="1" t="s">
        <v>153</v>
      </c>
      <c r="G3" s="1" t="s">
        <v>153</v>
      </c>
      <c r="H3" s="1" t="s">
        <v>153</v>
      </c>
      <c r="I3" s="1" t="s">
        <v>153</v>
      </c>
      <c r="J3" s="1"/>
      <c r="K3" s="1" t="s">
        <v>153</v>
      </c>
      <c r="L3" s="1"/>
      <c r="M3" s="1" t="s">
        <v>153</v>
      </c>
      <c r="N3" s="1"/>
      <c r="O3" s="1" t="s">
        <v>153</v>
      </c>
      <c r="P3" s="1"/>
      <c r="Q3" s="1" t="s">
        <v>153</v>
      </c>
      <c r="R3" s="1"/>
      <c r="S3" s="1" t="s">
        <v>153</v>
      </c>
      <c r="T3" s="1"/>
      <c r="U3" s="1" t="s">
        <v>153</v>
      </c>
      <c r="V3" s="1"/>
      <c r="W3" s="1" t="s">
        <v>153</v>
      </c>
      <c r="X3" s="1"/>
      <c r="Y3" s="1" t="s">
        <v>153</v>
      </c>
      <c r="Z3" s="1"/>
      <c r="AA3" s="1" t="s">
        <v>153</v>
      </c>
      <c r="AB3" s="1"/>
      <c r="AC3" s="1" t="s">
        <v>153</v>
      </c>
      <c r="AD3" s="1"/>
      <c r="AE3" s="1" t="s">
        <v>153</v>
      </c>
      <c r="AF3" s="1"/>
      <c r="AG3" s="1" t="s">
        <v>153</v>
      </c>
      <c r="AH3" s="1" t="s">
        <v>153</v>
      </c>
      <c r="AI3" s="1" t="s">
        <v>153</v>
      </c>
      <c r="AJ3" s="1" t="s">
        <v>153</v>
      </c>
      <c r="AK3" s="1" t="s">
        <v>153</v>
      </c>
      <c r="AL3" s="1" t="s">
        <v>153</v>
      </c>
      <c r="AM3" s="1" t="s">
        <v>153</v>
      </c>
      <c r="AN3" s="1" t="s">
        <v>153</v>
      </c>
      <c r="AO3" s="1" t="s">
        <v>153</v>
      </c>
      <c r="AP3" s="1" t="s">
        <v>153</v>
      </c>
      <c r="AQ3" s="1" t="s">
        <v>153</v>
      </c>
      <c r="AR3" s="1" t="s">
        <v>153</v>
      </c>
      <c r="AS3" s="1" t="s">
        <v>153</v>
      </c>
      <c r="AT3" s="1" t="s">
        <v>153</v>
      </c>
      <c r="AU3" s="1" t="s">
        <v>153</v>
      </c>
      <c r="AV3" s="1" t="s">
        <v>153</v>
      </c>
      <c r="AW3" s="1" t="s">
        <v>153</v>
      </c>
      <c r="AX3" s="1" t="s">
        <v>153</v>
      </c>
      <c r="AY3" s="1" t="s">
        <v>153</v>
      </c>
      <c r="AZ3" s="1" t="s">
        <v>153</v>
      </c>
      <c r="BA3" s="1" t="s">
        <v>153</v>
      </c>
      <c r="BB3" s="1"/>
      <c r="BC3" s="1" t="s">
        <v>153</v>
      </c>
    </row>
    <row r="4" spans="1:56" ht="15" customHeight="1" x14ac:dyDescent="0.2">
      <c r="A4" s="1" t="s">
        <v>2</v>
      </c>
      <c r="B4" s="1" t="s">
        <v>155</v>
      </c>
      <c r="C4" s="1" t="s">
        <v>154</v>
      </c>
      <c r="D4" s="1" t="s">
        <v>155</v>
      </c>
      <c r="E4" s="1" t="s">
        <v>154</v>
      </c>
      <c r="F4" s="1" t="s">
        <v>155</v>
      </c>
      <c r="G4" s="1" t="s">
        <v>167</v>
      </c>
      <c r="H4" s="1" t="s">
        <v>155</v>
      </c>
      <c r="I4" s="1" t="s">
        <v>167</v>
      </c>
      <c r="J4" s="1"/>
      <c r="K4" s="1" t="s">
        <v>167</v>
      </c>
      <c r="L4" s="1"/>
      <c r="M4" s="1" t="s">
        <v>161</v>
      </c>
      <c r="N4" s="1"/>
      <c r="O4" s="1" t="s">
        <v>161</v>
      </c>
      <c r="P4" s="1"/>
      <c r="Q4" s="1" t="s">
        <v>161</v>
      </c>
      <c r="R4" s="1"/>
      <c r="S4" s="1" t="s">
        <v>161</v>
      </c>
      <c r="T4" s="1"/>
      <c r="U4" s="1" t="s">
        <v>161</v>
      </c>
      <c r="V4" s="1"/>
      <c r="W4" s="1"/>
      <c r="X4" s="1"/>
      <c r="Y4" s="1" t="s">
        <v>211</v>
      </c>
      <c r="Z4" s="1"/>
      <c r="AA4" s="1" t="s">
        <v>155</v>
      </c>
      <c r="AB4" s="1"/>
      <c r="AC4" s="1" t="s">
        <v>155</v>
      </c>
      <c r="AD4" s="1"/>
      <c r="AE4" s="1" t="s">
        <v>155</v>
      </c>
      <c r="AF4" s="1"/>
      <c r="AG4" s="1" t="s">
        <v>155</v>
      </c>
      <c r="AH4" s="1" t="s">
        <v>155</v>
      </c>
      <c r="AI4" s="1" t="s">
        <v>154</v>
      </c>
      <c r="AJ4" s="1" t="s">
        <v>154</v>
      </c>
      <c r="AK4" s="1" t="s">
        <v>155</v>
      </c>
      <c r="AL4" s="1" t="s">
        <v>155</v>
      </c>
      <c r="AM4" s="1" t="s">
        <v>154</v>
      </c>
      <c r="AN4" s="1" t="s">
        <v>154</v>
      </c>
      <c r="AO4" s="1" t="s">
        <v>155</v>
      </c>
      <c r="AP4" s="1" t="s">
        <v>155</v>
      </c>
      <c r="AQ4" s="1" t="s">
        <v>154</v>
      </c>
      <c r="AR4" s="1" t="s">
        <v>155</v>
      </c>
      <c r="AS4" s="1" t="s">
        <v>154</v>
      </c>
      <c r="AT4" s="1" t="s">
        <v>155</v>
      </c>
      <c r="AU4" s="1" t="s">
        <v>154</v>
      </c>
      <c r="AV4" s="1" t="s">
        <v>155</v>
      </c>
      <c r="AW4" s="1" t="s">
        <v>154</v>
      </c>
      <c r="AX4" s="1" t="s">
        <v>155</v>
      </c>
      <c r="AY4" s="1" t="s">
        <v>154</v>
      </c>
      <c r="AZ4" s="1" t="s">
        <v>155</v>
      </c>
      <c r="BA4" s="1" t="s">
        <v>154</v>
      </c>
      <c r="BB4" s="1"/>
      <c r="BC4" s="1" t="s">
        <v>154</v>
      </c>
    </row>
    <row r="5" spans="1:56" hidden="1" x14ac:dyDescent="0.2">
      <c r="A5" s="2" t="s">
        <v>3</v>
      </c>
      <c r="C5" s="3">
        <v>2536.1</v>
      </c>
      <c r="D5" s="3">
        <v>13.8</v>
      </c>
      <c r="E5" s="3">
        <v>2815.9</v>
      </c>
      <c r="F5" s="3">
        <v>13</v>
      </c>
      <c r="G5" s="3">
        <v>3490895.8</v>
      </c>
      <c r="H5" s="3">
        <v>26.5</v>
      </c>
      <c r="I5" s="3">
        <v>2932712.9</v>
      </c>
      <c r="J5" s="3"/>
      <c r="K5" s="3">
        <v>14611.1</v>
      </c>
      <c r="L5" s="3"/>
      <c r="M5" s="3">
        <v>29548.799999999999</v>
      </c>
      <c r="N5" s="3"/>
      <c r="O5" s="3">
        <v>19637.7</v>
      </c>
      <c r="P5" s="3"/>
      <c r="Q5" s="3">
        <v>9911.1</v>
      </c>
      <c r="R5" s="3"/>
      <c r="S5" s="3">
        <v>30528.3</v>
      </c>
      <c r="T5" s="3"/>
      <c r="U5" s="3">
        <v>1773.1</v>
      </c>
      <c r="V5" s="3"/>
      <c r="W5" s="3">
        <v>105.18</v>
      </c>
      <c r="X5" s="3"/>
      <c r="Y5" s="3">
        <v>101.83</v>
      </c>
      <c r="Z5" s="3"/>
      <c r="AA5" s="3">
        <v>102.1824</v>
      </c>
      <c r="AB5" s="3"/>
      <c r="AC5" s="3">
        <v>105.12869999999999</v>
      </c>
      <c r="AD5" s="3"/>
      <c r="AE5" s="3">
        <v>109.6258</v>
      </c>
      <c r="AF5" s="3"/>
      <c r="AG5" s="3">
        <v>4.97</v>
      </c>
      <c r="AH5" s="3">
        <v>-0.7</v>
      </c>
      <c r="AI5" s="3">
        <v>2334.2600000000002</v>
      </c>
      <c r="AJ5" s="3">
        <v>14306.78</v>
      </c>
      <c r="AK5" s="3">
        <v>21.89</v>
      </c>
      <c r="AL5" s="3">
        <v>30.6</v>
      </c>
      <c r="AM5" s="3">
        <v>2480.2600000000002</v>
      </c>
      <c r="AN5" s="3">
        <v>10802.85</v>
      </c>
      <c r="AO5" s="3">
        <v>5.53</v>
      </c>
      <c r="AP5" s="3">
        <v>5.5</v>
      </c>
      <c r="AQ5" s="3">
        <v>19017.580000000002</v>
      </c>
      <c r="AR5" s="3">
        <v>12.15</v>
      </c>
      <c r="AS5" s="3">
        <v>88627.14</v>
      </c>
      <c r="AT5" s="3">
        <v>16.73</v>
      </c>
      <c r="AU5" s="3">
        <v>238427.49</v>
      </c>
      <c r="AV5" s="3">
        <v>16.36</v>
      </c>
      <c r="AW5" s="3">
        <v>229670.82</v>
      </c>
      <c r="AX5" s="3">
        <v>18.200299999999999</v>
      </c>
      <c r="AY5" s="3">
        <v>169905.22</v>
      </c>
      <c r="AZ5" s="3">
        <v>16.3</v>
      </c>
      <c r="BA5" s="3">
        <v>17512</v>
      </c>
      <c r="BB5" s="3"/>
      <c r="BC5" s="3">
        <v>3229</v>
      </c>
    </row>
    <row r="6" spans="1:56" hidden="1" x14ac:dyDescent="0.2">
      <c r="A6" s="2" t="s">
        <v>4</v>
      </c>
      <c r="C6" s="3">
        <v>2974.4</v>
      </c>
      <c r="D6" s="3">
        <v>13.4</v>
      </c>
      <c r="E6" s="3">
        <v>3296.9</v>
      </c>
      <c r="F6" s="3">
        <v>12.5</v>
      </c>
      <c r="G6" s="3">
        <v>4110969.3</v>
      </c>
      <c r="H6" s="3">
        <v>27</v>
      </c>
      <c r="I6" s="3">
        <v>3432947.4</v>
      </c>
      <c r="J6" s="3"/>
      <c r="K6" s="3">
        <v>17032.2</v>
      </c>
      <c r="L6" s="3"/>
      <c r="M6" s="3">
        <v>29899.599999999999</v>
      </c>
      <c r="N6" s="3"/>
      <c r="O6" s="3">
        <v>19925</v>
      </c>
      <c r="P6" s="3"/>
      <c r="Q6" s="3">
        <v>9974.5</v>
      </c>
      <c r="R6" s="3"/>
      <c r="S6" s="3">
        <v>31021.8</v>
      </c>
      <c r="T6" s="3"/>
      <c r="U6" s="3">
        <v>1875.4</v>
      </c>
      <c r="V6" s="3"/>
      <c r="W6" s="3">
        <v>105.25</v>
      </c>
      <c r="X6" s="3"/>
      <c r="Y6" s="3">
        <v>101.55</v>
      </c>
      <c r="Z6" s="3"/>
      <c r="AA6" s="3">
        <v>103.56480000000001</v>
      </c>
      <c r="AB6" s="3"/>
      <c r="AC6" s="3">
        <v>106.2955</v>
      </c>
      <c r="AD6" s="3"/>
      <c r="AE6" s="3">
        <v>110.577</v>
      </c>
      <c r="AF6" s="3"/>
      <c r="AG6" s="3">
        <v>5.27</v>
      </c>
      <c r="AH6" s="3">
        <v>-0.2</v>
      </c>
      <c r="AI6" s="3">
        <v>2503.02</v>
      </c>
      <c r="AJ6" s="3">
        <v>16809.8</v>
      </c>
      <c r="AK6" s="3">
        <v>27.22</v>
      </c>
      <c r="AL6" s="3">
        <v>30.08</v>
      </c>
      <c r="AM6" s="3">
        <v>1935.33</v>
      </c>
      <c r="AN6" s="3">
        <v>12738.18</v>
      </c>
      <c r="AO6" s="3">
        <v>6.6</v>
      </c>
      <c r="AP6" s="3">
        <v>6.6</v>
      </c>
      <c r="AQ6" s="3">
        <v>19409.099999999999</v>
      </c>
      <c r="AR6" s="3">
        <v>11.79</v>
      </c>
      <c r="AS6" s="3">
        <v>87982.23</v>
      </c>
      <c r="AT6" s="3">
        <v>15.53</v>
      </c>
      <c r="AU6" s="3">
        <v>238126.97</v>
      </c>
      <c r="AV6" s="3">
        <v>15.49</v>
      </c>
      <c r="AW6" s="3">
        <v>230192.75</v>
      </c>
      <c r="AX6" s="3">
        <v>17.7333</v>
      </c>
      <c r="AY6" s="3">
        <v>169884.39</v>
      </c>
      <c r="AZ6" s="3">
        <v>15.5</v>
      </c>
      <c r="BA6" s="3">
        <v>18102</v>
      </c>
      <c r="BB6" s="3"/>
      <c r="BC6" s="3">
        <v>590</v>
      </c>
    </row>
    <row r="7" spans="1:56" hidden="1" x14ac:dyDescent="0.2">
      <c r="A7" s="2" t="s">
        <v>5</v>
      </c>
      <c r="C7" s="3">
        <v>3417.6</v>
      </c>
      <c r="D7" s="3">
        <v>13.1</v>
      </c>
      <c r="E7" s="3">
        <v>3784.3</v>
      </c>
      <c r="F7" s="3">
        <v>12.2</v>
      </c>
      <c r="G7" s="3">
        <v>4734467.3</v>
      </c>
      <c r="H7" s="3">
        <v>27.4</v>
      </c>
      <c r="I7" s="3">
        <v>3933564.7</v>
      </c>
      <c r="J7" s="3"/>
      <c r="K7" s="3">
        <v>19502</v>
      </c>
      <c r="L7" s="3"/>
      <c r="M7" s="3">
        <v>30290.1</v>
      </c>
      <c r="N7" s="3"/>
      <c r="O7" s="3">
        <v>20237.5</v>
      </c>
      <c r="P7" s="3"/>
      <c r="Q7" s="3">
        <v>10052.6</v>
      </c>
      <c r="R7" s="3"/>
      <c r="S7" s="3">
        <v>31510</v>
      </c>
      <c r="T7" s="3"/>
      <c r="U7" s="3">
        <v>1962.4</v>
      </c>
      <c r="V7" s="3"/>
      <c r="W7" s="3">
        <v>105.16</v>
      </c>
      <c r="X7" s="3"/>
      <c r="Y7" s="3">
        <v>101.33</v>
      </c>
      <c r="Z7" s="3"/>
      <c r="AA7" s="3">
        <v>102.9888</v>
      </c>
      <c r="AB7" s="3"/>
      <c r="AC7" s="3">
        <v>105.94540000000001</v>
      </c>
      <c r="AD7" s="3"/>
      <c r="AE7" s="3">
        <v>110.33920000000001</v>
      </c>
      <c r="AF7" s="3"/>
      <c r="AG7" s="3">
        <v>5.25</v>
      </c>
      <c r="AH7" s="3">
        <v>0.7</v>
      </c>
      <c r="AI7" s="3">
        <v>1667</v>
      </c>
      <c r="AJ7" s="3">
        <v>18476.8</v>
      </c>
      <c r="AK7" s="3">
        <v>16.670000000000002</v>
      </c>
      <c r="AL7" s="3">
        <v>28.75</v>
      </c>
      <c r="AM7" s="3">
        <v>1976.45</v>
      </c>
      <c r="AN7" s="3">
        <v>14714.63</v>
      </c>
      <c r="AO7" s="3">
        <v>16.010000000000002</v>
      </c>
      <c r="AP7" s="3">
        <v>16</v>
      </c>
      <c r="AQ7" s="3">
        <v>19517.939999999999</v>
      </c>
      <c r="AR7" s="3">
        <v>10.85</v>
      </c>
      <c r="AS7" s="3">
        <v>89125.33</v>
      </c>
      <c r="AT7" s="3">
        <v>15.7</v>
      </c>
      <c r="AU7" s="3">
        <v>239729.19</v>
      </c>
      <c r="AV7" s="3">
        <v>13.84</v>
      </c>
      <c r="AW7" s="3">
        <v>232473.01</v>
      </c>
      <c r="AX7" s="3">
        <v>17.573499999999999</v>
      </c>
      <c r="AY7" s="3">
        <v>171040.15</v>
      </c>
      <c r="AZ7" s="3">
        <v>14.1</v>
      </c>
      <c r="BA7" s="3">
        <v>19603</v>
      </c>
      <c r="BB7" s="3"/>
      <c r="BC7" s="3">
        <v>1501</v>
      </c>
    </row>
    <row r="8" spans="1:56" hidden="1" x14ac:dyDescent="0.2">
      <c r="A8" s="2" t="s">
        <v>6</v>
      </c>
      <c r="C8" s="3">
        <v>3862.1</v>
      </c>
      <c r="D8" s="3">
        <v>12.8</v>
      </c>
      <c r="E8" s="3">
        <v>4272.7</v>
      </c>
      <c r="F8" s="3">
        <v>11.8</v>
      </c>
      <c r="G8" s="3">
        <v>5390291.0999999996</v>
      </c>
      <c r="H8" s="3">
        <v>26.6</v>
      </c>
      <c r="I8" s="3">
        <v>4459123</v>
      </c>
      <c r="J8" s="3"/>
      <c r="K8" s="3">
        <v>22158.9</v>
      </c>
      <c r="L8" s="3"/>
      <c r="M8" s="3">
        <v>30692.3</v>
      </c>
      <c r="N8" s="3"/>
      <c r="O8" s="3">
        <v>20565.2</v>
      </c>
      <c r="P8" s="3"/>
      <c r="Q8" s="3">
        <v>10127.1</v>
      </c>
      <c r="R8" s="3"/>
      <c r="S8" s="3">
        <v>32007.1</v>
      </c>
      <c r="T8" s="3"/>
      <c r="U8" s="3">
        <v>2060.5</v>
      </c>
      <c r="V8" s="3"/>
      <c r="W8" s="3">
        <v>104.83</v>
      </c>
      <c r="X8" s="3"/>
      <c r="Y8" s="3">
        <v>101.29</v>
      </c>
      <c r="Z8" s="3"/>
      <c r="AA8" s="3">
        <v>103.79519999999999</v>
      </c>
      <c r="AB8" s="3"/>
      <c r="AC8" s="3">
        <v>106.5288</v>
      </c>
      <c r="AD8" s="3"/>
      <c r="AE8" s="3">
        <v>110.81480000000001</v>
      </c>
      <c r="AF8" s="3"/>
      <c r="AG8" s="3">
        <v>5.19</v>
      </c>
      <c r="AH8" s="3">
        <v>1.1000000000000001</v>
      </c>
      <c r="AI8" s="3">
        <v>1882.5</v>
      </c>
      <c r="AJ8" s="3">
        <v>20359.29</v>
      </c>
      <c r="AK8" s="3">
        <v>5.72</v>
      </c>
      <c r="AL8" s="3">
        <v>26.21</v>
      </c>
      <c r="AM8" s="3">
        <v>2429.94</v>
      </c>
      <c r="AN8" s="3">
        <v>17144.57</v>
      </c>
      <c r="AO8" s="3">
        <v>16.84</v>
      </c>
      <c r="AP8" s="3">
        <v>16.8</v>
      </c>
      <c r="AQ8" s="3">
        <v>20524.169999999998</v>
      </c>
      <c r="AR8" s="3">
        <v>12.11</v>
      </c>
      <c r="AS8" s="3">
        <v>90439.05</v>
      </c>
      <c r="AT8" s="3">
        <v>14.24</v>
      </c>
      <c r="AU8" s="3">
        <v>243756.88</v>
      </c>
      <c r="AV8" s="3">
        <v>14.14</v>
      </c>
      <c r="AW8" s="3">
        <v>235029.68</v>
      </c>
      <c r="AX8" s="3">
        <v>15.8528</v>
      </c>
      <c r="AY8" s="3">
        <v>173473.07</v>
      </c>
      <c r="AZ8" s="3">
        <v>13.6</v>
      </c>
      <c r="BA8" s="3">
        <v>22584</v>
      </c>
      <c r="BB8" s="3"/>
      <c r="BC8" s="3">
        <v>2981</v>
      </c>
    </row>
    <row r="9" spans="1:56" hidden="1" x14ac:dyDescent="0.2">
      <c r="A9" s="2" t="s">
        <v>7</v>
      </c>
      <c r="C9" s="3">
        <v>4316.8</v>
      </c>
      <c r="D9" s="3">
        <v>13.3</v>
      </c>
      <c r="E9" s="3">
        <v>4771.3999999999996</v>
      </c>
      <c r="F9" s="3">
        <v>12.2</v>
      </c>
      <c r="G9" s="3">
        <v>6063842.0999999996</v>
      </c>
      <c r="H9" s="3">
        <v>27</v>
      </c>
      <c r="I9" s="3">
        <v>4986263.8</v>
      </c>
      <c r="J9" s="3"/>
      <c r="K9" s="3">
        <v>24991.200000000001</v>
      </c>
      <c r="L9" s="3"/>
      <c r="M9" s="3">
        <v>31069.5</v>
      </c>
      <c r="N9" s="3"/>
      <c r="O9" s="3">
        <v>20893.900000000001</v>
      </c>
      <c r="P9" s="3"/>
      <c r="Q9" s="3">
        <v>10175.6</v>
      </c>
      <c r="R9" s="3"/>
      <c r="S9" s="3">
        <v>32503.4</v>
      </c>
      <c r="T9" s="3"/>
      <c r="U9" s="3">
        <v>2172.4</v>
      </c>
      <c r="V9" s="3"/>
      <c r="W9" s="3">
        <v>104.87</v>
      </c>
      <c r="X9" s="3"/>
      <c r="Y9" s="3">
        <v>101.35</v>
      </c>
      <c r="Z9" s="3"/>
      <c r="AA9" s="3">
        <v>104.4864</v>
      </c>
      <c r="AB9" s="3"/>
      <c r="AC9" s="3">
        <v>107.1122</v>
      </c>
      <c r="AD9" s="3"/>
      <c r="AE9" s="3">
        <v>111.0526</v>
      </c>
      <c r="AF9" s="3"/>
      <c r="AG9" s="3">
        <v>4.2699999999999996</v>
      </c>
      <c r="AH9" s="3">
        <v>0</v>
      </c>
      <c r="AI9" s="3">
        <v>2255.2800000000002</v>
      </c>
      <c r="AJ9" s="3">
        <v>22614.58</v>
      </c>
      <c r="AK9" s="3">
        <v>11.77</v>
      </c>
      <c r="AL9" s="3">
        <v>24.6</v>
      </c>
      <c r="AM9" s="3">
        <v>1917.29</v>
      </c>
      <c r="AN9" s="3">
        <v>19061.86</v>
      </c>
      <c r="AO9" s="3">
        <v>13.92</v>
      </c>
      <c r="AP9" s="3">
        <v>13.9</v>
      </c>
      <c r="AQ9" s="3">
        <v>20078.25</v>
      </c>
      <c r="AR9" s="3">
        <v>10.01</v>
      </c>
      <c r="AS9" s="3">
        <v>90782.48</v>
      </c>
      <c r="AT9" s="3">
        <v>13.1</v>
      </c>
      <c r="AU9" s="3">
        <v>243740.32</v>
      </c>
      <c r="AV9" s="3">
        <v>13.65</v>
      </c>
      <c r="AW9" s="3">
        <v>236483.03</v>
      </c>
      <c r="AX9" s="3">
        <v>15.879300000000001</v>
      </c>
      <c r="AY9" s="3">
        <v>173728.97</v>
      </c>
      <c r="AZ9" s="3">
        <v>13.3</v>
      </c>
      <c r="BA9" s="3">
        <v>23067</v>
      </c>
      <c r="BB9" s="3"/>
      <c r="BC9" s="3">
        <v>483</v>
      </c>
    </row>
    <row r="10" spans="1:56" hidden="1" x14ac:dyDescent="0.2">
      <c r="A10" s="2" t="s">
        <v>8</v>
      </c>
      <c r="C10" s="3">
        <v>4755</v>
      </c>
      <c r="D10" s="3">
        <v>13.2</v>
      </c>
      <c r="E10" s="3">
        <v>5251.7</v>
      </c>
      <c r="F10" s="3">
        <v>12</v>
      </c>
      <c r="G10" s="3">
        <v>6765179.4000000004</v>
      </c>
      <c r="H10" s="3">
        <v>27.2</v>
      </c>
      <c r="I10" s="3">
        <v>5502454.7000000002</v>
      </c>
      <c r="J10" s="3"/>
      <c r="K10" s="3">
        <v>27445.599999999999</v>
      </c>
      <c r="L10" s="3"/>
      <c r="M10" s="3">
        <v>31315.599999999999</v>
      </c>
      <c r="N10" s="3"/>
      <c r="O10" s="3">
        <v>21102.1</v>
      </c>
      <c r="P10" s="3"/>
      <c r="Q10" s="3">
        <v>10213.5</v>
      </c>
      <c r="R10" s="3"/>
      <c r="S10" s="3">
        <v>32992.400000000001</v>
      </c>
      <c r="T10" s="3"/>
      <c r="U10" s="3">
        <v>2286.3000000000002</v>
      </c>
      <c r="V10" s="3"/>
      <c r="W10" s="3">
        <v>105.09</v>
      </c>
      <c r="X10" s="3"/>
      <c r="Y10" s="3">
        <v>101.59</v>
      </c>
      <c r="Z10" s="3"/>
      <c r="AA10" s="3">
        <v>105.75360000000001</v>
      </c>
      <c r="AB10" s="3"/>
      <c r="AC10" s="3">
        <v>108.16240000000001</v>
      </c>
      <c r="AD10" s="3"/>
      <c r="AE10" s="3">
        <v>111.76600000000001</v>
      </c>
      <c r="AF10" s="3"/>
      <c r="AG10" s="3">
        <v>2.85</v>
      </c>
      <c r="AH10" s="3">
        <v>-0.3</v>
      </c>
      <c r="AI10" s="3">
        <v>1815.77</v>
      </c>
      <c r="AJ10" s="3">
        <v>24430.35</v>
      </c>
      <c r="AK10" s="3">
        <v>11.78</v>
      </c>
      <c r="AL10" s="3">
        <v>23.55</v>
      </c>
      <c r="AM10" s="3">
        <v>2531.8200000000002</v>
      </c>
      <c r="AN10" s="3">
        <v>21593.68</v>
      </c>
      <c r="AO10" s="3">
        <v>27.6</v>
      </c>
      <c r="AP10" s="3">
        <v>27.6</v>
      </c>
      <c r="AQ10" s="3">
        <v>20209.25</v>
      </c>
      <c r="AR10" s="3">
        <v>9.6</v>
      </c>
      <c r="AS10" s="3">
        <v>92387.13</v>
      </c>
      <c r="AT10" s="3">
        <v>14.32</v>
      </c>
      <c r="AU10" s="3">
        <v>247135.58</v>
      </c>
      <c r="AV10" s="3">
        <v>14.23</v>
      </c>
      <c r="AW10" s="3">
        <v>239788.54</v>
      </c>
      <c r="AX10" s="3">
        <v>16.334700000000002</v>
      </c>
      <c r="AY10" s="3">
        <v>175224.01</v>
      </c>
      <c r="AZ10" s="3">
        <v>13.5</v>
      </c>
      <c r="BA10" s="3">
        <v>25044</v>
      </c>
      <c r="BB10" s="3"/>
      <c r="BC10" s="3">
        <v>1977</v>
      </c>
    </row>
    <row r="11" spans="1:56" hidden="1" x14ac:dyDescent="0.2">
      <c r="A11" s="2" t="s">
        <v>9</v>
      </c>
      <c r="C11" s="3">
        <v>5187.6000000000004</v>
      </c>
      <c r="D11" s="3">
        <v>12.6</v>
      </c>
      <c r="E11" s="3">
        <v>5725.5</v>
      </c>
      <c r="F11" s="3">
        <v>11.5</v>
      </c>
      <c r="G11" s="3">
        <v>7438202.7000000002</v>
      </c>
      <c r="H11" s="3">
        <v>26.3</v>
      </c>
      <c r="I11" s="3">
        <v>6029517</v>
      </c>
      <c r="J11" s="3"/>
      <c r="K11" s="3">
        <v>29940.9</v>
      </c>
      <c r="L11" s="3"/>
      <c r="M11" s="3">
        <v>31244.3</v>
      </c>
      <c r="N11" s="3"/>
      <c r="O11" s="3">
        <v>21084.799999999999</v>
      </c>
      <c r="P11" s="3"/>
      <c r="Q11" s="3">
        <v>10159.5</v>
      </c>
      <c r="R11" s="3"/>
      <c r="S11" s="3">
        <v>33482.400000000001</v>
      </c>
      <c r="T11" s="3"/>
      <c r="U11" s="3">
        <v>2385.1</v>
      </c>
      <c r="V11" s="3"/>
      <c r="W11" s="3">
        <v>105.32</v>
      </c>
      <c r="X11" s="3"/>
      <c r="Y11" s="3">
        <v>100.77</v>
      </c>
      <c r="Z11" s="3"/>
      <c r="AA11" s="3">
        <v>107.8272</v>
      </c>
      <c r="AB11" s="3"/>
      <c r="AC11" s="3">
        <v>108.7458</v>
      </c>
      <c r="AD11" s="3"/>
      <c r="AE11" s="3">
        <v>109.9825</v>
      </c>
      <c r="AF11" s="3"/>
      <c r="AG11" s="3">
        <v>2.42</v>
      </c>
      <c r="AH11" s="3">
        <v>0.1</v>
      </c>
      <c r="AI11" s="3">
        <v>1966.12</v>
      </c>
      <c r="AJ11" s="3">
        <v>26396.47</v>
      </c>
      <c r="AK11" s="3">
        <v>1.28</v>
      </c>
      <c r="AL11" s="3">
        <v>21.56</v>
      </c>
      <c r="AM11" s="3">
        <v>6893.2</v>
      </c>
      <c r="AN11" s="3">
        <v>28486.880000000001</v>
      </c>
      <c r="AO11" s="3">
        <v>20.55</v>
      </c>
      <c r="AP11" s="3">
        <v>15.57</v>
      </c>
      <c r="AQ11" s="3">
        <v>21468.3</v>
      </c>
      <c r="AR11" s="3">
        <v>8.7200000000000006</v>
      </c>
      <c r="AS11" s="3">
        <v>95970.82</v>
      </c>
      <c r="AT11" s="3">
        <v>13.58</v>
      </c>
      <c r="AU11" s="3">
        <v>253207.7</v>
      </c>
      <c r="AV11" s="3">
        <v>14.67</v>
      </c>
      <c r="AW11" s="3">
        <v>240525.07</v>
      </c>
      <c r="AX11" s="3">
        <v>15.606199999999999</v>
      </c>
      <c r="AY11" s="3">
        <v>177363.49</v>
      </c>
      <c r="AZ11" s="3">
        <v>14.5</v>
      </c>
      <c r="BA11" s="3">
        <v>28630</v>
      </c>
      <c r="BB11" s="3"/>
      <c r="BC11" s="3">
        <v>3586</v>
      </c>
    </row>
    <row r="12" spans="1:56" hidden="1" x14ac:dyDescent="0.2">
      <c r="A12" s="2" t="s">
        <v>171</v>
      </c>
      <c r="C12" s="3">
        <v>450.4</v>
      </c>
      <c r="D12" s="3">
        <v>8.1999999999999993</v>
      </c>
      <c r="E12" s="3">
        <v>496.6</v>
      </c>
      <c r="F12" s="3">
        <v>8.1999999999999993</v>
      </c>
      <c r="G12" s="3">
        <v>659001</v>
      </c>
      <c r="H12" s="3">
        <v>25.4</v>
      </c>
      <c r="I12" s="3">
        <v>546850</v>
      </c>
      <c r="J12" s="3"/>
      <c r="K12" s="3">
        <v>2424.6999999999998</v>
      </c>
      <c r="L12" s="3"/>
      <c r="M12" s="3">
        <v>31563.1</v>
      </c>
      <c r="N12" s="3"/>
      <c r="O12" s="3">
        <v>21326.400000000001</v>
      </c>
      <c r="P12" s="3"/>
      <c r="Q12" s="3">
        <v>10236.700000000001</v>
      </c>
      <c r="R12" s="3"/>
      <c r="S12" s="3">
        <v>33980</v>
      </c>
      <c r="T12" s="3"/>
      <c r="U12" s="3">
        <v>2579.3000000000002</v>
      </c>
      <c r="V12" s="3"/>
      <c r="W12" s="3">
        <v>103.44</v>
      </c>
      <c r="X12" s="3"/>
      <c r="Y12" s="3">
        <v>100.2</v>
      </c>
      <c r="Z12" s="3"/>
      <c r="AA12" s="3">
        <v>108.288</v>
      </c>
      <c r="AB12" s="3"/>
      <c r="AC12" s="3">
        <v>109.0958</v>
      </c>
      <c r="AD12" s="3"/>
      <c r="AE12" s="3">
        <v>110.22029999999999</v>
      </c>
      <c r="AF12" s="3"/>
      <c r="AG12" s="3">
        <v>1.91</v>
      </c>
      <c r="AH12" s="3">
        <v>0.6</v>
      </c>
      <c r="AI12" s="3">
        <v>3105.01</v>
      </c>
      <c r="AJ12" s="3">
        <v>3105.01</v>
      </c>
      <c r="AK12" s="3">
        <v>22.51</v>
      </c>
      <c r="AL12" s="3">
        <v>22.51</v>
      </c>
      <c r="AM12" s="3">
        <v>1555.58</v>
      </c>
      <c r="AN12" s="3">
        <v>1555.58</v>
      </c>
      <c r="AO12" s="3">
        <v>13.67</v>
      </c>
      <c r="AP12" s="3">
        <v>13.7</v>
      </c>
      <c r="AQ12" s="3">
        <v>24015.41</v>
      </c>
      <c r="AR12" s="3">
        <v>7.75</v>
      </c>
      <c r="AS12" s="3">
        <v>97079.03</v>
      </c>
      <c r="AT12" s="3">
        <v>15.84</v>
      </c>
      <c r="AU12" s="3">
        <v>257708.47</v>
      </c>
      <c r="AV12" s="3">
        <v>14.5</v>
      </c>
      <c r="AW12" s="3">
        <v>245368.63</v>
      </c>
      <c r="AX12" s="3">
        <v>16.7041</v>
      </c>
      <c r="AY12" s="3">
        <v>181082.96</v>
      </c>
      <c r="AZ12" s="3">
        <v>14.2</v>
      </c>
      <c r="BA12" s="3">
        <v>3620</v>
      </c>
      <c r="BB12" s="3"/>
      <c r="BC12" s="3">
        <v>3620</v>
      </c>
    </row>
    <row r="13" spans="1:56" hidden="1" x14ac:dyDescent="0.2">
      <c r="A13" s="2" t="s">
        <v>10</v>
      </c>
      <c r="C13" s="3">
        <v>886.3</v>
      </c>
      <c r="D13" s="3">
        <v>7.9</v>
      </c>
      <c r="E13" s="3">
        <v>976.4</v>
      </c>
      <c r="F13" s="3">
        <v>7.6</v>
      </c>
      <c r="G13" s="3">
        <v>1288867</v>
      </c>
      <c r="H13" s="3">
        <v>19.899999999999999</v>
      </c>
      <c r="I13" s="3">
        <v>1069092.3999999999</v>
      </c>
      <c r="J13" s="3"/>
      <c r="K13" s="3">
        <v>4583.7</v>
      </c>
      <c r="L13" s="3"/>
      <c r="M13" s="3">
        <v>31967.5</v>
      </c>
      <c r="N13" s="3"/>
      <c r="O13" s="3">
        <v>21623.9</v>
      </c>
      <c r="P13" s="3"/>
      <c r="Q13" s="3">
        <v>10343.6</v>
      </c>
      <c r="R13" s="3"/>
      <c r="S13" s="3">
        <v>34407</v>
      </c>
      <c r="T13" s="3"/>
      <c r="U13" s="3">
        <v>2714.4</v>
      </c>
      <c r="V13" s="3"/>
      <c r="W13" s="3">
        <v>102.8</v>
      </c>
      <c r="X13" s="3"/>
      <c r="Y13" s="3">
        <v>99.61</v>
      </c>
      <c r="Z13" s="3"/>
      <c r="AA13" s="3">
        <v>108.864</v>
      </c>
      <c r="AB13" s="3"/>
      <c r="AC13" s="3">
        <v>109.5625</v>
      </c>
      <c r="AD13" s="3"/>
      <c r="AE13" s="3">
        <v>110.577</v>
      </c>
      <c r="AF13" s="3"/>
      <c r="AG13" s="3">
        <v>3.95</v>
      </c>
      <c r="AH13" s="3">
        <v>1.8</v>
      </c>
      <c r="AI13" s="3">
        <v>2157.61</v>
      </c>
      <c r="AJ13" s="3">
        <v>5262.62</v>
      </c>
      <c r="AK13" s="3">
        <v>2.48</v>
      </c>
      <c r="AL13" s="3">
        <v>13.42</v>
      </c>
      <c r="AM13" s="3">
        <v>1472.83</v>
      </c>
      <c r="AN13" s="3">
        <v>3028.4</v>
      </c>
      <c r="AO13" s="3">
        <v>8.14</v>
      </c>
      <c r="AP13" s="3">
        <v>8.1</v>
      </c>
      <c r="AQ13" s="3">
        <v>22667.97</v>
      </c>
      <c r="AR13" s="3">
        <v>13.95</v>
      </c>
      <c r="AS13" s="3">
        <v>92814.95</v>
      </c>
      <c r="AT13" s="3">
        <v>11.08</v>
      </c>
      <c r="AU13" s="3">
        <v>259357.29</v>
      </c>
      <c r="AV13" s="3">
        <v>14.23</v>
      </c>
      <c r="AW13" s="3">
        <v>248752.1</v>
      </c>
      <c r="AX13" s="3">
        <v>15.898899999999999</v>
      </c>
      <c r="AY13" s="3">
        <v>182042.3</v>
      </c>
      <c r="AZ13" s="3">
        <v>13.4</v>
      </c>
      <c r="BA13" s="3">
        <v>4444</v>
      </c>
      <c r="BB13" s="3"/>
      <c r="BC13" s="3">
        <v>824</v>
      </c>
    </row>
    <row r="14" spans="1:56" hidden="1" x14ac:dyDescent="0.2">
      <c r="A14" s="2" t="s">
        <v>11</v>
      </c>
      <c r="C14" s="3">
        <v>1365.2</v>
      </c>
      <c r="D14" s="3">
        <v>9.1</v>
      </c>
      <c r="E14" s="3">
        <v>1504.5</v>
      </c>
      <c r="F14" s="3">
        <v>8.8000000000000007</v>
      </c>
      <c r="G14" s="3">
        <v>1979435.1</v>
      </c>
      <c r="H14" s="3">
        <v>19.5</v>
      </c>
      <c r="I14" s="3">
        <v>1678405.8</v>
      </c>
      <c r="J14" s="3"/>
      <c r="K14" s="3">
        <v>7186.9</v>
      </c>
      <c r="L14" s="3"/>
      <c r="M14" s="3">
        <v>32540.400000000001</v>
      </c>
      <c r="N14" s="3"/>
      <c r="O14" s="3">
        <v>22051.200000000001</v>
      </c>
      <c r="P14" s="3"/>
      <c r="Q14" s="3">
        <v>10489.3</v>
      </c>
      <c r="R14" s="3"/>
      <c r="S14" s="3">
        <v>34905</v>
      </c>
      <c r="T14" s="3"/>
      <c r="U14" s="3">
        <v>2833.1</v>
      </c>
      <c r="V14" s="3"/>
      <c r="W14" s="3">
        <v>102.19</v>
      </c>
      <c r="X14" s="3"/>
      <c r="Y14" s="3">
        <v>99.94</v>
      </c>
      <c r="Z14" s="3"/>
      <c r="AA14" s="3">
        <v>109.9008</v>
      </c>
      <c r="AB14" s="3"/>
      <c r="AC14" s="3">
        <v>110.1459</v>
      </c>
      <c r="AD14" s="3"/>
      <c r="AE14" s="3">
        <v>110.4581</v>
      </c>
      <c r="AF14" s="3"/>
      <c r="AG14" s="3">
        <v>2.69</v>
      </c>
      <c r="AH14" s="3">
        <v>-0.9</v>
      </c>
      <c r="AI14" s="3">
        <v>2520.5700000000002</v>
      </c>
      <c r="AJ14" s="3">
        <v>7783.19</v>
      </c>
      <c r="AK14" s="3">
        <v>9.39</v>
      </c>
      <c r="AL14" s="3">
        <v>12.08</v>
      </c>
      <c r="AM14" s="3">
        <v>2180.94</v>
      </c>
      <c r="AN14" s="3">
        <v>5209.3500000000004</v>
      </c>
      <c r="AO14" s="3">
        <v>23.11</v>
      </c>
      <c r="AP14" s="3">
        <v>23.1</v>
      </c>
      <c r="AQ14" s="3">
        <v>21238.95</v>
      </c>
      <c r="AR14" s="3">
        <v>10.06</v>
      </c>
      <c r="AS14" s="3">
        <v>94743.19</v>
      </c>
      <c r="AT14" s="3">
        <v>10.4</v>
      </c>
      <c r="AU14" s="3">
        <v>264588.94</v>
      </c>
      <c r="AV14" s="3">
        <v>14.22</v>
      </c>
      <c r="AW14" s="3">
        <v>255573.32</v>
      </c>
      <c r="AX14" s="3">
        <v>15.872999999999999</v>
      </c>
      <c r="AY14" s="3">
        <v>185461.32</v>
      </c>
      <c r="AZ14" s="3">
        <v>13</v>
      </c>
      <c r="BA14" s="3">
        <v>8633</v>
      </c>
      <c r="BB14" s="3"/>
      <c r="BC14" s="3">
        <v>4189</v>
      </c>
    </row>
    <row r="15" spans="1:56" hidden="1" x14ac:dyDescent="0.2">
      <c r="A15" s="2" t="s">
        <v>12</v>
      </c>
      <c r="C15" s="3">
        <v>1848.8</v>
      </c>
      <c r="D15" s="3">
        <v>9.8000000000000007</v>
      </c>
      <c r="E15" s="3">
        <v>2035.7</v>
      </c>
      <c r="F15" s="3">
        <v>9.5</v>
      </c>
      <c r="G15" s="3">
        <v>2737401.4</v>
      </c>
      <c r="H15" s="3">
        <v>20.8</v>
      </c>
      <c r="I15" s="3">
        <v>2286265.4</v>
      </c>
      <c r="J15" s="3"/>
      <c r="K15" s="3">
        <v>10157.1</v>
      </c>
      <c r="L15" s="3"/>
      <c r="M15" s="3">
        <v>32946.9</v>
      </c>
      <c r="N15" s="3"/>
      <c r="O15" s="3">
        <v>22413.9</v>
      </c>
      <c r="P15" s="3"/>
      <c r="Q15" s="3">
        <v>10533</v>
      </c>
      <c r="R15" s="3"/>
      <c r="S15" s="3">
        <v>35371.1</v>
      </c>
      <c r="T15" s="3"/>
      <c r="U15" s="3">
        <v>2925.8</v>
      </c>
      <c r="V15" s="3"/>
      <c r="W15" s="3">
        <v>101.9</v>
      </c>
      <c r="X15" s="3"/>
      <c r="Y15" s="3">
        <v>100.12</v>
      </c>
      <c r="Z15" s="3"/>
      <c r="AA15" s="3">
        <v>109.6704</v>
      </c>
      <c r="AB15" s="3"/>
      <c r="AC15" s="3">
        <v>110.496</v>
      </c>
      <c r="AD15" s="3"/>
      <c r="AE15" s="3">
        <v>111.64709999999999</v>
      </c>
      <c r="AF15" s="3"/>
      <c r="AG15" s="3">
        <v>1.83</v>
      </c>
      <c r="AH15" s="3">
        <v>-0.3</v>
      </c>
      <c r="AI15" s="3">
        <v>3278.67</v>
      </c>
      <c r="AJ15" s="3">
        <v>11061.86</v>
      </c>
      <c r="AK15" s="3">
        <v>14.88</v>
      </c>
      <c r="AL15" s="3">
        <v>12.9</v>
      </c>
      <c r="AM15" s="3">
        <v>2380.86</v>
      </c>
      <c r="AN15" s="3">
        <v>7590.21</v>
      </c>
      <c r="AO15" s="3">
        <v>13.39</v>
      </c>
      <c r="AP15" s="3">
        <v>13.4</v>
      </c>
      <c r="AQ15" s="3">
        <v>21666.560000000001</v>
      </c>
      <c r="AR15" s="3">
        <v>9</v>
      </c>
      <c r="AS15" s="3">
        <v>94593.72</v>
      </c>
      <c r="AT15" s="3">
        <v>10.5</v>
      </c>
      <c r="AU15" s="3">
        <v>266992.65999999997</v>
      </c>
      <c r="AV15" s="3">
        <v>14.28</v>
      </c>
      <c r="AW15" s="3">
        <v>258882.32</v>
      </c>
      <c r="AX15" s="3">
        <v>16.424700000000001</v>
      </c>
      <c r="AY15" s="3">
        <v>186889.1</v>
      </c>
      <c r="AZ15" s="3">
        <v>12.5</v>
      </c>
      <c r="BA15" s="3">
        <v>10632</v>
      </c>
      <c r="BB15" s="3"/>
      <c r="BC15" s="3">
        <v>1999</v>
      </c>
    </row>
    <row r="16" spans="1:56" hidden="1" x14ac:dyDescent="0.2">
      <c r="A16" s="2" t="s">
        <v>13</v>
      </c>
      <c r="C16" s="3">
        <v>2328.1</v>
      </c>
      <c r="D16" s="3">
        <v>10.9</v>
      </c>
      <c r="E16" s="3">
        <v>2561.1</v>
      </c>
      <c r="F16" s="3">
        <v>10.5</v>
      </c>
      <c r="G16" s="3">
        <v>3471536.6</v>
      </c>
      <c r="H16" s="3">
        <v>21.6</v>
      </c>
      <c r="I16" s="3">
        <v>2877332.8</v>
      </c>
      <c r="J16" s="3"/>
      <c r="K16" s="3">
        <v>12929.9</v>
      </c>
      <c r="L16" s="3"/>
      <c r="M16" s="3">
        <v>33349.699999999997</v>
      </c>
      <c r="N16" s="3"/>
      <c r="O16" s="3">
        <v>22741.4</v>
      </c>
      <c r="P16" s="3"/>
      <c r="Q16" s="3">
        <v>10608.3</v>
      </c>
      <c r="R16" s="3"/>
      <c r="S16" s="3">
        <v>35854.800000000003</v>
      </c>
      <c r="T16" s="3"/>
      <c r="U16" s="3">
        <v>3018.3</v>
      </c>
      <c r="V16" s="3"/>
      <c r="W16" s="3">
        <v>101.83</v>
      </c>
      <c r="X16" s="3"/>
      <c r="Y16" s="3">
        <v>100.43</v>
      </c>
      <c r="Z16" s="3"/>
      <c r="AA16" s="3">
        <v>109.9008</v>
      </c>
      <c r="AB16" s="3"/>
      <c r="AC16" s="3">
        <v>110.0292</v>
      </c>
      <c r="AD16" s="3"/>
      <c r="AE16" s="3">
        <v>110.1014</v>
      </c>
      <c r="AF16" s="3"/>
      <c r="AG16" s="3">
        <v>1.76</v>
      </c>
      <c r="AH16" s="3">
        <v>-0.2</v>
      </c>
      <c r="AI16" s="3">
        <v>2479.1799999999998</v>
      </c>
      <c r="AJ16" s="3">
        <v>13541.4</v>
      </c>
      <c r="AK16" s="3">
        <v>14.02</v>
      </c>
      <c r="AL16" s="3">
        <v>13.1</v>
      </c>
      <c r="AM16" s="3">
        <v>1995.14</v>
      </c>
      <c r="AN16" s="3">
        <v>9585.35</v>
      </c>
      <c r="AO16" s="3">
        <v>15.93</v>
      </c>
      <c r="AP16" s="3">
        <v>15.9</v>
      </c>
      <c r="AQ16" s="3">
        <v>20811.59</v>
      </c>
      <c r="AR16" s="3">
        <v>9.26</v>
      </c>
      <c r="AS16" s="3">
        <v>95802.01</v>
      </c>
      <c r="AT16" s="3">
        <v>10.4</v>
      </c>
      <c r="AU16" s="3">
        <v>269240.49</v>
      </c>
      <c r="AV16" s="3">
        <v>14.64</v>
      </c>
      <c r="AW16" s="3">
        <v>262848.38</v>
      </c>
      <c r="AX16" s="3">
        <v>16.796199999999999</v>
      </c>
      <c r="AY16" s="3">
        <v>186274.1</v>
      </c>
      <c r="AZ16" s="3">
        <v>12.4</v>
      </c>
      <c r="BA16" s="3">
        <v>12600</v>
      </c>
      <c r="BB16" s="3"/>
      <c r="BC16" s="3">
        <v>1968</v>
      </c>
    </row>
    <row r="17" spans="1:55" hidden="1" x14ac:dyDescent="0.2">
      <c r="A17" s="2" t="s">
        <v>14</v>
      </c>
      <c r="C17" s="3">
        <v>2812</v>
      </c>
      <c r="D17" s="3">
        <v>11</v>
      </c>
      <c r="E17" s="3">
        <v>3096.8</v>
      </c>
      <c r="F17" s="3">
        <v>10.7</v>
      </c>
      <c r="G17" s="3">
        <v>4255645.7</v>
      </c>
      <c r="H17" s="3">
        <v>22.4</v>
      </c>
      <c r="I17" s="3">
        <v>3462433.4</v>
      </c>
      <c r="J17" s="3"/>
      <c r="K17" s="3">
        <v>15603.1</v>
      </c>
      <c r="L17" s="3"/>
      <c r="M17" s="3">
        <v>33743.800000000003</v>
      </c>
      <c r="N17" s="3"/>
      <c r="O17" s="3">
        <v>23023.5</v>
      </c>
      <c r="P17" s="3"/>
      <c r="Q17" s="3">
        <v>10720.3</v>
      </c>
      <c r="R17" s="3"/>
      <c r="S17" s="3">
        <v>36316.800000000003</v>
      </c>
      <c r="T17" s="3"/>
      <c r="U17" s="3">
        <v>3165.1</v>
      </c>
      <c r="V17" s="3"/>
      <c r="W17" s="3">
        <v>101.65</v>
      </c>
      <c r="X17" s="3"/>
      <c r="Y17" s="3">
        <v>100.56</v>
      </c>
      <c r="Z17" s="3"/>
      <c r="AA17" s="3">
        <v>109.5552</v>
      </c>
      <c r="AB17" s="3"/>
      <c r="AC17" s="3">
        <v>110.3793</v>
      </c>
      <c r="AD17" s="3"/>
      <c r="AE17" s="3">
        <v>111.5282</v>
      </c>
      <c r="AF17" s="3"/>
      <c r="AG17" s="3">
        <v>1.6</v>
      </c>
      <c r="AH17" s="3">
        <v>-0.82</v>
      </c>
      <c r="AI17" s="3">
        <v>2850.28</v>
      </c>
      <c r="AJ17" s="3">
        <v>16391.68</v>
      </c>
      <c r="AK17" s="3">
        <v>22.11</v>
      </c>
      <c r="AL17" s="3">
        <v>14.57</v>
      </c>
      <c r="AM17" s="3">
        <v>2836.03</v>
      </c>
      <c r="AN17" s="3">
        <v>12421.38</v>
      </c>
      <c r="AO17" s="3">
        <v>14.34</v>
      </c>
      <c r="AP17" s="3">
        <v>14.3</v>
      </c>
      <c r="AQ17" s="3">
        <v>20848.759999999998</v>
      </c>
      <c r="AR17" s="3">
        <v>9.6300000000000008</v>
      </c>
      <c r="AS17" s="3">
        <v>98601.25</v>
      </c>
      <c r="AT17" s="3">
        <v>11.25</v>
      </c>
      <c r="AU17" s="3">
        <v>275785.53000000003</v>
      </c>
      <c r="AV17" s="3">
        <v>15.67</v>
      </c>
      <c r="AW17" s="3">
        <v>269140.58</v>
      </c>
      <c r="AX17" s="3">
        <v>17.185400000000001</v>
      </c>
      <c r="AY17" s="3">
        <v>186178.7</v>
      </c>
      <c r="AZ17" s="3">
        <v>13.3</v>
      </c>
      <c r="BA17" s="3">
        <v>17323</v>
      </c>
      <c r="BB17" s="3"/>
      <c r="BC17" s="3">
        <v>4723</v>
      </c>
    </row>
    <row r="18" spans="1:55" hidden="1" x14ac:dyDescent="0.2">
      <c r="A18" s="2" t="s">
        <v>15</v>
      </c>
      <c r="C18" s="3">
        <v>3305.7</v>
      </c>
      <c r="D18" s="3">
        <v>11.1</v>
      </c>
      <c r="E18" s="3">
        <v>3636.9</v>
      </c>
      <c r="F18" s="3">
        <v>10.8</v>
      </c>
      <c r="G18" s="3">
        <v>5009270.5</v>
      </c>
      <c r="H18" s="3">
        <v>22.3</v>
      </c>
      <c r="I18" s="3">
        <v>4052437.4</v>
      </c>
      <c r="J18" s="3"/>
      <c r="K18" s="3">
        <v>18554</v>
      </c>
      <c r="L18" s="3"/>
      <c r="M18" s="3">
        <v>34009.5</v>
      </c>
      <c r="N18" s="3"/>
      <c r="O18" s="3">
        <v>23250</v>
      </c>
      <c r="P18" s="3"/>
      <c r="Q18" s="3">
        <v>10759.5</v>
      </c>
      <c r="R18" s="3"/>
      <c r="S18" s="3">
        <v>36801.5</v>
      </c>
      <c r="T18" s="3"/>
      <c r="U18" s="3">
        <v>3300</v>
      </c>
      <c r="V18" s="3"/>
      <c r="W18" s="3">
        <v>101.86</v>
      </c>
      <c r="X18" s="3"/>
      <c r="Y18" s="3">
        <v>100.84</v>
      </c>
      <c r="Z18" s="3"/>
      <c r="AA18" s="3">
        <v>109.5552</v>
      </c>
      <c r="AB18" s="3"/>
      <c r="AC18" s="3">
        <v>110.1459</v>
      </c>
      <c r="AD18" s="3"/>
      <c r="AE18" s="3">
        <v>110.9337</v>
      </c>
      <c r="AF18" s="3"/>
      <c r="AG18" s="3">
        <v>1.8</v>
      </c>
      <c r="AH18" s="3">
        <v>0</v>
      </c>
      <c r="AI18" s="3">
        <v>2967.53</v>
      </c>
      <c r="AJ18" s="3">
        <v>19359.21</v>
      </c>
      <c r="AK18" s="3">
        <v>18.559999999999999</v>
      </c>
      <c r="AL18" s="3">
        <v>15.17</v>
      </c>
      <c r="AM18" s="3">
        <v>2239.2600000000002</v>
      </c>
      <c r="AN18" s="3">
        <v>14660.64</v>
      </c>
      <c r="AO18" s="3">
        <v>15.7</v>
      </c>
      <c r="AP18" s="3">
        <v>15.7</v>
      </c>
      <c r="AQ18" s="3">
        <v>21171.200000000001</v>
      </c>
      <c r="AR18" s="3">
        <v>9.08</v>
      </c>
      <c r="AS18" s="3">
        <v>97674.1</v>
      </c>
      <c r="AT18" s="3">
        <v>11</v>
      </c>
      <c r="AU18" s="3">
        <v>276966.28000000003</v>
      </c>
      <c r="AV18" s="3">
        <v>16.3</v>
      </c>
      <c r="AW18" s="3">
        <v>270736.45</v>
      </c>
      <c r="AX18" s="3">
        <v>17.6129</v>
      </c>
      <c r="AY18" s="3">
        <v>185859.75</v>
      </c>
      <c r="AZ18" s="3">
        <v>13.1</v>
      </c>
      <c r="BA18" s="3">
        <v>17952</v>
      </c>
      <c r="BB18" s="3"/>
      <c r="BC18" s="3">
        <v>629</v>
      </c>
    </row>
    <row r="19" spans="1:55" hidden="1" x14ac:dyDescent="0.2">
      <c r="A19" s="2" t="s">
        <v>16</v>
      </c>
      <c r="C19" s="3">
        <v>3808.2</v>
      </c>
      <c r="D19" s="3">
        <v>11.4</v>
      </c>
      <c r="E19" s="3">
        <v>4186.3</v>
      </c>
      <c r="F19" s="3">
        <v>11.1</v>
      </c>
      <c r="G19" s="3">
        <v>5744438.2000000002</v>
      </c>
      <c r="H19" s="3">
        <v>21.9</v>
      </c>
      <c r="I19" s="3">
        <v>4647230.2</v>
      </c>
      <c r="J19" s="3"/>
      <c r="K19" s="3">
        <v>21374.6</v>
      </c>
      <c r="L19" s="3"/>
      <c r="M19" s="3">
        <v>34229.599999999999</v>
      </c>
      <c r="N19" s="3"/>
      <c r="O19" s="3">
        <v>23418.799999999999</v>
      </c>
      <c r="P19" s="3"/>
      <c r="Q19" s="3">
        <v>10810.8</v>
      </c>
      <c r="R19" s="3"/>
      <c r="S19" s="3">
        <v>37277.599999999999</v>
      </c>
      <c r="T19" s="3"/>
      <c r="U19" s="3">
        <v>3396.9</v>
      </c>
      <c r="V19" s="3"/>
      <c r="W19" s="3">
        <v>101.86</v>
      </c>
      <c r="X19" s="3"/>
      <c r="Y19" s="3">
        <v>100.93</v>
      </c>
      <c r="Z19" s="3"/>
      <c r="AA19" s="3">
        <v>109.9008</v>
      </c>
      <c r="AB19" s="3"/>
      <c r="AC19" s="3">
        <v>110.26260000000001</v>
      </c>
      <c r="AD19" s="3"/>
      <c r="AE19" s="3">
        <v>110.81480000000001</v>
      </c>
      <c r="AF19" s="3"/>
      <c r="AG19" s="3">
        <v>1.26</v>
      </c>
      <c r="AH19" s="3">
        <v>0.2</v>
      </c>
      <c r="AI19" s="3">
        <v>2056.61</v>
      </c>
      <c r="AJ19" s="3">
        <v>21415.81</v>
      </c>
      <c r="AK19" s="3">
        <v>23.37</v>
      </c>
      <c r="AL19" s="3">
        <v>15.91</v>
      </c>
      <c r="AM19" s="3">
        <v>2413.27</v>
      </c>
      <c r="AN19" s="3">
        <v>17073.91</v>
      </c>
      <c r="AO19" s="3">
        <v>22.1</v>
      </c>
      <c r="AP19" s="3">
        <v>22.1</v>
      </c>
      <c r="AQ19" s="3">
        <v>21351.56</v>
      </c>
      <c r="AR19" s="3">
        <v>9.39</v>
      </c>
      <c r="AS19" s="3">
        <v>99377.7</v>
      </c>
      <c r="AT19" s="3">
        <v>11.5</v>
      </c>
      <c r="AU19" s="3">
        <v>281288.21999999997</v>
      </c>
      <c r="AV19" s="3">
        <v>17.34</v>
      </c>
      <c r="AW19" s="3">
        <v>275100.40999999997</v>
      </c>
      <c r="AX19" s="3">
        <v>18.336500000000001</v>
      </c>
      <c r="AY19" s="3">
        <v>187756.6</v>
      </c>
      <c r="AZ19" s="3">
        <v>13.4</v>
      </c>
      <c r="BA19" s="3">
        <v>20049</v>
      </c>
      <c r="BB19" s="3"/>
      <c r="BC19" s="3">
        <v>2097</v>
      </c>
    </row>
    <row r="20" spans="1:55" hidden="1" x14ac:dyDescent="0.2">
      <c r="A20" s="2" t="s">
        <v>17</v>
      </c>
      <c r="C20" s="3">
        <v>4311</v>
      </c>
      <c r="D20" s="3">
        <v>11.6</v>
      </c>
      <c r="E20" s="3">
        <v>4723.3</v>
      </c>
      <c r="F20" s="3">
        <v>10.9</v>
      </c>
      <c r="G20" s="3">
        <v>6555104.2999999998</v>
      </c>
      <c r="H20" s="3">
        <v>21.6</v>
      </c>
      <c r="I20" s="3">
        <v>5265254.2</v>
      </c>
      <c r="J20" s="3"/>
      <c r="K20" s="3">
        <v>24354.799999999999</v>
      </c>
      <c r="L20" s="3"/>
      <c r="M20" s="3">
        <v>34577.5</v>
      </c>
      <c r="N20" s="3"/>
      <c r="O20" s="3">
        <v>23680.9</v>
      </c>
      <c r="P20" s="3"/>
      <c r="Q20" s="3">
        <v>10896.7</v>
      </c>
      <c r="R20" s="3"/>
      <c r="S20" s="3">
        <v>37792.400000000001</v>
      </c>
      <c r="T20" s="3"/>
      <c r="U20" s="3">
        <v>3501</v>
      </c>
      <c r="V20" s="3"/>
      <c r="W20" s="3">
        <v>101.57</v>
      </c>
      <c r="X20" s="3"/>
      <c r="Y20" s="3">
        <v>101.15</v>
      </c>
      <c r="Z20" s="3"/>
      <c r="AA20" s="3">
        <v>109.7856</v>
      </c>
      <c r="AB20" s="3"/>
      <c r="AC20" s="3">
        <v>110.0292</v>
      </c>
      <c r="AD20" s="3"/>
      <c r="AE20" s="3">
        <v>110.33920000000001</v>
      </c>
      <c r="AF20" s="3"/>
      <c r="AG20" s="3">
        <v>0.88</v>
      </c>
      <c r="AH20" s="3">
        <v>0.73</v>
      </c>
      <c r="AI20" s="3">
        <v>2352.2399999999998</v>
      </c>
      <c r="AJ20" s="3">
        <v>23768.05</v>
      </c>
      <c r="AK20" s="3">
        <v>24.95</v>
      </c>
      <c r="AL20" s="3">
        <v>16.739999999999998</v>
      </c>
      <c r="AM20" s="3">
        <v>2876.03</v>
      </c>
      <c r="AN20" s="3">
        <v>19949.939999999999</v>
      </c>
      <c r="AO20" s="3">
        <v>18.36</v>
      </c>
      <c r="AP20" s="3">
        <v>18.399999999999999</v>
      </c>
      <c r="AQ20" s="3">
        <v>22272.92</v>
      </c>
      <c r="AR20" s="3">
        <v>8.52</v>
      </c>
      <c r="AS20" s="3">
        <v>100964</v>
      </c>
      <c r="AT20" s="3">
        <v>11.64</v>
      </c>
      <c r="AU20" s="3">
        <v>287438.27</v>
      </c>
      <c r="AV20" s="3">
        <v>17.920000000000002</v>
      </c>
      <c r="AW20" s="3">
        <v>279882.40999999997</v>
      </c>
      <c r="AX20" s="3">
        <v>19.0839</v>
      </c>
      <c r="AY20" s="3">
        <v>190941.9</v>
      </c>
      <c r="AZ20" s="3">
        <v>13.8</v>
      </c>
      <c r="BA20" s="3">
        <v>26090</v>
      </c>
      <c r="BB20" s="3"/>
      <c r="BC20" s="3">
        <v>6041</v>
      </c>
    </row>
    <row r="21" spans="1:55" hidden="1" x14ac:dyDescent="0.2">
      <c r="A21" s="2" t="s">
        <v>18</v>
      </c>
      <c r="C21" s="3">
        <v>4807.8</v>
      </c>
      <c r="D21" s="3">
        <v>11.6</v>
      </c>
      <c r="E21" s="3">
        <v>5284.4</v>
      </c>
      <c r="F21" s="3">
        <v>11.2</v>
      </c>
      <c r="G21" s="3">
        <v>7308625.9000000004</v>
      </c>
      <c r="H21" s="3">
        <v>20.5</v>
      </c>
      <c r="I21" s="3">
        <v>5886379.5999999996</v>
      </c>
      <c r="J21" s="3"/>
      <c r="K21" s="3">
        <v>27361.5</v>
      </c>
      <c r="L21" s="3"/>
      <c r="M21" s="3">
        <v>34859.199999999997</v>
      </c>
      <c r="N21" s="3"/>
      <c r="O21" s="3">
        <v>23902.7</v>
      </c>
      <c r="P21" s="3"/>
      <c r="Q21" s="3">
        <v>10956.5</v>
      </c>
      <c r="R21" s="3"/>
      <c r="S21" s="3">
        <v>38304.199999999997</v>
      </c>
      <c r="T21" s="3"/>
      <c r="U21" s="3">
        <v>3597.3</v>
      </c>
      <c r="V21" s="3"/>
      <c r="W21" s="3">
        <v>101.1</v>
      </c>
      <c r="X21" s="3"/>
      <c r="Y21" s="3">
        <v>101.16</v>
      </c>
      <c r="Z21" s="3"/>
      <c r="AA21" s="3">
        <v>109.5552</v>
      </c>
      <c r="AB21" s="3"/>
      <c r="AC21" s="3">
        <v>109.3292</v>
      </c>
      <c r="AD21" s="3"/>
      <c r="AE21" s="3">
        <v>108.91240000000001</v>
      </c>
      <c r="AF21" s="3"/>
      <c r="AG21" s="3">
        <v>1.22</v>
      </c>
      <c r="AH21" s="3">
        <v>0.4</v>
      </c>
      <c r="AI21" s="3">
        <v>2952.5</v>
      </c>
      <c r="AJ21" s="3">
        <v>26720.55</v>
      </c>
      <c r="AK21" s="3">
        <v>30.92</v>
      </c>
      <c r="AL21" s="3">
        <v>18.16</v>
      </c>
      <c r="AM21" s="3">
        <v>2187.9499999999998</v>
      </c>
      <c r="AN21" s="3">
        <v>22137.89</v>
      </c>
      <c r="AO21" s="3">
        <v>14.12</v>
      </c>
      <c r="AP21" s="3">
        <v>14.1</v>
      </c>
      <c r="AQ21" s="3">
        <v>21892.98</v>
      </c>
      <c r="AR21" s="3">
        <v>9.49</v>
      </c>
      <c r="AS21" s="3">
        <v>101751.98</v>
      </c>
      <c r="AT21" s="3">
        <v>12.08</v>
      </c>
      <c r="AU21" s="3">
        <v>287591.61</v>
      </c>
      <c r="AV21" s="3">
        <v>17.989999999999998</v>
      </c>
      <c r="AW21" s="3">
        <v>281465.65999999997</v>
      </c>
      <c r="AX21" s="3">
        <v>19.0215</v>
      </c>
      <c r="AY21" s="3">
        <v>191168.27</v>
      </c>
      <c r="AZ21" s="3">
        <v>13.8</v>
      </c>
      <c r="BA21" s="3">
        <v>25116</v>
      </c>
      <c r="BB21" s="3"/>
      <c r="BC21" s="3">
        <v>-974</v>
      </c>
    </row>
    <row r="22" spans="1:55" hidden="1" x14ac:dyDescent="0.2">
      <c r="A22" s="2" t="s">
        <v>19</v>
      </c>
      <c r="C22" s="3">
        <v>5293.7</v>
      </c>
      <c r="D22" s="3">
        <v>11.5</v>
      </c>
      <c r="E22" s="3">
        <v>5817.5</v>
      </c>
      <c r="F22" s="3">
        <v>11.2</v>
      </c>
      <c r="G22" s="3">
        <v>8119441.7999999998</v>
      </c>
      <c r="H22" s="3">
        <v>20</v>
      </c>
      <c r="I22" s="3">
        <v>6502273.5999999996</v>
      </c>
      <c r="J22" s="3"/>
      <c r="K22" s="3">
        <v>30464.9</v>
      </c>
      <c r="L22" s="3"/>
      <c r="M22" s="3">
        <v>35079.699999999997</v>
      </c>
      <c r="N22" s="3"/>
      <c r="O22" s="3">
        <v>24053.8</v>
      </c>
      <c r="P22" s="3"/>
      <c r="Q22" s="3">
        <v>11025.9</v>
      </c>
      <c r="R22" s="3"/>
      <c r="S22" s="3">
        <v>38816.1</v>
      </c>
      <c r="T22" s="3"/>
      <c r="U22" s="3">
        <v>3719.7</v>
      </c>
      <c r="V22" s="3"/>
      <c r="W22" s="3">
        <v>101.08</v>
      </c>
      <c r="X22" s="3"/>
      <c r="Y22" s="3">
        <v>101.27</v>
      </c>
      <c r="Z22" s="3"/>
      <c r="AA22" s="3">
        <v>109.6704</v>
      </c>
      <c r="AB22" s="3"/>
      <c r="AC22" s="3">
        <v>109.21250000000001</v>
      </c>
      <c r="AD22" s="3"/>
      <c r="AE22" s="3">
        <v>108.43680000000001</v>
      </c>
      <c r="AF22" s="3"/>
      <c r="AG22" s="3">
        <v>1.31</v>
      </c>
      <c r="AH22" s="3">
        <v>-0.3</v>
      </c>
      <c r="AI22" s="3">
        <v>2221.35</v>
      </c>
      <c r="AJ22" s="3">
        <v>28941.9</v>
      </c>
      <c r="AK22" s="3">
        <v>22.34</v>
      </c>
      <c r="AL22" s="3">
        <v>18.47</v>
      </c>
      <c r="AM22" s="3">
        <v>3188.39</v>
      </c>
      <c r="AN22" s="3">
        <v>25326.28</v>
      </c>
      <c r="AO22" s="3">
        <v>25.93</v>
      </c>
      <c r="AP22" s="3">
        <v>25.9</v>
      </c>
      <c r="AQ22" s="3">
        <v>22409.39</v>
      </c>
      <c r="AR22" s="3">
        <v>10.89</v>
      </c>
      <c r="AS22" s="3">
        <v>104125.78</v>
      </c>
      <c r="AT22" s="3">
        <v>12.71</v>
      </c>
      <c r="AU22" s="3">
        <v>292350.39</v>
      </c>
      <c r="AV22" s="3">
        <v>18.3</v>
      </c>
      <c r="AW22" s="3">
        <v>285504.74</v>
      </c>
      <c r="AX22" s="3">
        <v>19.065200000000001</v>
      </c>
      <c r="AY22" s="3">
        <v>193416.93</v>
      </c>
      <c r="AZ22" s="3">
        <v>14.1</v>
      </c>
      <c r="BA22" s="3">
        <v>27484</v>
      </c>
      <c r="BB22" s="3"/>
      <c r="BC22" s="3">
        <v>2368</v>
      </c>
    </row>
    <row r="23" spans="1:55" hidden="1" x14ac:dyDescent="0.2">
      <c r="A23" s="2" t="s">
        <v>20</v>
      </c>
      <c r="C23" s="3">
        <v>5799</v>
      </c>
      <c r="D23" s="3">
        <v>11.7</v>
      </c>
      <c r="E23" s="3">
        <v>6373.7</v>
      </c>
      <c r="F23" s="3">
        <v>11.3</v>
      </c>
      <c r="G23" s="3">
        <v>9056581.3000000007</v>
      </c>
      <c r="H23" s="3">
        <v>21.7</v>
      </c>
      <c r="I23" s="3">
        <v>7135225.2000000002</v>
      </c>
      <c r="J23" s="3"/>
      <c r="K23" s="3">
        <v>33496.5</v>
      </c>
      <c r="L23" s="3"/>
      <c r="M23" s="3">
        <v>35043.300000000003</v>
      </c>
      <c r="N23" s="3"/>
      <c r="O23" s="3">
        <v>23976.799999999999</v>
      </c>
      <c r="P23" s="3"/>
      <c r="Q23" s="3">
        <v>11066.5</v>
      </c>
      <c r="R23" s="3"/>
      <c r="S23" s="3">
        <v>39342.800000000003</v>
      </c>
      <c r="T23" s="3"/>
      <c r="U23" s="3">
        <v>3750.4</v>
      </c>
      <c r="V23" s="3"/>
      <c r="W23" s="3">
        <v>100.92</v>
      </c>
      <c r="X23" s="3"/>
      <c r="Y23" s="3">
        <v>101.38</v>
      </c>
      <c r="Z23" s="3"/>
      <c r="AA23" s="3">
        <v>110.4768</v>
      </c>
      <c r="AB23" s="3"/>
      <c r="AC23" s="3">
        <v>110.0292</v>
      </c>
      <c r="AD23" s="3"/>
      <c r="AE23" s="3">
        <v>109.5069</v>
      </c>
      <c r="AF23" s="3"/>
      <c r="AG23" s="3">
        <v>1.56</v>
      </c>
      <c r="AH23" s="3">
        <v>0.4</v>
      </c>
      <c r="AI23" s="3">
        <v>2707.39</v>
      </c>
      <c r="AJ23" s="3">
        <v>31649.29</v>
      </c>
      <c r="AK23" s="3">
        <v>37.700000000000003</v>
      </c>
      <c r="AL23" s="3">
        <v>19.899999999999999</v>
      </c>
      <c r="AM23" s="3">
        <v>8604</v>
      </c>
      <c r="AN23" s="3">
        <v>33930.28</v>
      </c>
      <c r="AO23" s="3">
        <v>24.82</v>
      </c>
      <c r="AP23" s="3">
        <v>19.11</v>
      </c>
      <c r="AQ23" s="3">
        <v>24031.67</v>
      </c>
      <c r="AR23" s="3">
        <v>11.94</v>
      </c>
      <c r="AS23" s="3">
        <v>107278.76</v>
      </c>
      <c r="AT23" s="3">
        <v>11.78</v>
      </c>
      <c r="AU23" s="3">
        <v>298755.67</v>
      </c>
      <c r="AV23" s="3">
        <v>17.57</v>
      </c>
      <c r="AW23" s="3">
        <v>287169.52</v>
      </c>
      <c r="AX23" s="3">
        <v>19.392800000000001</v>
      </c>
      <c r="AY23" s="3">
        <v>194690.39</v>
      </c>
      <c r="AZ23" s="3">
        <v>12.98</v>
      </c>
      <c r="BA23" s="3">
        <v>30008</v>
      </c>
      <c r="BB23" s="3"/>
      <c r="BC23" s="3">
        <v>2524</v>
      </c>
    </row>
    <row r="24" spans="1:55" hidden="1" x14ac:dyDescent="0.2">
      <c r="A24" s="2" t="s">
        <v>172</v>
      </c>
      <c r="C24" s="3">
        <v>501.9</v>
      </c>
      <c r="D24" s="3">
        <v>10.7</v>
      </c>
      <c r="E24" s="3">
        <v>553.4</v>
      </c>
      <c r="F24" s="3">
        <v>10.8</v>
      </c>
      <c r="G24" s="3">
        <v>764968.2</v>
      </c>
      <c r="H24" s="3">
        <v>16.100000000000001</v>
      </c>
      <c r="I24" s="3">
        <v>696626.2</v>
      </c>
      <c r="J24" s="3"/>
      <c r="K24" s="3">
        <v>2690.8</v>
      </c>
      <c r="L24" s="3"/>
      <c r="M24" s="3">
        <v>35299.1</v>
      </c>
      <c r="N24" s="3"/>
      <c r="O24" s="3">
        <v>24176.9</v>
      </c>
      <c r="P24" s="3"/>
      <c r="Q24" s="3">
        <v>11122.3</v>
      </c>
      <c r="R24" s="3"/>
      <c r="S24" s="3">
        <v>39879.9</v>
      </c>
      <c r="T24" s="3"/>
      <c r="U24" s="3">
        <v>3862.1</v>
      </c>
      <c r="V24" s="3"/>
      <c r="W24" s="3">
        <v>100.76</v>
      </c>
      <c r="X24" s="3"/>
      <c r="Y24" s="3">
        <v>101.07</v>
      </c>
      <c r="Z24" s="3"/>
      <c r="AA24" s="3">
        <v>110.3616</v>
      </c>
      <c r="AB24" s="3"/>
      <c r="AC24" s="3">
        <v>110.26260000000001</v>
      </c>
      <c r="AD24" s="3"/>
      <c r="AE24" s="3">
        <v>110.1014</v>
      </c>
      <c r="AF24" s="3"/>
      <c r="AG24" s="3">
        <v>1.89</v>
      </c>
      <c r="AH24" s="3">
        <v>1.3</v>
      </c>
      <c r="AI24" s="3">
        <v>3870.98</v>
      </c>
      <c r="AJ24" s="3">
        <v>3870.98</v>
      </c>
      <c r="AK24" s="3">
        <v>24.67</v>
      </c>
      <c r="AL24" s="3">
        <v>24.67</v>
      </c>
      <c r="AM24" s="3">
        <v>2227.88</v>
      </c>
      <c r="AN24" s="3">
        <v>2227.88</v>
      </c>
      <c r="AO24" s="3">
        <v>43.22</v>
      </c>
      <c r="AP24" s="3">
        <v>43.2</v>
      </c>
      <c r="AQ24" s="3">
        <v>29310.37</v>
      </c>
      <c r="AR24" s="3">
        <v>22.05</v>
      </c>
      <c r="AS24" s="3">
        <v>107250.68</v>
      </c>
      <c r="AT24" s="3">
        <v>10.63</v>
      </c>
      <c r="AU24" s="3">
        <v>303571.65000000002</v>
      </c>
      <c r="AV24" s="3">
        <v>19.21</v>
      </c>
      <c r="AW24" s="3">
        <v>291436.87</v>
      </c>
      <c r="AX24" s="3">
        <v>18.775099999999998</v>
      </c>
      <c r="AY24" s="3">
        <v>199492.05</v>
      </c>
      <c r="AZ24" s="3">
        <v>13.8</v>
      </c>
      <c r="BA24" s="3">
        <v>6323</v>
      </c>
      <c r="BB24" s="3"/>
      <c r="BC24" s="3">
        <v>6323</v>
      </c>
    </row>
    <row r="25" spans="1:55" hidden="1" x14ac:dyDescent="0.2">
      <c r="A25" s="2" t="s">
        <v>21</v>
      </c>
      <c r="C25" s="3">
        <v>985.4</v>
      </c>
      <c r="D25" s="3">
        <v>10.4</v>
      </c>
      <c r="E25" s="3">
        <v>1088</v>
      </c>
      <c r="F25" s="3">
        <v>10.7</v>
      </c>
      <c r="G25" s="3">
        <v>1457246.6</v>
      </c>
      <c r="H25" s="3">
        <v>13.1</v>
      </c>
      <c r="I25" s="3">
        <v>1326701.3999999999</v>
      </c>
      <c r="J25" s="3"/>
      <c r="K25" s="3">
        <v>5353.6</v>
      </c>
      <c r="L25" s="3"/>
      <c r="M25" s="3">
        <v>35539.199999999997</v>
      </c>
      <c r="N25" s="3"/>
      <c r="O25" s="3">
        <v>24293.200000000001</v>
      </c>
      <c r="P25" s="3"/>
      <c r="Q25" s="3">
        <v>11246</v>
      </c>
      <c r="R25" s="3"/>
      <c r="S25" s="3">
        <v>40407.199999999997</v>
      </c>
      <c r="T25" s="3"/>
      <c r="U25" s="3">
        <v>3978.3</v>
      </c>
      <c r="V25" s="3"/>
      <c r="W25" s="3">
        <v>101.05</v>
      </c>
      <c r="X25" s="3"/>
      <c r="Y25" s="3">
        <v>100.98</v>
      </c>
      <c r="Z25" s="3"/>
      <c r="AA25" s="3">
        <v>110.4768</v>
      </c>
      <c r="AB25" s="3"/>
      <c r="AC25" s="3">
        <v>109.21250000000001</v>
      </c>
      <c r="AD25" s="3"/>
      <c r="AE25" s="3">
        <v>107.96120000000001</v>
      </c>
      <c r="AF25" s="3"/>
      <c r="AG25" s="3">
        <v>0.86</v>
      </c>
      <c r="AH25" s="3">
        <v>0.5</v>
      </c>
      <c r="AI25" s="3">
        <v>2534.6</v>
      </c>
      <c r="AJ25" s="3">
        <v>6405.58</v>
      </c>
      <c r="AK25" s="3">
        <v>17.47</v>
      </c>
      <c r="AL25" s="3">
        <v>21.72</v>
      </c>
      <c r="AM25" s="3">
        <v>1559.67</v>
      </c>
      <c r="AN25" s="3">
        <v>3787.55</v>
      </c>
      <c r="AO25" s="3">
        <v>5.9</v>
      </c>
      <c r="AP25" s="3">
        <v>25.1</v>
      </c>
      <c r="AQ25" s="3">
        <v>24482.02</v>
      </c>
      <c r="AR25" s="3">
        <v>8</v>
      </c>
      <c r="AS25" s="3">
        <v>104357.08</v>
      </c>
      <c r="AT25" s="3">
        <v>12.44</v>
      </c>
      <c r="AU25" s="3">
        <v>304516.27</v>
      </c>
      <c r="AV25" s="3">
        <v>18.82</v>
      </c>
      <c r="AW25" s="3">
        <v>297671.93</v>
      </c>
      <c r="AX25" s="3">
        <v>19.6661</v>
      </c>
      <c r="AY25" s="3">
        <v>201020.25</v>
      </c>
      <c r="AZ25" s="3">
        <v>14.1</v>
      </c>
      <c r="BA25" s="3">
        <v>8060</v>
      </c>
      <c r="BB25" s="3"/>
      <c r="BC25" s="3">
        <v>1737</v>
      </c>
    </row>
    <row r="26" spans="1:55" hidden="1" x14ac:dyDescent="0.2">
      <c r="A26" s="2" t="s">
        <v>22</v>
      </c>
      <c r="C26" s="3">
        <v>1534.3</v>
      </c>
      <c r="D26" s="3">
        <v>11.6</v>
      </c>
      <c r="E26" s="3">
        <v>1692.5</v>
      </c>
      <c r="F26" s="3">
        <v>11.8</v>
      </c>
      <c r="G26" s="3">
        <v>2287558.2000000002</v>
      </c>
      <c r="H26" s="3">
        <v>15.6</v>
      </c>
      <c r="I26" s="3">
        <v>2072802.3</v>
      </c>
      <c r="J26" s="3"/>
      <c r="K26" s="3">
        <v>8613.4</v>
      </c>
      <c r="L26" s="3"/>
      <c r="M26" s="3">
        <v>35876.800000000003</v>
      </c>
      <c r="N26" s="3"/>
      <c r="O26" s="3">
        <v>24493</v>
      </c>
      <c r="P26" s="3"/>
      <c r="Q26" s="3">
        <v>11383.9</v>
      </c>
      <c r="R26" s="3"/>
      <c r="S26" s="3">
        <v>40969.300000000003</v>
      </c>
      <c r="T26" s="3"/>
      <c r="U26" s="3">
        <v>4119.6000000000004</v>
      </c>
      <c r="V26" s="3"/>
      <c r="W26" s="3">
        <v>101.46</v>
      </c>
      <c r="X26" s="3"/>
      <c r="Y26" s="3">
        <v>100.91</v>
      </c>
      <c r="Z26" s="3"/>
      <c r="AA26" s="3">
        <v>111.3984</v>
      </c>
      <c r="AB26" s="3"/>
      <c r="AC26" s="3">
        <v>109.9126</v>
      </c>
      <c r="AD26" s="3"/>
      <c r="AE26" s="3">
        <v>107.48560000000001</v>
      </c>
      <c r="AF26" s="3"/>
      <c r="AG26" s="3">
        <v>0.8</v>
      </c>
      <c r="AH26" s="3">
        <v>-0.97</v>
      </c>
      <c r="AI26" s="3">
        <v>2894.38</v>
      </c>
      <c r="AJ26" s="3">
        <v>9299.9599999999991</v>
      </c>
      <c r="AK26" s="3">
        <v>14.83</v>
      </c>
      <c r="AL26" s="3">
        <v>19.489999999999998</v>
      </c>
      <c r="AM26" s="3">
        <v>2504.1</v>
      </c>
      <c r="AN26" s="3">
        <v>6291.65</v>
      </c>
      <c r="AO26" s="3">
        <v>14.82</v>
      </c>
      <c r="AP26" s="3">
        <v>20.8</v>
      </c>
      <c r="AQ26" s="3">
        <v>23472.03</v>
      </c>
      <c r="AR26" s="3">
        <v>10.51</v>
      </c>
      <c r="AS26" s="3">
        <v>106737.08</v>
      </c>
      <c r="AT26" s="3">
        <v>12.67</v>
      </c>
      <c r="AU26" s="3">
        <v>310490.65000000002</v>
      </c>
      <c r="AV26" s="3">
        <v>18.760000000000002</v>
      </c>
      <c r="AW26" s="3">
        <v>305532.64</v>
      </c>
      <c r="AX26" s="3">
        <v>19.547899999999998</v>
      </c>
      <c r="AY26" s="3">
        <v>206394.59</v>
      </c>
      <c r="AZ26" s="3">
        <v>14.7</v>
      </c>
      <c r="BA26" s="3">
        <v>15532</v>
      </c>
      <c r="BB26" s="3"/>
      <c r="BC26" s="3">
        <v>7472</v>
      </c>
    </row>
    <row r="27" spans="1:55" hidden="1" x14ac:dyDescent="0.2">
      <c r="A27" s="2" t="s">
        <v>23</v>
      </c>
      <c r="C27" s="3">
        <v>2081.6</v>
      </c>
      <c r="D27" s="3">
        <v>11.5</v>
      </c>
      <c r="E27" s="3">
        <v>2293.1</v>
      </c>
      <c r="F27" s="3">
        <v>11.7</v>
      </c>
      <c r="G27" s="3">
        <v>3109090.7</v>
      </c>
      <c r="H27" s="3">
        <v>13.6</v>
      </c>
      <c r="I27" s="3">
        <v>2814696.7</v>
      </c>
      <c r="J27" s="3"/>
      <c r="K27" s="3">
        <v>13743.6</v>
      </c>
      <c r="L27" s="3"/>
      <c r="M27" s="3">
        <v>36094.1</v>
      </c>
      <c r="N27" s="3"/>
      <c r="O27" s="3">
        <v>24689.7</v>
      </c>
      <c r="P27" s="3"/>
      <c r="Q27" s="3">
        <v>11404.4</v>
      </c>
      <c r="R27" s="3"/>
      <c r="S27" s="3">
        <v>41664.400000000001</v>
      </c>
      <c r="T27" s="3"/>
      <c r="U27" s="3">
        <v>4217</v>
      </c>
      <c r="V27" s="3"/>
      <c r="W27" s="3">
        <v>101.61</v>
      </c>
      <c r="X27" s="3"/>
      <c r="Y27" s="3">
        <v>101.41</v>
      </c>
      <c r="Z27" s="3"/>
      <c r="AA27" s="3">
        <v>111.0528</v>
      </c>
      <c r="AB27" s="3"/>
      <c r="AC27" s="3">
        <v>109.44580000000001</v>
      </c>
      <c r="AD27" s="3"/>
      <c r="AE27" s="3">
        <v>106.89109999999999</v>
      </c>
      <c r="AF27" s="3"/>
      <c r="AG27" s="3">
        <v>1.21</v>
      </c>
      <c r="AH27" s="3">
        <v>7.0000000000000007E-2</v>
      </c>
      <c r="AI27" s="3">
        <v>4270.5200000000004</v>
      </c>
      <c r="AJ27" s="3">
        <v>13570.48</v>
      </c>
      <c r="AK27" s="3">
        <v>30.25</v>
      </c>
      <c r="AL27" s="3">
        <v>22.68</v>
      </c>
      <c r="AM27" s="3">
        <v>2728.52</v>
      </c>
      <c r="AN27" s="3">
        <v>9020.17</v>
      </c>
      <c r="AO27" s="3">
        <v>14.6</v>
      </c>
      <c r="AP27" s="3">
        <v>18.8</v>
      </c>
      <c r="AQ27" s="3">
        <v>24155.73</v>
      </c>
      <c r="AR27" s="3">
        <v>11.49</v>
      </c>
      <c r="AS27" s="3">
        <v>106389.11</v>
      </c>
      <c r="AT27" s="3">
        <v>12.48</v>
      </c>
      <c r="AU27" s="3">
        <v>313702.34000000003</v>
      </c>
      <c r="AV27" s="3">
        <v>18.920000000000002</v>
      </c>
      <c r="AW27" s="3">
        <v>310105.34999999998</v>
      </c>
      <c r="AX27" s="3">
        <v>19.786200000000001</v>
      </c>
      <c r="AY27" s="3">
        <v>209555.78</v>
      </c>
      <c r="AZ27" s="3">
        <v>15.5</v>
      </c>
      <c r="BA27" s="3">
        <v>18857</v>
      </c>
      <c r="BB27" s="3"/>
      <c r="BC27" s="3">
        <v>3325</v>
      </c>
    </row>
    <row r="28" spans="1:55" hidden="1" x14ac:dyDescent="0.2">
      <c r="A28" s="2" t="s">
        <v>24</v>
      </c>
      <c r="C28" s="3">
        <v>2618</v>
      </c>
      <c r="D28" s="3">
        <v>11.3</v>
      </c>
      <c r="E28" s="3">
        <v>2878.2</v>
      </c>
      <c r="F28" s="3">
        <v>11.4</v>
      </c>
      <c r="G28" s="3">
        <v>3925023.2</v>
      </c>
      <c r="H28" s="3">
        <v>13.1</v>
      </c>
      <c r="I28" s="3">
        <v>3582786.3</v>
      </c>
      <c r="J28" s="3"/>
      <c r="K28" s="3">
        <v>15432.3</v>
      </c>
      <c r="L28" s="3"/>
      <c r="M28" s="3">
        <v>36332.800000000003</v>
      </c>
      <c r="N28" s="3"/>
      <c r="O28" s="3">
        <v>24814.1</v>
      </c>
      <c r="P28" s="3"/>
      <c r="Q28" s="3">
        <v>11518.6</v>
      </c>
      <c r="R28" s="3"/>
      <c r="S28" s="3">
        <v>42082.3</v>
      </c>
      <c r="T28" s="3"/>
      <c r="U28" s="3">
        <v>4352.3</v>
      </c>
      <c r="V28" s="3"/>
      <c r="W28" s="3">
        <v>101.87</v>
      </c>
      <c r="X28" s="3"/>
      <c r="Y28" s="3">
        <v>101.52</v>
      </c>
      <c r="Z28" s="3"/>
      <c r="AA28" s="3">
        <v>110.9376</v>
      </c>
      <c r="AB28" s="3"/>
      <c r="AC28" s="3">
        <v>109.44580000000001</v>
      </c>
      <c r="AD28" s="3"/>
      <c r="AE28" s="3">
        <v>107.1289</v>
      </c>
      <c r="AF28" s="3"/>
      <c r="AG28" s="3">
        <v>1.38</v>
      </c>
      <c r="AH28" s="3">
        <v>-0.19</v>
      </c>
      <c r="AI28" s="3">
        <v>3060.48</v>
      </c>
      <c r="AJ28" s="3">
        <v>16630.96</v>
      </c>
      <c r="AK28" s="3">
        <v>23.45</v>
      </c>
      <c r="AL28" s="3">
        <v>22.82</v>
      </c>
      <c r="AM28" s="3">
        <v>2166.3000000000002</v>
      </c>
      <c r="AN28" s="3">
        <v>11186.47</v>
      </c>
      <c r="AO28" s="3">
        <v>8.58</v>
      </c>
      <c r="AP28" s="3">
        <v>16.7</v>
      </c>
      <c r="AQ28" s="3">
        <v>23465.32</v>
      </c>
      <c r="AR28" s="3">
        <v>12.75</v>
      </c>
      <c r="AS28" s="3">
        <v>109219.22</v>
      </c>
      <c r="AT28" s="3">
        <v>14.01</v>
      </c>
      <c r="AU28" s="3">
        <v>316709.81</v>
      </c>
      <c r="AV28" s="3">
        <v>19.05</v>
      </c>
      <c r="AW28" s="3">
        <v>314347.8</v>
      </c>
      <c r="AX28" s="3">
        <v>19.5928</v>
      </c>
      <c r="AY28" s="3">
        <v>211649.97</v>
      </c>
      <c r="AZ28" s="3">
        <v>16</v>
      </c>
      <c r="BA28" s="3">
        <v>22642</v>
      </c>
      <c r="BB28" s="3"/>
      <c r="BC28" s="3">
        <v>3785</v>
      </c>
    </row>
    <row r="29" spans="1:55" hidden="1" x14ac:dyDescent="0.2">
      <c r="A29" s="2" t="s">
        <v>25</v>
      </c>
      <c r="C29" s="3">
        <v>3138.9</v>
      </c>
      <c r="D29" s="3">
        <v>10.7</v>
      </c>
      <c r="E29" s="3">
        <v>3455.7</v>
      </c>
      <c r="F29" s="3">
        <v>10.7</v>
      </c>
      <c r="G29" s="3">
        <v>4752537.4000000004</v>
      </c>
      <c r="H29" s="3">
        <v>11.7</v>
      </c>
      <c r="I29" s="3">
        <v>4340382.4000000004</v>
      </c>
      <c r="J29" s="3"/>
      <c r="K29" s="3">
        <v>18663.2</v>
      </c>
      <c r="L29" s="3"/>
      <c r="M29" s="3">
        <v>36530.1</v>
      </c>
      <c r="N29" s="3"/>
      <c r="O29" s="3">
        <v>25000.6</v>
      </c>
      <c r="P29" s="3"/>
      <c r="Q29" s="3">
        <v>11529.5</v>
      </c>
      <c r="R29" s="3"/>
      <c r="S29" s="3">
        <v>42637.1</v>
      </c>
      <c r="T29" s="3"/>
      <c r="U29" s="3">
        <v>4506.1000000000004</v>
      </c>
      <c r="V29" s="3"/>
      <c r="W29" s="3">
        <v>102.93</v>
      </c>
      <c r="X29" s="3"/>
      <c r="Y29" s="3">
        <v>101.54</v>
      </c>
      <c r="Z29" s="3"/>
      <c r="AA29" s="3">
        <v>111.5136</v>
      </c>
      <c r="AB29" s="3"/>
      <c r="AC29" s="3">
        <v>109.7959</v>
      </c>
      <c r="AD29" s="3"/>
      <c r="AE29" s="3">
        <v>107.01</v>
      </c>
      <c r="AF29" s="3"/>
      <c r="AG29" s="3">
        <v>1.51</v>
      </c>
      <c r="AH29" s="3">
        <v>1.51</v>
      </c>
      <c r="AI29" s="3">
        <v>3374.93</v>
      </c>
      <c r="AJ29" s="3">
        <v>20005.89</v>
      </c>
      <c r="AK29" s="3">
        <v>18.41</v>
      </c>
      <c r="AL29" s="3">
        <v>22.05</v>
      </c>
      <c r="AM29" s="3">
        <v>3414.62</v>
      </c>
      <c r="AN29" s="3">
        <v>14601.09</v>
      </c>
      <c r="AO29" s="3">
        <v>20.399999999999999</v>
      </c>
      <c r="AP29" s="3">
        <v>17.5</v>
      </c>
      <c r="AQ29" s="3">
        <v>23469.08</v>
      </c>
      <c r="AR29" s="3">
        <v>12.57</v>
      </c>
      <c r="AS29" s="3">
        <v>112342.36</v>
      </c>
      <c r="AT29" s="3">
        <v>13.94</v>
      </c>
      <c r="AU29" s="3">
        <v>322756.34999999998</v>
      </c>
      <c r="AV29" s="3">
        <v>18.43</v>
      </c>
      <c r="AW29" s="3">
        <v>318455.71000000002</v>
      </c>
      <c r="AX29" s="3">
        <v>18.3232</v>
      </c>
      <c r="AY29" s="3">
        <v>215302.59</v>
      </c>
      <c r="AZ29" s="3">
        <v>15.24</v>
      </c>
      <c r="BA29" s="3">
        <v>26485</v>
      </c>
      <c r="BB29" s="3"/>
      <c r="BC29" s="3">
        <v>3843</v>
      </c>
    </row>
    <row r="30" spans="1:55" hidden="1" x14ac:dyDescent="0.2">
      <c r="A30" s="2" t="s">
        <v>26</v>
      </c>
      <c r="C30" s="3">
        <v>3682.8</v>
      </c>
      <c r="D30" s="3">
        <v>11.4</v>
      </c>
      <c r="E30" s="3">
        <v>4052.9</v>
      </c>
      <c r="F30" s="3">
        <v>11.4</v>
      </c>
      <c r="G30" s="3">
        <v>5575420.9000000004</v>
      </c>
      <c r="H30" s="3">
        <v>11.3</v>
      </c>
      <c r="I30" s="3">
        <v>5147439.9000000004</v>
      </c>
      <c r="J30" s="3"/>
      <c r="K30" s="3">
        <v>22270.9</v>
      </c>
      <c r="L30" s="3"/>
      <c r="M30" s="3">
        <v>36659.699999999997</v>
      </c>
      <c r="N30" s="3"/>
      <c r="O30" s="3">
        <v>25098.799999999999</v>
      </c>
      <c r="P30" s="3"/>
      <c r="Q30" s="3">
        <v>11560.9</v>
      </c>
      <c r="R30" s="3"/>
      <c r="S30" s="3">
        <v>43179.9</v>
      </c>
      <c r="T30" s="3"/>
      <c r="U30" s="3">
        <v>4637.8999999999996</v>
      </c>
      <c r="V30" s="3"/>
      <c r="W30" s="3">
        <v>103.51</v>
      </c>
      <c r="X30" s="3"/>
      <c r="Y30" s="3">
        <v>101.33</v>
      </c>
      <c r="Z30" s="3"/>
      <c r="AA30" s="3">
        <v>111.28319999999999</v>
      </c>
      <c r="AB30" s="3"/>
      <c r="AC30" s="3">
        <v>109.67919999999999</v>
      </c>
      <c r="AD30" s="3"/>
      <c r="AE30" s="3">
        <v>107.1289</v>
      </c>
      <c r="AF30" s="3"/>
      <c r="AG30" s="3">
        <v>1.03</v>
      </c>
      <c r="AH30" s="3">
        <v>1.03</v>
      </c>
      <c r="AI30" s="3">
        <v>4043.8</v>
      </c>
      <c r="AJ30" s="3">
        <v>24049</v>
      </c>
      <c r="AK30" s="3">
        <v>36.270000000000003</v>
      </c>
      <c r="AL30" s="3">
        <v>24.23</v>
      </c>
      <c r="AM30" s="3">
        <v>2524.77</v>
      </c>
      <c r="AN30" s="3">
        <v>17125.86</v>
      </c>
      <c r="AO30" s="3">
        <v>12.75</v>
      </c>
      <c r="AP30" s="3">
        <v>16.8</v>
      </c>
      <c r="AQ30" s="3">
        <v>23752.59</v>
      </c>
      <c r="AR30" s="3">
        <v>12.19</v>
      </c>
      <c r="AS30" s="3">
        <v>112653.04</v>
      </c>
      <c r="AT30" s="3">
        <v>15.34</v>
      </c>
      <c r="AU30" s="3">
        <v>324010.76</v>
      </c>
      <c r="AV30" s="3">
        <v>18.399999999999999</v>
      </c>
      <c r="AW30" s="3">
        <v>319860.34999999998</v>
      </c>
      <c r="AX30" s="3">
        <v>18.144500000000001</v>
      </c>
      <c r="AY30" s="3">
        <v>216935.55</v>
      </c>
      <c r="AZ30" s="3">
        <v>16.3</v>
      </c>
      <c r="BA30" s="3">
        <v>28739</v>
      </c>
      <c r="BB30" s="3"/>
      <c r="BC30" s="3">
        <v>2254</v>
      </c>
    </row>
    <row r="31" spans="1:55" hidden="1" x14ac:dyDescent="0.2">
      <c r="A31" s="2" t="s">
        <v>27</v>
      </c>
      <c r="C31" s="3">
        <v>4239.2</v>
      </c>
      <c r="D31" s="3">
        <v>11.3</v>
      </c>
      <c r="E31" s="3">
        <v>4660.7</v>
      </c>
      <c r="F31" s="3">
        <v>11.3</v>
      </c>
      <c r="G31" s="3">
        <v>6399331.2999999998</v>
      </c>
      <c r="H31" s="3">
        <v>11.4</v>
      </c>
      <c r="I31" s="3">
        <v>6004018.7999999998</v>
      </c>
      <c r="J31" s="3"/>
      <c r="K31" s="3">
        <v>25881</v>
      </c>
      <c r="L31" s="3"/>
      <c r="M31" s="3">
        <v>36793.1</v>
      </c>
      <c r="N31" s="3"/>
      <c r="O31" s="3">
        <v>25230.2</v>
      </c>
      <c r="P31" s="3"/>
      <c r="Q31" s="3">
        <v>11563</v>
      </c>
      <c r="R31" s="3"/>
      <c r="S31" s="3">
        <v>43747.5</v>
      </c>
      <c r="T31" s="3"/>
      <c r="U31" s="3">
        <v>4735.3999999999996</v>
      </c>
      <c r="V31" s="3"/>
      <c r="W31" s="3">
        <v>103.31</v>
      </c>
      <c r="X31" s="3"/>
      <c r="Y31" s="3">
        <v>101.18</v>
      </c>
      <c r="Z31" s="3"/>
      <c r="AA31" s="3">
        <v>111.8592</v>
      </c>
      <c r="AB31" s="3"/>
      <c r="AC31" s="3">
        <v>110.2159</v>
      </c>
      <c r="AD31" s="3"/>
      <c r="AE31" s="3">
        <v>107.6045</v>
      </c>
      <c r="AF31" s="3"/>
      <c r="AG31" s="3">
        <v>1.32</v>
      </c>
      <c r="AH31" s="3">
        <v>0.4</v>
      </c>
      <c r="AI31" s="3">
        <v>2695.86</v>
      </c>
      <c r="AJ31" s="3">
        <v>26745.55</v>
      </c>
      <c r="AK31" s="3">
        <v>31.08</v>
      </c>
      <c r="AL31" s="3">
        <v>24.89</v>
      </c>
      <c r="AM31" s="3">
        <v>2604.92</v>
      </c>
      <c r="AN31" s="3">
        <v>19730.78</v>
      </c>
      <c r="AO31" s="3">
        <v>7.94</v>
      </c>
      <c r="AP31" s="3">
        <v>15.6</v>
      </c>
      <c r="AQ31" s="3">
        <v>24185.360000000001</v>
      </c>
      <c r="AR31" s="3">
        <v>13.27</v>
      </c>
      <c r="AS31" s="3">
        <v>114845.67</v>
      </c>
      <c r="AT31" s="3">
        <v>15.57</v>
      </c>
      <c r="AU31" s="3">
        <v>327885.67</v>
      </c>
      <c r="AV31" s="3">
        <v>17.940000000000001</v>
      </c>
      <c r="AW31" s="3">
        <v>323903.07</v>
      </c>
      <c r="AX31" s="3">
        <v>17.739899999999999</v>
      </c>
      <c r="AY31" s="3">
        <v>218836.14</v>
      </c>
      <c r="AZ31" s="3">
        <v>16.100000000000001</v>
      </c>
      <c r="BA31" s="3">
        <v>32101</v>
      </c>
      <c r="BB31" s="3"/>
      <c r="BC31" s="3">
        <v>3362</v>
      </c>
    </row>
    <row r="32" spans="1:55" hidden="1" x14ac:dyDescent="0.2">
      <c r="A32" s="2" t="s">
        <v>28</v>
      </c>
      <c r="C32" s="3">
        <v>4799.3</v>
      </c>
      <c r="D32" s="3">
        <v>11.3</v>
      </c>
      <c r="E32" s="3">
        <v>5278.5</v>
      </c>
      <c r="F32" s="3">
        <v>11.7</v>
      </c>
      <c r="G32" s="3">
        <v>7258754.5</v>
      </c>
      <c r="H32" s="3">
        <v>10.7</v>
      </c>
      <c r="I32" s="3">
        <v>6894118</v>
      </c>
      <c r="J32" s="3"/>
      <c r="K32" s="3">
        <v>29653.1</v>
      </c>
      <c r="L32" s="3"/>
      <c r="M32" s="3">
        <v>36930.6</v>
      </c>
      <c r="N32" s="3"/>
      <c r="O32" s="3">
        <v>25334.6</v>
      </c>
      <c r="P32" s="3"/>
      <c r="Q32" s="3">
        <v>11596</v>
      </c>
      <c r="R32" s="3"/>
      <c r="S32" s="3">
        <v>44315.4</v>
      </c>
      <c r="T32" s="3"/>
      <c r="U32" s="3">
        <v>4857.6000000000004</v>
      </c>
      <c r="V32" s="3"/>
      <c r="W32" s="3">
        <v>103.14</v>
      </c>
      <c r="X32" s="3"/>
      <c r="Y32" s="3">
        <v>101.01</v>
      </c>
      <c r="Z32" s="3"/>
      <c r="AA32" s="3">
        <v>113.5872</v>
      </c>
      <c r="AB32" s="3"/>
      <c r="AC32" s="3">
        <v>111.6861</v>
      </c>
      <c r="AD32" s="3"/>
      <c r="AE32" s="3">
        <v>108.6746</v>
      </c>
      <c r="AF32" s="3"/>
      <c r="AG32" s="3">
        <v>1.51</v>
      </c>
      <c r="AH32" s="3">
        <v>0.53</v>
      </c>
      <c r="AI32" s="3">
        <v>2876.76</v>
      </c>
      <c r="AJ32" s="3">
        <v>29622.31</v>
      </c>
      <c r="AK32" s="3">
        <v>22.3</v>
      </c>
      <c r="AL32" s="3">
        <v>24.63</v>
      </c>
      <c r="AM32" s="3">
        <v>3426.17</v>
      </c>
      <c r="AN32" s="3">
        <v>23156.95</v>
      </c>
      <c r="AO32" s="3">
        <v>19.13</v>
      </c>
      <c r="AP32" s="3">
        <v>16.100000000000001</v>
      </c>
      <c r="AQ32" s="3">
        <v>25687.38</v>
      </c>
      <c r="AR32" s="3">
        <v>15.33</v>
      </c>
      <c r="AS32" s="3">
        <v>116814.1</v>
      </c>
      <c r="AT32" s="3">
        <v>15.7</v>
      </c>
      <c r="AU32" s="3">
        <v>331865.36</v>
      </c>
      <c r="AV32" s="3">
        <v>16.829999999999998</v>
      </c>
      <c r="AW32" s="3">
        <v>327775.52</v>
      </c>
      <c r="AX32" s="3">
        <v>17.111899999999999</v>
      </c>
      <c r="AY32" s="3">
        <v>221035.86</v>
      </c>
      <c r="AZ32" s="3">
        <v>15.23</v>
      </c>
      <c r="BA32" s="3">
        <v>35178</v>
      </c>
      <c r="BB32" s="3"/>
      <c r="BC32" s="3">
        <v>3077</v>
      </c>
    </row>
    <row r="33" spans="1:55" hidden="1" x14ac:dyDescent="0.2">
      <c r="A33" s="2" t="s">
        <v>29</v>
      </c>
      <c r="C33" s="3">
        <v>5360.9</v>
      </c>
      <c r="D33" s="3">
        <v>11.4</v>
      </c>
      <c r="E33" s="3">
        <v>5891.9</v>
      </c>
      <c r="F33" s="3">
        <v>11.4</v>
      </c>
      <c r="G33" s="3">
        <v>8139226.7999999998</v>
      </c>
      <c r="H33" s="3">
        <v>11.4</v>
      </c>
      <c r="I33" s="3">
        <v>7860264.9000000004</v>
      </c>
      <c r="J33" s="3"/>
      <c r="K33" s="3">
        <v>33605.4</v>
      </c>
      <c r="L33" s="3"/>
      <c r="M33" s="3">
        <v>37013.599999999999</v>
      </c>
      <c r="N33" s="3"/>
      <c r="O33" s="3">
        <v>25389.5</v>
      </c>
      <c r="P33" s="3"/>
      <c r="Q33" s="3">
        <v>11624.1</v>
      </c>
      <c r="R33" s="3"/>
      <c r="S33" s="3">
        <v>44902.1</v>
      </c>
      <c r="T33" s="3"/>
      <c r="U33" s="3">
        <v>4976.7</v>
      </c>
      <c r="V33" s="3"/>
      <c r="W33" s="3">
        <v>103.4</v>
      </c>
      <c r="X33" s="3"/>
      <c r="Y33" s="3">
        <v>101.12</v>
      </c>
      <c r="Z33" s="3"/>
      <c r="AA33" s="3">
        <v>113.24160000000001</v>
      </c>
      <c r="AB33" s="3"/>
      <c r="AC33" s="3">
        <v>111.5694</v>
      </c>
      <c r="AD33" s="3"/>
      <c r="AE33" s="3">
        <v>108.91240000000001</v>
      </c>
      <c r="AF33" s="3"/>
      <c r="AG33" s="3">
        <v>1.41</v>
      </c>
      <c r="AH33" s="3">
        <v>0.1</v>
      </c>
      <c r="AI33" s="3">
        <v>3800.62</v>
      </c>
      <c r="AJ33" s="3">
        <v>33422.93</v>
      </c>
      <c r="AK33" s="3">
        <v>28.73</v>
      </c>
      <c r="AL33" s="3">
        <v>25.08</v>
      </c>
      <c r="AM33" s="3">
        <v>2670.56</v>
      </c>
      <c r="AN33" s="3">
        <v>25827.51</v>
      </c>
      <c r="AO33" s="3">
        <v>22.06</v>
      </c>
      <c r="AP33" s="3">
        <v>16.7</v>
      </c>
      <c r="AQ33" s="3">
        <v>24964.16</v>
      </c>
      <c r="AR33" s="3">
        <v>14.03</v>
      </c>
      <c r="AS33" s="3">
        <v>118359.96</v>
      </c>
      <c r="AT33" s="3">
        <v>16.329999999999998</v>
      </c>
      <c r="AU33" s="3">
        <v>332747.17</v>
      </c>
      <c r="AV33" s="3">
        <v>17.079999999999998</v>
      </c>
      <c r="AW33" s="3">
        <v>329298.14</v>
      </c>
      <c r="AX33" s="3">
        <v>16.9941</v>
      </c>
      <c r="AY33" s="3">
        <v>221205.32</v>
      </c>
      <c r="AZ33" s="3">
        <v>15.2</v>
      </c>
      <c r="BA33" s="3">
        <v>36072</v>
      </c>
      <c r="BB33" s="3"/>
      <c r="BC33" s="3">
        <v>894</v>
      </c>
    </row>
    <row r="34" spans="1:55" hidden="1" x14ac:dyDescent="0.2">
      <c r="A34" s="2" t="s">
        <v>30</v>
      </c>
      <c r="C34" s="3">
        <v>5906.1</v>
      </c>
      <c r="D34" s="3">
        <v>11.5</v>
      </c>
      <c r="E34" s="3">
        <v>6487</v>
      </c>
      <c r="F34" s="3">
        <v>11.5</v>
      </c>
      <c r="G34" s="3">
        <v>8988186</v>
      </c>
      <c r="H34" s="3">
        <v>10.7</v>
      </c>
      <c r="I34" s="3">
        <v>8795047.8000000007</v>
      </c>
      <c r="J34" s="3"/>
      <c r="K34" s="3">
        <v>37639.300000000003</v>
      </c>
      <c r="L34" s="3"/>
      <c r="M34" s="3">
        <v>37024.800000000003</v>
      </c>
      <c r="N34" s="3"/>
      <c r="O34" s="3">
        <v>25386.2</v>
      </c>
      <c r="P34" s="3"/>
      <c r="Q34" s="3">
        <v>11638.7</v>
      </c>
      <c r="R34" s="3"/>
      <c r="S34" s="3">
        <v>45503</v>
      </c>
      <c r="T34" s="3"/>
      <c r="U34" s="3">
        <v>5101.7</v>
      </c>
      <c r="V34" s="3"/>
      <c r="W34" s="3">
        <v>103.92</v>
      </c>
      <c r="X34" s="3"/>
      <c r="Y34" s="3">
        <v>101.04</v>
      </c>
      <c r="Z34" s="3"/>
      <c r="AA34" s="3">
        <v>113.7024</v>
      </c>
      <c r="AB34" s="3"/>
      <c r="AC34" s="3">
        <v>112.0361</v>
      </c>
      <c r="AD34" s="3"/>
      <c r="AE34" s="3">
        <v>109.38800000000001</v>
      </c>
      <c r="AF34" s="3"/>
      <c r="AG34" s="3">
        <v>1.88</v>
      </c>
      <c r="AH34" s="3">
        <v>0.3</v>
      </c>
      <c r="AI34" s="3">
        <v>2660.66</v>
      </c>
      <c r="AJ34" s="3">
        <v>36083.589999999997</v>
      </c>
      <c r="AK34" s="3">
        <v>19.78</v>
      </c>
      <c r="AL34" s="3">
        <v>24.68</v>
      </c>
      <c r="AM34" s="3">
        <v>3783.71</v>
      </c>
      <c r="AN34" s="3">
        <v>29611.22</v>
      </c>
      <c r="AO34" s="3">
        <v>18.670000000000002</v>
      </c>
      <c r="AP34" s="3">
        <v>16.899999999999999</v>
      </c>
      <c r="AQ34" s="3">
        <v>25527.25</v>
      </c>
      <c r="AR34" s="3">
        <v>13.91</v>
      </c>
      <c r="AS34" s="3">
        <v>121644.95</v>
      </c>
      <c r="AT34" s="3">
        <v>16.829999999999998</v>
      </c>
      <c r="AU34" s="3">
        <v>337504.15</v>
      </c>
      <c r="AV34" s="3">
        <v>16.8</v>
      </c>
      <c r="AW34" s="3">
        <v>334361.40999999997</v>
      </c>
      <c r="AX34" s="3">
        <v>17.112400000000001</v>
      </c>
      <c r="AY34" s="3">
        <v>223141.55</v>
      </c>
      <c r="AZ34" s="3">
        <v>14.8</v>
      </c>
      <c r="BA34" s="3">
        <v>38860</v>
      </c>
      <c r="BB34" s="3"/>
      <c r="BC34" s="3">
        <v>2788</v>
      </c>
    </row>
    <row r="35" spans="1:55" hidden="1" x14ac:dyDescent="0.2">
      <c r="A35" s="2" t="s">
        <v>31</v>
      </c>
      <c r="C35" s="3">
        <v>6483.8</v>
      </c>
      <c r="D35" s="3">
        <v>11.7</v>
      </c>
      <c r="E35" s="3">
        <v>7120.6</v>
      </c>
      <c r="F35" s="3">
        <v>11.6</v>
      </c>
      <c r="G35" s="3">
        <v>10652964.699999999</v>
      </c>
      <c r="H35" s="3">
        <v>17.600000000000001</v>
      </c>
      <c r="I35" s="3">
        <v>9778290.0999999996</v>
      </c>
      <c r="J35" s="3"/>
      <c r="K35" s="3">
        <v>41716.1</v>
      </c>
      <c r="L35" s="3"/>
      <c r="M35" s="3">
        <v>36781.199999999997</v>
      </c>
      <c r="N35" s="3"/>
      <c r="O35" s="3">
        <v>25138.7</v>
      </c>
      <c r="P35" s="3"/>
      <c r="Q35" s="3">
        <v>11642.5</v>
      </c>
      <c r="R35" s="3"/>
      <c r="S35" s="3">
        <v>46108.2</v>
      </c>
      <c r="T35" s="3"/>
      <c r="U35" s="3">
        <v>5189.8999999999996</v>
      </c>
      <c r="V35" s="3"/>
      <c r="W35" s="3">
        <v>102.96</v>
      </c>
      <c r="X35" s="3"/>
      <c r="Y35" s="3">
        <v>101.56</v>
      </c>
      <c r="Z35" s="3"/>
      <c r="AA35" s="3">
        <v>114.8544</v>
      </c>
      <c r="AB35" s="3"/>
      <c r="AC35" s="3">
        <v>113.1096</v>
      </c>
      <c r="AD35" s="3"/>
      <c r="AE35" s="3">
        <v>110.33920000000001</v>
      </c>
      <c r="AF35" s="3"/>
      <c r="AG35" s="3">
        <v>2.81</v>
      </c>
      <c r="AH35" s="3">
        <v>1.4</v>
      </c>
      <c r="AI35" s="3">
        <v>2676.61</v>
      </c>
      <c r="AJ35" s="3">
        <v>38760.199999999997</v>
      </c>
      <c r="AK35" s="3">
        <v>-1.1399999999999999</v>
      </c>
      <c r="AL35" s="3">
        <v>22.47</v>
      </c>
      <c r="AM35" s="3">
        <v>10811.51</v>
      </c>
      <c r="AN35" s="3">
        <v>40422.730000000003</v>
      </c>
      <c r="AO35" s="3">
        <v>25.66</v>
      </c>
      <c r="AP35" s="3">
        <v>19.13</v>
      </c>
      <c r="AQ35" s="3">
        <v>27072.62</v>
      </c>
      <c r="AR35" s="3">
        <v>12.65</v>
      </c>
      <c r="AS35" s="3">
        <v>126028.05</v>
      </c>
      <c r="AT35" s="3">
        <v>17.48</v>
      </c>
      <c r="AU35" s="3">
        <v>345577.91</v>
      </c>
      <c r="AV35" s="3">
        <v>16.940000000000001</v>
      </c>
      <c r="AW35" s="3">
        <v>335434.09999999998</v>
      </c>
      <c r="AX35" s="3">
        <v>16.806999999999999</v>
      </c>
      <c r="AY35" s="3">
        <v>225285.28</v>
      </c>
      <c r="AZ35" s="3">
        <v>15.07</v>
      </c>
      <c r="BA35" s="3">
        <v>42697</v>
      </c>
      <c r="BB35" s="3"/>
      <c r="BC35" s="3">
        <v>3837</v>
      </c>
    </row>
    <row r="36" spans="1:55" hidden="1" x14ac:dyDescent="0.2">
      <c r="A36" s="2" t="s">
        <v>173</v>
      </c>
      <c r="C36" s="3">
        <v>532.4</v>
      </c>
      <c r="D36" s="3">
        <v>6.6</v>
      </c>
      <c r="E36" s="3">
        <v>591.79999999999995</v>
      </c>
      <c r="F36" s="3">
        <v>7.4</v>
      </c>
      <c r="G36" s="3">
        <v>808465.2</v>
      </c>
      <c r="H36" s="3">
        <v>5.7</v>
      </c>
      <c r="I36" s="3">
        <v>1002256.8</v>
      </c>
      <c r="J36" s="3"/>
      <c r="K36" s="3">
        <v>3874.1</v>
      </c>
      <c r="L36" s="3"/>
      <c r="M36" s="3">
        <v>36885</v>
      </c>
      <c r="N36" s="3"/>
      <c r="O36" s="3">
        <v>25141.599999999999</v>
      </c>
      <c r="P36" s="3"/>
      <c r="Q36" s="3">
        <v>11743.4</v>
      </c>
      <c r="R36" s="3"/>
      <c r="S36" s="3">
        <v>46741</v>
      </c>
      <c r="T36" s="3"/>
      <c r="U36" s="3">
        <v>5226.2</v>
      </c>
      <c r="V36" s="3"/>
      <c r="W36" s="3">
        <v>102.42</v>
      </c>
      <c r="X36" s="3"/>
      <c r="Y36" s="3">
        <v>101.87</v>
      </c>
      <c r="Z36" s="3"/>
      <c r="AA36" s="3">
        <v>114.1632</v>
      </c>
      <c r="AB36" s="3"/>
      <c r="AC36" s="3">
        <v>112.36279999999999</v>
      </c>
      <c r="AD36" s="3"/>
      <c r="AE36" s="3">
        <v>109.5069</v>
      </c>
      <c r="AF36" s="3"/>
      <c r="AG36" s="3">
        <v>2.17</v>
      </c>
      <c r="AH36" s="3">
        <v>0.7</v>
      </c>
      <c r="AI36" s="3">
        <v>5196.01</v>
      </c>
      <c r="AJ36" s="3">
        <v>5196.01</v>
      </c>
      <c r="AK36" s="3">
        <v>34.229999999999997</v>
      </c>
      <c r="AL36" s="3">
        <v>34.229999999999997</v>
      </c>
      <c r="AM36" s="3">
        <v>1870.86</v>
      </c>
      <c r="AN36" s="3">
        <v>1870.86</v>
      </c>
      <c r="AO36" s="3">
        <v>-16.03</v>
      </c>
      <c r="AP36" s="3">
        <v>-16</v>
      </c>
      <c r="AQ36" s="3">
        <v>27949.13</v>
      </c>
      <c r="AR36" s="3">
        <v>-4.6399999999999997</v>
      </c>
      <c r="AS36" s="3">
        <v>128484.06</v>
      </c>
      <c r="AT36" s="3">
        <v>19.8</v>
      </c>
      <c r="AU36" s="3">
        <v>351498.77</v>
      </c>
      <c r="AV36" s="3">
        <v>15.79</v>
      </c>
      <c r="AW36" s="3">
        <v>340137.72</v>
      </c>
      <c r="AX36" s="3">
        <v>16.710599999999999</v>
      </c>
      <c r="AY36" s="3">
        <v>231031.18</v>
      </c>
      <c r="AZ36" s="3">
        <v>16</v>
      </c>
      <c r="BA36" s="3">
        <v>6908</v>
      </c>
      <c r="BB36" s="3"/>
      <c r="BC36" s="3">
        <v>6908</v>
      </c>
    </row>
    <row r="37" spans="1:55" hidden="1" x14ac:dyDescent="0.2">
      <c r="A37" s="2" t="s">
        <v>32</v>
      </c>
      <c r="C37" s="3">
        <v>1053.0999999999999</v>
      </c>
      <c r="D37" s="3">
        <v>7.7</v>
      </c>
      <c r="E37" s="3">
        <v>1170.5</v>
      </c>
      <c r="F37" s="3">
        <v>8.4</v>
      </c>
      <c r="G37" s="3">
        <v>1496450.7</v>
      </c>
      <c r="H37" s="3">
        <v>2.7</v>
      </c>
      <c r="I37" s="3">
        <v>1998739.1</v>
      </c>
      <c r="J37" s="3"/>
      <c r="K37" s="3">
        <v>7478</v>
      </c>
      <c r="L37" s="3"/>
      <c r="M37" s="3">
        <v>37016.6</v>
      </c>
      <c r="N37" s="3"/>
      <c r="O37" s="3">
        <v>25218.400000000001</v>
      </c>
      <c r="P37" s="3"/>
      <c r="Q37" s="3">
        <v>11798.2</v>
      </c>
      <c r="R37" s="3"/>
      <c r="S37" s="3">
        <v>47392.9</v>
      </c>
      <c r="T37" s="3"/>
      <c r="U37" s="3">
        <v>5474.8</v>
      </c>
      <c r="V37" s="3"/>
      <c r="W37" s="3">
        <v>101.78</v>
      </c>
      <c r="X37" s="3"/>
      <c r="Y37" s="3">
        <v>102.11</v>
      </c>
      <c r="Z37" s="3"/>
      <c r="AA37" s="3">
        <v>113.5872</v>
      </c>
      <c r="AB37" s="3"/>
      <c r="AC37" s="3">
        <v>111.8261</v>
      </c>
      <c r="AD37" s="3"/>
      <c r="AE37" s="3">
        <v>109.0313</v>
      </c>
      <c r="AF37" s="3"/>
      <c r="AG37" s="3">
        <v>2.71</v>
      </c>
      <c r="AH37" s="3">
        <v>1</v>
      </c>
      <c r="AI37" s="3">
        <v>3045.54</v>
      </c>
      <c r="AJ37" s="3">
        <v>8241.5499999999993</v>
      </c>
      <c r="AK37" s="3">
        <v>20.16</v>
      </c>
      <c r="AL37" s="3">
        <v>28.66</v>
      </c>
      <c r="AM37" s="3">
        <v>2543.71</v>
      </c>
      <c r="AN37" s="3">
        <v>4414.57</v>
      </c>
      <c r="AO37" s="3">
        <v>63.09</v>
      </c>
      <c r="AP37" s="3">
        <v>16.600000000000001</v>
      </c>
      <c r="AQ37" s="3">
        <v>30627.93</v>
      </c>
      <c r="AR37" s="3">
        <v>25.1</v>
      </c>
      <c r="AS37" s="3">
        <v>126258.08</v>
      </c>
      <c r="AT37" s="3">
        <v>20.99</v>
      </c>
      <c r="AU37" s="3">
        <v>358659.25</v>
      </c>
      <c r="AV37" s="3">
        <v>17.78</v>
      </c>
      <c r="AW37" s="3">
        <v>345444.39</v>
      </c>
      <c r="AX37" s="3">
        <v>16.0487</v>
      </c>
      <c r="AY37" s="3">
        <v>235168.74</v>
      </c>
      <c r="AZ37" s="3">
        <v>17.2</v>
      </c>
      <c r="BA37" s="3">
        <v>9991</v>
      </c>
      <c r="BB37" s="3"/>
      <c r="BC37" s="3">
        <v>3083</v>
      </c>
    </row>
    <row r="38" spans="1:55" hidden="1" x14ac:dyDescent="0.2">
      <c r="A38" s="2" t="s">
        <v>33</v>
      </c>
      <c r="C38" s="3">
        <v>1650.5</v>
      </c>
      <c r="D38" s="3">
        <v>8.4</v>
      </c>
      <c r="E38" s="3">
        <v>1835.6</v>
      </c>
      <c r="F38" s="3">
        <v>9.1999999999999993</v>
      </c>
      <c r="G38" s="3">
        <v>2372477.1</v>
      </c>
      <c r="H38" s="3">
        <v>3.7</v>
      </c>
      <c r="I38" s="3">
        <v>3211062.6</v>
      </c>
      <c r="J38" s="3"/>
      <c r="K38" s="3">
        <v>11737.3</v>
      </c>
      <c r="L38" s="3"/>
      <c r="M38" s="3">
        <v>37101.699999999997</v>
      </c>
      <c r="N38" s="3"/>
      <c r="O38" s="3">
        <v>25317.200000000001</v>
      </c>
      <c r="P38" s="3"/>
      <c r="Q38" s="3">
        <v>11784.5</v>
      </c>
      <c r="R38" s="3"/>
      <c r="S38" s="3">
        <v>48065.2</v>
      </c>
      <c r="T38" s="3"/>
      <c r="U38" s="3">
        <v>5626</v>
      </c>
      <c r="V38" s="3"/>
      <c r="W38" s="3">
        <v>101.22</v>
      </c>
      <c r="X38" s="3"/>
      <c r="Y38" s="3">
        <v>102.13</v>
      </c>
      <c r="Z38" s="3"/>
      <c r="AA38" s="3">
        <v>112.20480000000001</v>
      </c>
      <c r="AB38" s="3"/>
      <c r="AC38" s="3">
        <v>111.03270000000001</v>
      </c>
      <c r="AD38" s="3"/>
      <c r="AE38" s="3">
        <v>109.1502</v>
      </c>
      <c r="AF38" s="3"/>
      <c r="AG38" s="3">
        <v>3.28</v>
      </c>
      <c r="AH38" s="3">
        <v>-0.3</v>
      </c>
      <c r="AI38" s="3">
        <v>3542.07</v>
      </c>
      <c r="AJ38" s="3">
        <v>11783.62</v>
      </c>
      <c r="AK38" s="3">
        <v>22.38</v>
      </c>
      <c r="AL38" s="3">
        <v>26.71</v>
      </c>
      <c r="AM38" s="3">
        <v>2874.18</v>
      </c>
      <c r="AN38" s="3">
        <v>7288.75</v>
      </c>
      <c r="AO38" s="3">
        <v>14.78</v>
      </c>
      <c r="AP38" s="3">
        <v>15.8</v>
      </c>
      <c r="AQ38" s="3">
        <v>27387.95</v>
      </c>
      <c r="AR38" s="3">
        <v>16.68</v>
      </c>
      <c r="AS38" s="3">
        <v>127881.31</v>
      </c>
      <c r="AT38" s="3">
        <v>19.809999999999999</v>
      </c>
      <c r="AU38" s="3">
        <v>364104.66</v>
      </c>
      <c r="AV38" s="3">
        <v>17.27</v>
      </c>
      <c r="AW38" s="3">
        <v>354248.28</v>
      </c>
      <c r="AX38" s="3">
        <v>15.9445</v>
      </c>
      <c r="AY38" s="3">
        <v>239585.58</v>
      </c>
      <c r="AZ38" s="3">
        <v>16.25</v>
      </c>
      <c r="BA38" s="3">
        <v>16302</v>
      </c>
      <c r="BB38" s="3"/>
      <c r="BC38" s="3">
        <v>6311</v>
      </c>
    </row>
    <row r="39" spans="1:55" hidden="1" x14ac:dyDescent="0.2">
      <c r="A39" s="2" t="s">
        <v>34</v>
      </c>
      <c r="C39" s="3">
        <v>2283</v>
      </c>
      <c r="D39" s="3">
        <v>8.9</v>
      </c>
      <c r="E39" s="3">
        <v>2527.6</v>
      </c>
      <c r="F39" s="3">
        <v>9.5</v>
      </c>
      <c r="G39" s="3">
        <v>3271995.4</v>
      </c>
      <c r="H39" s="3">
        <v>5.2</v>
      </c>
      <c r="I39" s="3">
        <v>4436265.2</v>
      </c>
      <c r="J39" s="3"/>
      <c r="K39" s="3">
        <v>16108.4</v>
      </c>
      <c r="L39" s="3"/>
      <c r="M39" s="3">
        <v>37199.300000000003</v>
      </c>
      <c r="N39" s="3"/>
      <c r="O39" s="3">
        <v>25435.5</v>
      </c>
      <c r="P39" s="3"/>
      <c r="Q39" s="3">
        <v>11763.8</v>
      </c>
      <c r="R39" s="3"/>
      <c r="S39" s="3">
        <v>48743.4</v>
      </c>
      <c r="T39" s="3"/>
      <c r="U39" s="3">
        <v>5726.3</v>
      </c>
      <c r="V39" s="3"/>
      <c r="W39" s="3">
        <v>102.65</v>
      </c>
      <c r="X39" s="3"/>
      <c r="Y39" s="3">
        <v>102.13</v>
      </c>
      <c r="Z39" s="3"/>
      <c r="AA39" s="3">
        <v>113.8176</v>
      </c>
      <c r="AB39" s="3"/>
      <c r="AC39" s="3">
        <v>112.2928</v>
      </c>
      <c r="AD39" s="3"/>
      <c r="AE39" s="3">
        <v>109.86360000000001</v>
      </c>
      <c r="AF39" s="3"/>
      <c r="AG39" s="3">
        <v>3.03</v>
      </c>
      <c r="AH39" s="3">
        <v>-0.1</v>
      </c>
      <c r="AI39" s="3">
        <v>5832.41</v>
      </c>
      <c r="AJ39" s="3">
        <v>17616.03</v>
      </c>
      <c r="AK39" s="3">
        <v>36.57</v>
      </c>
      <c r="AL39" s="3">
        <v>29.81</v>
      </c>
      <c r="AM39" s="3">
        <v>3220.47</v>
      </c>
      <c r="AN39" s="3">
        <v>10509.22</v>
      </c>
      <c r="AO39" s="3">
        <v>18.03</v>
      </c>
      <c r="AP39" s="3">
        <v>16.5</v>
      </c>
      <c r="AQ39" s="3">
        <v>27813.88</v>
      </c>
      <c r="AR39" s="3">
        <v>15.14</v>
      </c>
      <c r="AS39" s="3">
        <v>127678.33</v>
      </c>
      <c r="AT39" s="3">
        <v>20.010000000000002</v>
      </c>
      <c r="AU39" s="3">
        <v>367326.45</v>
      </c>
      <c r="AV39" s="3">
        <v>17.09</v>
      </c>
      <c r="AW39" s="3">
        <v>358746.25</v>
      </c>
      <c r="AX39" s="3">
        <v>15.6853</v>
      </c>
      <c r="AY39" s="3">
        <v>243805.22</v>
      </c>
      <c r="AZ39" s="3">
        <v>16.5</v>
      </c>
      <c r="BA39" s="3">
        <v>22405</v>
      </c>
      <c r="BB39" s="3"/>
      <c r="BC39" s="3">
        <v>6103</v>
      </c>
    </row>
    <row r="40" spans="1:55" hidden="1" x14ac:dyDescent="0.2">
      <c r="A40" s="2" t="s">
        <v>35</v>
      </c>
      <c r="C40" s="3">
        <v>2886.8</v>
      </c>
      <c r="D40" s="3">
        <v>9.6</v>
      </c>
      <c r="E40" s="3">
        <v>3186.7</v>
      </c>
      <c r="F40" s="3">
        <v>10.1</v>
      </c>
      <c r="G40" s="3">
        <v>4177899.5</v>
      </c>
      <c r="H40" s="3">
        <v>6.4</v>
      </c>
      <c r="I40" s="3">
        <v>5706308.4000000004</v>
      </c>
      <c r="J40" s="3"/>
      <c r="K40" s="3">
        <v>20657.7</v>
      </c>
      <c r="L40" s="3"/>
      <c r="M40" s="3">
        <v>37220.6</v>
      </c>
      <c r="N40" s="3"/>
      <c r="O40" s="3">
        <v>25408.3</v>
      </c>
      <c r="P40" s="3"/>
      <c r="Q40" s="3">
        <v>11812.3</v>
      </c>
      <c r="R40" s="3"/>
      <c r="S40" s="3">
        <v>49459.6</v>
      </c>
      <c r="T40" s="3"/>
      <c r="U40" s="3">
        <v>5824.1</v>
      </c>
      <c r="V40" s="3"/>
      <c r="W40" s="3">
        <v>103.32</v>
      </c>
      <c r="X40" s="3"/>
      <c r="Y40" s="3">
        <v>102.28</v>
      </c>
      <c r="Z40" s="3"/>
      <c r="AA40" s="3">
        <v>114.1632</v>
      </c>
      <c r="AB40" s="3"/>
      <c r="AC40" s="3">
        <v>112.7829</v>
      </c>
      <c r="AD40" s="3"/>
      <c r="AE40" s="3">
        <v>110.577</v>
      </c>
      <c r="AF40" s="3"/>
      <c r="AG40" s="3">
        <v>3.39</v>
      </c>
      <c r="AH40" s="3">
        <v>0.28999999999999998</v>
      </c>
      <c r="AI40" s="3">
        <v>4107.5</v>
      </c>
      <c r="AJ40" s="3">
        <v>21723.53</v>
      </c>
      <c r="AK40" s="3">
        <v>34.21</v>
      </c>
      <c r="AL40" s="3">
        <v>30.62</v>
      </c>
      <c r="AM40" s="3">
        <v>2922.2</v>
      </c>
      <c r="AN40" s="3">
        <v>13431.42</v>
      </c>
      <c r="AO40" s="3">
        <v>34.89</v>
      </c>
      <c r="AP40" s="3">
        <v>20.100000000000001</v>
      </c>
      <c r="AQ40" s="3">
        <v>26727.97</v>
      </c>
      <c r="AR40" s="3">
        <v>13.9</v>
      </c>
      <c r="AS40" s="3">
        <v>130275.8</v>
      </c>
      <c r="AT40" s="3">
        <v>19.28</v>
      </c>
      <c r="AU40" s="3">
        <v>369718.15</v>
      </c>
      <c r="AV40" s="3">
        <v>16.739999999999998</v>
      </c>
      <c r="AW40" s="3">
        <v>360327.13</v>
      </c>
      <c r="AX40" s="3">
        <v>14.626899999999999</v>
      </c>
      <c r="AY40" s="3">
        <v>246277.96</v>
      </c>
      <c r="AZ40" s="3">
        <v>16.52</v>
      </c>
      <c r="BA40" s="3">
        <v>26229</v>
      </c>
      <c r="BB40" s="3"/>
      <c r="BC40" s="3">
        <v>3824</v>
      </c>
    </row>
    <row r="41" spans="1:55" hidden="1" x14ac:dyDescent="0.2">
      <c r="A41" s="2" t="s">
        <v>36</v>
      </c>
      <c r="C41" s="3">
        <v>3516.2</v>
      </c>
      <c r="D41" s="3">
        <v>9.9</v>
      </c>
      <c r="E41" s="3">
        <v>3884.5</v>
      </c>
      <c r="F41" s="3">
        <v>10.5</v>
      </c>
      <c r="G41" s="3">
        <v>5083851.3</v>
      </c>
      <c r="H41" s="3">
        <v>7</v>
      </c>
      <c r="I41" s="3">
        <v>6983030.9000000004</v>
      </c>
      <c r="J41" s="3"/>
      <c r="K41" s="3">
        <v>25299</v>
      </c>
      <c r="L41" s="3"/>
      <c r="M41" s="3">
        <v>37267.300000000003</v>
      </c>
      <c r="N41" s="3"/>
      <c r="O41" s="3">
        <v>25401.200000000001</v>
      </c>
      <c r="P41" s="3"/>
      <c r="Q41" s="3">
        <v>11866.1</v>
      </c>
      <c r="R41" s="3"/>
      <c r="S41" s="3">
        <v>50164.800000000003</v>
      </c>
      <c r="T41" s="3"/>
      <c r="U41" s="3">
        <v>5943.2</v>
      </c>
      <c r="V41" s="3"/>
      <c r="W41" s="3">
        <v>103.63</v>
      </c>
      <c r="X41" s="3"/>
      <c r="Y41" s="3">
        <v>102.31</v>
      </c>
      <c r="Z41" s="3"/>
      <c r="AA41" s="3">
        <v>115.2</v>
      </c>
      <c r="AB41" s="3"/>
      <c r="AC41" s="3">
        <v>113.693</v>
      </c>
      <c r="AD41" s="3"/>
      <c r="AE41" s="3">
        <v>111.29040000000001</v>
      </c>
      <c r="AF41" s="3"/>
      <c r="AG41" s="3">
        <v>4.3600000000000003</v>
      </c>
      <c r="AH41" s="3">
        <v>0.4</v>
      </c>
      <c r="AI41" s="3">
        <v>4394.3100000000004</v>
      </c>
      <c r="AJ41" s="3">
        <v>26117.84</v>
      </c>
      <c r="AK41" s="3">
        <v>30.2</v>
      </c>
      <c r="AL41" s="3">
        <v>30.55</v>
      </c>
      <c r="AM41" s="3">
        <v>4488.57</v>
      </c>
      <c r="AN41" s="3">
        <v>17919.990000000002</v>
      </c>
      <c r="AO41" s="3">
        <v>31.45</v>
      </c>
      <c r="AP41" s="3">
        <v>22.7</v>
      </c>
      <c r="AQ41" s="3">
        <v>26881.09</v>
      </c>
      <c r="AR41" s="3">
        <v>14.54</v>
      </c>
      <c r="AS41" s="3">
        <v>135847.4</v>
      </c>
      <c r="AT41" s="3">
        <v>20.92</v>
      </c>
      <c r="AU41" s="3">
        <v>377832.15</v>
      </c>
      <c r="AV41" s="3">
        <v>17.059999999999999</v>
      </c>
      <c r="AW41" s="3">
        <v>369368.29</v>
      </c>
      <c r="AX41" s="3">
        <v>15.987299999999999</v>
      </c>
      <c r="AY41" s="3">
        <v>250792.59</v>
      </c>
      <c r="AZ41" s="3">
        <v>16.48</v>
      </c>
      <c r="BA41" s="3">
        <v>33271</v>
      </c>
      <c r="BB41" s="3"/>
      <c r="BC41" s="3">
        <v>7042</v>
      </c>
    </row>
    <row r="42" spans="1:55" hidden="1" x14ac:dyDescent="0.2">
      <c r="A42" s="2" t="s">
        <v>37</v>
      </c>
      <c r="C42" s="3">
        <v>4103.8999999999996</v>
      </c>
      <c r="D42" s="3">
        <v>10.1</v>
      </c>
      <c r="E42" s="3">
        <v>4528.7</v>
      </c>
      <c r="F42" s="3">
        <v>10.5</v>
      </c>
      <c r="G42" s="3">
        <v>5966814</v>
      </c>
      <c r="H42" s="3">
        <v>7</v>
      </c>
      <c r="I42" s="3">
        <v>8300270.5</v>
      </c>
      <c r="J42" s="3"/>
      <c r="K42" s="3">
        <v>30247.7</v>
      </c>
      <c r="L42" s="3"/>
      <c r="M42" s="3">
        <v>37277</v>
      </c>
      <c r="N42" s="3"/>
      <c r="O42" s="3">
        <v>25413</v>
      </c>
      <c r="P42" s="3"/>
      <c r="Q42" s="3">
        <v>11864</v>
      </c>
      <c r="R42" s="3"/>
      <c r="S42" s="3">
        <v>50856.4</v>
      </c>
      <c r="T42" s="3"/>
      <c r="U42" s="3">
        <v>6060.8</v>
      </c>
      <c r="V42" s="3"/>
      <c r="W42" s="3">
        <v>104</v>
      </c>
      <c r="X42" s="3"/>
      <c r="Y42" s="3">
        <v>102.43</v>
      </c>
      <c r="Z42" s="3"/>
      <c r="AA42" s="3">
        <v>114.2784</v>
      </c>
      <c r="AB42" s="3"/>
      <c r="AC42" s="3">
        <v>112.85290000000001</v>
      </c>
      <c r="AD42" s="3"/>
      <c r="AE42" s="3">
        <v>110.577</v>
      </c>
      <c r="AF42" s="3"/>
      <c r="AG42" s="3">
        <v>5.62</v>
      </c>
      <c r="AH42" s="4">
        <f>AVERAGE(AH41,AH43)</f>
        <v>0.8</v>
      </c>
      <c r="AI42" s="3">
        <v>5212.32</v>
      </c>
      <c r="AJ42" s="3">
        <v>31330.16</v>
      </c>
      <c r="AK42" s="3">
        <v>28.9</v>
      </c>
      <c r="AL42" s="3">
        <v>30.28</v>
      </c>
      <c r="AM42" s="3">
        <v>3236.56</v>
      </c>
      <c r="AN42" s="3">
        <v>21156.55</v>
      </c>
      <c r="AO42" s="3">
        <v>28.19</v>
      </c>
      <c r="AP42" s="3">
        <v>23.5</v>
      </c>
      <c r="AQ42" s="3">
        <v>27326.26</v>
      </c>
      <c r="AR42" s="3">
        <v>15.05</v>
      </c>
      <c r="AS42" s="3">
        <v>136237.43</v>
      </c>
      <c r="AT42" s="3">
        <v>20.94</v>
      </c>
      <c r="AU42" s="3">
        <v>383884.88</v>
      </c>
      <c r="AV42" s="3">
        <v>18.48</v>
      </c>
      <c r="AW42" s="3">
        <v>370953.8</v>
      </c>
      <c r="AX42" s="3">
        <v>15.973699999999999</v>
      </c>
      <c r="AY42" s="3">
        <v>253106.67</v>
      </c>
      <c r="AZ42" s="3">
        <v>16.63</v>
      </c>
      <c r="BA42" s="3">
        <v>36371</v>
      </c>
      <c r="BB42" s="3"/>
      <c r="BC42" s="3">
        <v>3100</v>
      </c>
    </row>
    <row r="43" spans="1:55" hidden="1" x14ac:dyDescent="0.2">
      <c r="A43" s="2" t="s">
        <v>38</v>
      </c>
      <c r="C43" s="3">
        <v>4752.8999999999996</v>
      </c>
      <c r="D43" s="3">
        <v>10.7</v>
      </c>
      <c r="E43" s="3">
        <v>5234.7</v>
      </c>
      <c r="F43" s="3">
        <v>11</v>
      </c>
      <c r="G43" s="3">
        <v>6849290.5999999996</v>
      </c>
      <c r="H43" s="3">
        <v>7</v>
      </c>
      <c r="I43" s="3">
        <v>9647710</v>
      </c>
      <c r="J43" s="3"/>
      <c r="K43" s="3">
        <v>35482</v>
      </c>
      <c r="L43" s="3"/>
      <c r="M43" s="3">
        <v>37245.1</v>
      </c>
      <c r="N43" s="3"/>
      <c r="O43" s="3">
        <v>25386.2</v>
      </c>
      <c r="P43" s="3"/>
      <c r="Q43" s="3">
        <v>11858.8</v>
      </c>
      <c r="R43" s="3"/>
      <c r="S43" s="3">
        <v>51566.9</v>
      </c>
      <c r="T43" s="3"/>
      <c r="U43" s="3">
        <v>6191.3</v>
      </c>
      <c r="V43" s="3"/>
      <c r="W43" s="3">
        <v>104.48</v>
      </c>
      <c r="X43" s="3"/>
      <c r="Y43" s="3">
        <v>102.64</v>
      </c>
      <c r="Z43" s="3"/>
      <c r="AA43" s="3">
        <v>115.0848</v>
      </c>
      <c r="AB43" s="3"/>
      <c r="AC43" s="3">
        <v>113.483</v>
      </c>
      <c r="AD43" s="3"/>
      <c r="AE43" s="3">
        <v>110.9337</v>
      </c>
      <c r="AF43" s="3"/>
      <c r="AG43" s="3">
        <v>6.52</v>
      </c>
      <c r="AH43" s="3">
        <v>1.2</v>
      </c>
      <c r="AI43" s="3">
        <v>3495.42</v>
      </c>
      <c r="AJ43" s="3">
        <v>34825.58</v>
      </c>
      <c r="AK43" s="3">
        <v>29.66</v>
      </c>
      <c r="AL43" s="3">
        <v>30.21</v>
      </c>
      <c r="AM43" s="3">
        <v>3426.67</v>
      </c>
      <c r="AN43" s="3">
        <v>24583.22</v>
      </c>
      <c r="AO43" s="3">
        <v>31.55</v>
      </c>
      <c r="AP43" s="3">
        <v>24.6</v>
      </c>
      <c r="AQ43" s="3">
        <v>27822.39</v>
      </c>
      <c r="AR43" s="3">
        <v>14.95</v>
      </c>
      <c r="AS43" s="3">
        <v>140993.21</v>
      </c>
      <c r="AT43" s="3">
        <v>22.77</v>
      </c>
      <c r="AU43" s="3">
        <v>387205.04</v>
      </c>
      <c r="AV43" s="3">
        <v>18.09</v>
      </c>
      <c r="AW43" s="3">
        <v>377415.93</v>
      </c>
      <c r="AX43" s="3">
        <v>16.5213</v>
      </c>
      <c r="AY43" s="3">
        <v>256135.41</v>
      </c>
      <c r="AZ43" s="3">
        <v>17.02</v>
      </c>
      <c r="BA43" s="3">
        <v>43332</v>
      </c>
      <c r="BB43" s="3"/>
      <c r="BC43" s="3">
        <v>6961</v>
      </c>
    </row>
    <row r="44" spans="1:55" hidden="1" x14ac:dyDescent="0.2">
      <c r="A44" s="2" t="s">
        <v>39</v>
      </c>
      <c r="C44" s="3">
        <v>5389.7</v>
      </c>
      <c r="D44" s="3">
        <v>11</v>
      </c>
      <c r="E44" s="3">
        <v>5941.7</v>
      </c>
      <c r="F44" s="3">
        <v>11.3</v>
      </c>
      <c r="G44" s="3">
        <v>7801843.5999999996</v>
      </c>
      <c r="H44" s="3">
        <v>7.5</v>
      </c>
      <c r="I44" s="3">
        <v>11071887.5</v>
      </c>
      <c r="J44" s="3"/>
      <c r="K44" s="3">
        <v>40954.1</v>
      </c>
      <c r="L44" s="3"/>
      <c r="M44" s="3">
        <v>37165.699999999997</v>
      </c>
      <c r="N44" s="3"/>
      <c r="O44" s="3">
        <v>25327.9</v>
      </c>
      <c r="P44" s="3"/>
      <c r="Q44" s="3">
        <v>11837.8</v>
      </c>
      <c r="R44" s="3"/>
      <c r="S44" s="3">
        <v>52331.5</v>
      </c>
      <c r="T44" s="3"/>
      <c r="U44" s="3">
        <v>6305</v>
      </c>
      <c r="V44" s="3"/>
      <c r="W44" s="3">
        <v>104.99</v>
      </c>
      <c r="X44" s="3"/>
      <c r="Y44" s="3">
        <v>102.97</v>
      </c>
      <c r="Z44" s="3"/>
      <c r="AA44" s="3">
        <v>114.7392</v>
      </c>
      <c r="AB44" s="3"/>
      <c r="AC44" s="3">
        <v>113.08629999999999</v>
      </c>
      <c r="AD44" s="3"/>
      <c r="AE44" s="3">
        <v>110.4581</v>
      </c>
      <c r="AF44" s="3"/>
      <c r="AG44" s="3">
        <v>6.24</v>
      </c>
      <c r="AH44" s="3">
        <v>0.3</v>
      </c>
      <c r="AI44" s="3">
        <v>4091.32</v>
      </c>
      <c r="AJ44" s="3">
        <v>38916.9</v>
      </c>
      <c r="AK44" s="3">
        <v>42.22</v>
      </c>
      <c r="AL44" s="3">
        <v>31.38</v>
      </c>
      <c r="AM44" s="3">
        <v>4433.1099999999997</v>
      </c>
      <c r="AN44" s="3">
        <v>29016.33</v>
      </c>
      <c r="AO44" s="3">
        <v>29.39</v>
      </c>
      <c r="AP44" s="3">
        <v>25.3</v>
      </c>
      <c r="AQ44" s="3">
        <v>29030.58</v>
      </c>
      <c r="AR44" s="3">
        <v>13.01</v>
      </c>
      <c r="AS44" s="3">
        <v>142591.57</v>
      </c>
      <c r="AT44" s="3">
        <v>22.07</v>
      </c>
      <c r="AU44" s="3">
        <v>393098.91</v>
      </c>
      <c r="AV44" s="3">
        <v>18.45</v>
      </c>
      <c r="AW44" s="3">
        <v>382981.22</v>
      </c>
      <c r="AX44" s="3">
        <v>16.842500000000001</v>
      </c>
      <c r="AY44" s="3">
        <v>258970.33</v>
      </c>
      <c r="AZ44" s="3">
        <v>17.13</v>
      </c>
      <c r="BA44" s="3">
        <v>48622</v>
      </c>
      <c r="BB44" s="3"/>
      <c r="BC44" s="3">
        <v>5290</v>
      </c>
    </row>
    <row r="45" spans="1:55" hidden="1" x14ac:dyDescent="0.2">
      <c r="A45" s="2" t="s">
        <v>40</v>
      </c>
      <c r="C45" s="3">
        <v>6056.8</v>
      </c>
      <c r="D45" s="3">
        <v>10.9</v>
      </c>
      <c r="E45" s="3">
        <v>6670.8</v>
      </c>
      <c r="F45" s="3">
        <v>11.3</v>
      </c>
      <c r="G45" s="3">
        <v>8681993.3000000007</v>
      </c>
      <c r="H45" s="3">
        <v>6.7</v>
      </c>
      <c r="I45" s="3">
        <v>12548651</v>
      </c>
      <c r="J45" s="3"/>
      <c r="K45" s="3">
        <v>46569.9</v>
      </c>
      <c r="L45" s="3"/>
      <c r="M45" s="3">
        <v>37068.300000000003</v>
      </c>
      <c r="N45" s="3"/>
      <c r="O45" s="3">
        <v>25256.5</v>
      </c>
      <c r="P45" s="3"/>
      <c r="Q45" s="3">
        <v>11811.8</v>
      </c>
      <c r="R45" s="3"/>
      <c r="S45" s="3">
        <v>53144.7</v>
      </c>
      <c r="T45" s="3"/>
      <c r="U45" s="3">
        <v>6441.5</v>
      </c>
      <c r="V45" s="3"/>
      <c r="W45" s="3">
        <v>105.74</v>
      </c>
      <c r="X45" s="3"/>
      <c r="Y45" s="3">
        <v>103.19</v>
      </c>
      <c r="Z45" s="3"/>
      <c r="AA45" s="3">
        <v>114.2784</v>
      </c>
      <c r="AB45" s="3"/>
      <c r="AC45" s="3">
        <v>112.5729</v>
      </c>
      <c r="AD45" s="3"/>
      <c r="AE45" s="3">
        <v>109.86360000000001</v>
      </c>
      <c r="AF45" s="3"/>
      <c r="AG45" s="3">
        <v>6.5</v>
      </c>
      <c r="AH45" s="3">
        <v>0.3</v>
      </c>
      <c r="AI45" s="3">
        <v>5347.12</v>
      </c>
      <c r="AJ45" s="3">
        <v>44264.02</v>
      </c>
      <c r="AK45" s="3">
        <v>40.69</v>
      </c>
      <c r="AL45" s="3">
        <v>32.44</v>
      </c>
      <c r="AM45" s="3">
        <v>3560.25</v>
      </c>
      <c r="AN45" s="3">
        <v>32576.58</v>
      </c>
      <c r="AO45" s="3">
        <v>33.31</v>
      </c>
      <c r="AP45" s="3">
        <v>26.1</v>
      </c>
      <c r="AQ45" s="3">
        <v>28317.78</v>
      </c>
      <c r="AR45" s="3">
        <v>13.43</v>
      </c>
      <c r="AS45" s="3">
        <v>144649.32999999999</v>
      </c>
      <c r="AT45" s="3">
        <v>22.21</v>
      </c>
      <c r="AU45" s="3">
        <v>394204.17</v>
      </c>
      <c r="AV45" s="3">
        <v>18.47</v>
      </c>
      <c r="AW45" s="3">
        <v>378483.74</v>
      </c>
      <c r="AX45" s="3">
        <v>14.936500000000001</v>
      </c>
      <c r="AY45" s="3">
        <v>260331.44</v>
      </c>
      <c r="AZ45" s="3">
        <v>17.66</v>
      </c>
      <c r="BA45" s="3">
        <v>52310</v>
      </c>
      <c r="BB45" s="3"/>
      <c r="BC45" s="3">
        <v>3688</v>
      </c>
    </row>
    <row r="46" spans="1:55" hidden="1" x14ac:dyDescent="0.2">
      <c r="A46" s="2" t="s">
        <v>41</v>
      </c>
      <c r="C46" s="3">
        <v>6639.2</v>
      </c>
      <c r="D46" s="3">
        <v>10.9</v>
      </c>
      <c r="E46" s="3">
        <v>7311.6</v>
      </c>
      <c r="F46" s="3">
        <v>11.3</v>
      </c>
      <c r="G46" s="3">
        <v>9560456.3000000007</v>
      </c>
      <c r="H46" s="3">
        <v>6.4</v>
      </c>
      <c r="I46" s="3">
        <v>14044390.4</v>
      </c>
      <c r="J46" s="3"/>
      <c r="K46" s="3">
        <v>52443.6</v>
      </c>
      <c r="L46" s="3"/>
      <c r="M46" s="3">
        <v>36930.699999999997</v>
      </c>
      <c r="N46" s="3"/>
      <c r="O46" s="3">
        <v>25138.3</v>
      </c>
      <c r="P46" s="3"/>
      <c r="Q46" s="3">
        <v>11792.4</v>
      </c>
      <c r="R46" s="3"/>
      <c r="S46" s="3">
        <v>53937.9</v>
      </c>
      <c r="T46" s="3"/>
      <c r="U46" s="3">
        <v>6559.2</v>
      </c>
      <c r="V46" s="3"/>
      <c r="W46" s="3">
        <v>106.59</v>
      </c>
      <c r="X46" s="3"/>
      <c r="Y46" s="3">
        <v>103.4</v>
      </c>
      <c r="Z46" s="3"/>
      <c r="AA46" s="3">
        <v>113.7024</v>
      </c>
      <c r="AB46" s="3"/>
      <c r="AC46" s="3">
        <v>112.0361</v>
      </c>
      <c r="AD46" s="3"/>
      <c r="AE46" s="3">
        <v>109.38800000000001</v>
      </c>
      <c r="AF46" s="3"/>
      <c r="AG46" s="3">
        <v>6.94</v>
      </c>
      <c r="AH46" s="3">
        <v>0.7</v>
      </c>
      <c r="AI46" s="3">
        <v>3913.1</v>
      </c>
      <c r="AJ46" s="3">
        <v>48177.120000000003</v>
      </c>
      <c r="AK46" s="3">
        <v>47.07</v>
      </c>
      <c r="AL46" s="3">
        <v>33.520000000000003</v>
      </c>
      <c r="AM46" s="3">
        <v>4508.1899999999996</v>
      </c>
      <c r="AN46" s="3">
        <v>37084.769999999997</v>
      </c>
      <c r="AO46" s="3">
        <v>19.149999999999999</v>
      </c>
      <c r="AP46" s="3">
        <v>25.2</v>
      </c>
      <c r="AQ46" s="3">
        <v>28987.919999999998</v>
      </c>
      <c r="AR46" s="3">
        <v>13.56</v>
      </c>
      <c r="AS46" s="3">
        <v>148009.82</v>
      </c>
      <c r="AT46" s="3">
        <v>21.67</v>
      </c>
      <c r="AU46" s="3">
        <v>399757.91</v>
      </c>
      <c r="AV46" s="3">
        <v>18.45</v>
      </c>
      <c r="AW46" s="3">
        <v>385507.16</v>
      </c>
      <c r="AX46" s="3">
        <v>15.2965</v>
      </c>
      <c r="AY46" s="3">
        <v>261205.4</v>
      </c>
      <c r="AZ46" s="3">
        <v>17.03</v>
      </c>
      <c r="BA46" s="3">
        <v>55383</v>
      </c>
      <c r="BB46" s="3"/>
      <c r="BC46" s="3">
        <v>3073</v>
      </c>
    </row>
    <row r="47" spans="1:55" hidden="1" x14ac:dyDescent="0.2">
      <c r="A47" s="2" t="s">
        <v>42</v>
      </c>
      <c r="C47" s="3">
        <v>7280.1</v>
      </c>
      <c r="D47" s="3">
        <v>10.9</v>
      </c>
      <c r="E47" s="3">
        <v>8051.6</v>
      </c>
      <c r="F47" s="3">
        <v>11.8</v>
      </c>
      <c r="G47" s="3">
        <v>10458255.300000001</v>
      </c>
      <c r="H47" s="3">
        <v>6.2</v>
      </c>
      <c r="I47" s="3">
        <v>15610724.699999999</v>
      </c>
      <c r="J47" s="3"/>
      <c r="K47" s="3">
        <v>58243.1</v>
      </c>
      <c r="L47" s="3"/>
      <c r="M47" s="3">
        <v>36544.800000000003</v>
      </c>
      <c r="N47" s="3"/>
      <c r="O47" s="3">
        <v>24859.4</v>
      </c>
      <c r="P47" s="3"/>
      <c r="Q47" s="3">
        <v>11685.5</v>
      </c>
      <c r="R47" s="3"/>
      <c r="S47" s="3">
        <v>54728.6</v>
      </c>
      <c r="T47" s="3"/>
      <c r="U47" s="3">
        <v>6646.4</v>
      </c>
      <c r="V47" s="3"/>
      <c r="W47" s="3">
        <v>106.45</v>
      </c>
      <c r="X47" s="3"/>
      <c r="Y47" s="3">
        <v>103.26</v>
      </c>
      <c r="Z47" s="3"/>
      <c r="AA47" s="3">
        <v>114.624</v>
      </c>
      <c r="AB47" s="3"/>
      <c r="AC47" s="3">
        <v>113.1096</v>
      </c>
      <c r="AD47" s="3"/>
      <c r="AE47" s="3">
        <v>110.69589999999999</v>
      </c>
      <c r="AF47" s="3"/>
      <c r="AG47" s="3">
        <v>6.51</v>
      </c>
      <c r="AH47" s="3">
        <v>1</v>
      </c>
      <c r="AI47" s="3">
        <v>3144.66</v>
      </c>
      <c r="AJ47" s="3">
        <v>51321.78</v>
      </c>
      <c r="AK47" s="3">
        <v>17.489999999999998</v>
      </c>
      <c r="AL47" s="3">
        <v>32.409999999999997</v>
      </c>
      <c r="AM47" s="3">
        <v>12696.58</v>
      </c>
      <c r="AN47" s="3">
        <v>49781.35</v>
      </c>
      <c r="AO47" s="3">
        <v>17.440000000000001</v>
      </c>
      <c r="AP47" s="3">
        <v>23.15</v>
      </c>
      <c r="AQ47" s="3">
        <v>30334.32</v>
      </c>
      <c r="AR47" s="3">
        <v>12.2</v>
      </c>
      <c r="AS47" s="3">
        <v>152519.17000000001</v>
      </c>
      <c r="AT47" s="3">
        <v>21</v>
      </c>
      <c r="AU47" s="3">
        <v>403401.3</v>
      </c>
      <c r="AV47" s="3">
        <v>16.7</v>
      </c>
      <c r="AW47" s="3">
        <v>389371.11</v>
      </c>
      <c r="AX47" s="3">
        <v>16.079799999999999</v>
      </c>
      <c r="AY47" s="3">
        <v>261690.88</v>
      </c>
      <c r="AZ47" s="3">
        <v>16.100000000000001</v>
      </c>
      <c r="BA47" s="3">
        <v>59664</v>
      </c>
      <c r="BB47" s="3"/>
      <c r="BC47" s="3">
        <v>4281</v>
      </c>
    </row>
    <row r="48" spans="1:55" hidden="1" x14ac:dyDescent="0.2">
      <c r="A48" s="2" t="s">
        <v>174</v>
      </c>
      <c r="C48" s="3">
        <v>612.79999999999995</v>
      </c>
      <c r="D48" s="3">
        <v>10</v>
      </c>
      <c r="E48" s="3">
        <v>612.79999999999995</v>
      </c>
      <c r="F48" s="3">
        <v>10</v>
      </c>
      <c r="G48" s="3">
        <v>806000</v>
      </c>
      <c r="H48" s="3">
        <v>-0.4</v>
      </c>
      <c r="I48" s="3">
        <v>1621000</v>
      </c>
      <c r="J48" s="3"/>
      <c r="K48" s="3">
        <v>5814.8</v>
      </c>
      <c r="L48" s="3"/>
      <c r="M48" s="3">
        <v>36395.199999999997</v>
      </c>
      <c r="N48" s="3"/>
      <c r="O48" s="3">
        <v>24760.2</v>
      </c>
      <c r="P48" s="3"/>
      <c r="Q48" s="3">
        <v>11635.1</v>
      </c>
      <c r="R48" s="3"/>
      <c r="S48" s="3">
        <v>55576.9</v>
      </c>
      <c r="T48" s="3"/>
      <c r="U48" s="3">
        <v>6831.1</v>
      </c>
      <c r="V48" s="3"/>
      <c r="W48" s="3">
        <v>106.11</v>
      </c>
      <c r="X48" s="3"/>
      <c r="Y48" s="3">
        <v>102.75</v>
      </c>
      <c r="Z48" s="3"/>
      <c r="AA48" s="3">
        <v>113.5872</v>
      </c>
      <c r="AB48" s="3"/>
      <c r="AC48" s="3">
        <v>111.5928</v>
      </c>
      <c r="AD48" s="3"/>
      <c r="AE48" s="3">
        <v>108.43680000000001</v>
      </c>
      <c r="AF48" s="3"/>
      <c r="AG48" s="3">
        <v>7.08</v>
      </c>
      <c r="AH48" s="3">
        <v>1.2</v>
      </c>
      <c r="AI48" s="3">
        <v>7396.64</v>
      </c>
      <c r="AJ48" s="3">
        <v>7396.64</v>
      </c>
      <c r="AK48" s="3">
        <v>42.35</v>
      </c>
      <c r="AL48" s="3">
        <v>42.35</v>
      </c>
      <c r="AM48" s="3">
        <v>3014.08</v>
      </c>
      <c r="AN48" s="3">
        <v>3014.08</v>
      </c>
      <c r="AO48" s="3">
        <v>61.11</v>
      </c>
      <c r="AP48" s="3">
        <v>61.1</v>
      </c>
      <c r="AQ48" s="3">
        <v>36673.15</v>
      </c>
      <c r="AR48" s="3">
        <v>31.21</v>
      </c>
      <c r="AS48" s="3">
        <v>154872.59</v>
      </c>
      <c r="AT48" s="3">
        <v>20.54</v>
      </c>
      <c r="AU48" s="3">
        <v>417846.17</v>
      </c>
      <c r="AV48" s="3">
        <v>18.88</v>
      </c>
      <c r="AW48" s="3">
        <v>391551.47</v>
      </c>
      <c r="AX48" s="3">
        <v>15.115600000000001</v>
      </c>
      <c r="AY48" s="3">
        <v>269695.58</v>
      </c>
      <c r="AZ48" s="3">
        <v>16.739999999999998</v>
      </c>
      <c r="BA48" s="3">
        <v>10859</v>
      </c>
      <c r="BB48" s="3"/>
      <c r="BC48" s="3">
        <v>10859</v>
      </c>
    </row>
    <row r="49" spans="1:55" hidden="1" x14ac:dyDescent="0.2">
      <c r="A49" s="2" t="s">
        <v>43</v>
      </c>
      <c r="C49" s="3">
        <v>1220.3</v>
      </c>
      <c r="D49" s="3">
        <v>10.1</v>
      </c>
      <c r="E49" s="3">
        <v>1366.2</v>
      </c>
      <c r="F49" s="4">
        <f>(E49-E37)/E37*100</f>
        <v>16.719350704827001</v>
      </c>
      <c r="G49" s="3">
        <v>1424679.3</v>
      </c>
      <c r="H49" s="3">
        <v>-4.8</v>
      </c>
      <c r="I49" s="3">
        <v>3225152.1</v>
      </c>
      <c r="J49" s="3"/>
      <c r="K49" s="3">
        <v>11102.9</v>
      </c>
      <c r="L49" s="3"/>
      <c r="M49" s="3">
        <v>36218.800000000003</v>
      </c>
      <c r="N49" s="3"/>
      <c r="O49" s="3">
        <v>24604.799999999999</v>
      </c>
      <c r="P49" s="3"/>
      <c r="Q49" s="3">
        <v>11614</v>
      </c>
      <c r="R49" s="3"/>
      <c r="S49" s="3">
        <v>56522.7</v>
      </c>
      <c r="T49" s="3"/>
      <c r="U49" s="3">
        <v>6979.4</v>
      </c>
      <c r="V49" s="3"/>
      <c r="W49" s="3">
        <v>105.55</v>
      </c>
      <c r="X49" s="3"/>
      <c r="Y49" s="3">
        <v>102.74</v>
      </c>
      <c r="Z49" s="3"/>
      <c r="AA49" s="3">
        <v>111.5136</v>
      </c>
      <c r="AB49" s="3"/>
      <c r="AC49" s="3">
        <v>110.0059</v>
      </c>
      <c r="AD49" s="3"/>
      <c r="AE49" s="3">
        <v>107.6045</v>
      </c>
      <c r="AF49" s="3"/>
      <c r="AG49" s="3">
        <v>8.74</v>
      </c>
      <c r="AH49" s="3">
        <v>2.6</v>
      </c>
      <c r="AI49" s="3">
        <v>4158.8</v>
      </c>
      <c r="AJ49" s="3">
        <v>11555.39</v>
      </c>
      <c r="AK49" s="3">
        <v>36.549999999999997</v>
      </c>
      <c r="AL49" s="3">
        <v>40.21</v>
      </c>
      <c r="AM49" s="3">
        <v>2682.85</v>
      </c>
      <c r="AN49" s="3">
        <v>5696.93</v>
      </c>
      <c r="AO49" s="3">
        <v>5.47</v>
      </c>
      <c r="AP49" s="3">
        <v>29</v>
      </c>
      <c r="AQ49" s="3">
        <v>32454.47</v>
      </c>
      <c r="AR49" s="3">
        <v>5.96</v>
      </c>
      <c r="AS49" s="3">
        <v>150177.88</v>
      </c>
      <c r="AT49" s="3">
        <v>18.95</v>
      </c>
      <c r="AU49" s="3">
        <v>421037.84</v>
      </c>
      <c r="AV49" s="3">
        <v>17.39</v>
      </c>
      <c r="AW49" s="3">
        <v>404927.55</v>
      </c>
      <c r="AX49" s="3">
        <v>17.2193</v>
      </c>
      <c r="AY49" s="3">
        <v>272165.99</v>
      </c>
      <c r="AZ49" s="3">
        <v>15.73</v>
      </c>
      <c r="BA49" s="3">
        <v>15590</v>
      </c>
      <c r="BB49" s="3"/>
      <c r="BC49" s="3">
        <v>4731</v>
      </c>
    </row>
    <row r="50" spans="1:55" hidden="1" x14ac:dyDescent="0.2">
      <c r="A50" s="2" t="s">
        <v>44</v>
      </c>
      <c r="C50" s="3">
        <v>1941.4</v>
      </c>
      <c r="D50" s="3">
        <v>10.8</v>
      </c>
      <c r="E50" s="3">
        <v>2184.3000000000002</v>
      </c>
      <c r="F50" s="4">
        <f>(E50-E38)/E38*100</f>
        <v>18.996513401612567</v>
      </c>
      <c r="G50" s="3">
        <v>2214110.2000000002</v>
      </c>
      <c r="H50" s="3">
        <v>-6.7</v>
      </c>
      <c r="I50" s="3">
        <v>5229787</v>
      </c>
      <c r="J50" s="3"/>
      <c r="K50" s="3">
        <v>17286.599999999999</v>
      </c>
      <c r="L50" s="3"/>
      <c r="M50" s="3">
        <v>36105.5</v>
      </c>
      <c r="N50" s="3"/>
      <c r="O50" s="3">
        <v>24515.4</v>
      </c>
      <c r="P50" s="3"/>
      <c r="Q50" s="3">
        <v>11590.2</v>
      </c>
      <c r="R50" s="3"/>
      <c r="S50" s="3">
        <v>57463.4</v>
      </c>
      <c r="T50" s="3"/>
      <c r="U50" s="3">
        <v>7146.8</v>
      </c>
      <c r="V50" s="3"/>
      <c r="W50" s="3">
        <v>104.72</v>
      </c>
      <c r="X50" s="3"/>
      <c r="Y50" s="3">
        <v>102.62</v>
      </c>
      <c r="Z50" s="3"/>
      <c r="AA50" s="3">
        <v>111.8592</v>
      </c>
      <c r="AB50" s="3"/>
      <c r="AC50" s="3">
        <v>110.30929999999999</v>
      </c>
      <c r="AD50" s="3"/>
      <c r="AE50" s="3">
        <v>107.84229999999999</v>
      </c>
      <c r="AF50" s="3"/>
      <c r="AG50" s="3">
        <v>8.31</v>
      </c>
      <c r="AH50" s="3">
        <v>-0.7</v>
      </c>
      <c r="AI50" s="3">
        <v>4416</v>
      </c>
      <c r="AJ50" s="3">
        <v>15971.34</v>
      </c>
      <c r="AK50" s="3">
        <v>24.67</v>
      </c>
      <c r="AL50" s="3">
        <v>35.54</v>
      </c>
      <c r="AM50" s="3">
        <v>3809.81</v>
      </c>
      <c r="AN50" s="3">
        <v>9506.74</v>
      </c>
      <c r="AO50" s="3">
        <v>32.549999999999997</v>
      </c>
      <c r="AP50" s="3">
        <v>30.4</v>
      </c>
      <c r="AQ50" s="3">
        <v>30433.07</v>
      </c>
      <c r="AR50" s="3">
        <v>11.12</v>
      </c>
      <c r="AS50" s="3">
        <v>150867.47</v>
      </c>
      <c r="AT50" s="3">
        <v>17.97</v>
      </c>
      <c r="AU50" s="3">
        <v>423054.53</v>
      </c>
      <c r="AV50" s="3">
        <v>16.190000000000001</v>
      </c>
      <c r="AW50" s="3">
        <v>415693.1</v>
      </c>
      <c r="AX50" s="3">
        <v>17.345099999999999</v>
      </c>
      <c r="AY50" s="3">
        <v>275000.21000000002</v>
      </c>
      <c r="AZ50" s="3">
        <v>14.78</v>
      </c>
      <c r="BA50" s="3">
        <v>21981</v>
      </c>
      <c r="BB50" s="3"/>
      <c r="BC50" s="3">
        <v>6391</v>
      </c>
    </row>
    <row r="51" spans="1:55" hidden="1" x14ac:dyDescent="0.2">
      <c r="A51" s="2" t="s">
        <v>45</v>
      </c>
      <c r="C51" s="3">
        <v>2619.5</v>
      </c>
      <c r="D51" s="3">
        <v>9.9</v>
      </c>
      <c r="E51" s="3">
        <v>2933.6</v>
      </c>
      <c r="F51" s="4">
        <f t="shared" ref="F51:F55" si="0">(E51-E39)/E39*100</f>
        <v>16.062668143693625</v>
      </c>
      <c r="G51" s="3">
        <v>2959026.1</v>
      </c>
      <c r="H51" s="3">
        <v>-9.6</v>
      </c>
      <c r="I51" s="3">
        <v>6679742.4000000004</v>
      </c>
      <c r="J51" s="3"/>
      <c r="K51" s="3">
        <v>23825.599999999999</v>
      </c>
      <c r="L51" s="3"/>
      <c r="M51" s="3">
        <v>36003.9</v>
      </c>
      <c r="N51" s="3"/>
      <c r="O51" s="3">
        <v>24460.799999999999</v>
      </c>
      <c r="P51" s="3"/>
      <c r="Q51" s="3">
        <v>11543.2</v>
      </c>
      <c r="R51" s="3"/>
      <c r="S51" s="3">
        <v>58351.1</v>
      </c>
      <c r="T51" s="3"/>
      <c r="U51" s="3">
        <v>7293.7</v>
      </c>
      <c r="V51" s="3"/>
      <c r="W51" s="3">
        <v>104.07</v>
      </c>
      <c r="X51" s="3"/>
      <c r="Y51" s="3">
        <v>103.34</v>
      </c>
      <c r="Z51" s="3"/>
      <c r="AA51" s="3">
        <v>111.28319999999999</v>
      </c>
      <c r="AB51" s="3"/>
      <c r="AC51" s="3">
        <v>109.67919999999999</v>
      </c>
      <c r="AD51" s="3"/>
      <c r="AE51" s="3">
        <v>107.1289</v>
      </c>
      <c r="AF51" s="3"/>
      <c r="AG51" s="3">
        <v>8.48</v>
      </c>
      <c r="AH51" s="3">
        <v>0.1</v>
      </c>
      <c r="AI51" s="3">
        <v>6824.9</v>
      </c>
      <c r="AJ51" s="3">
        <v>22796.22</v>
      </c>
      <c r="AK51" s="3">
        <v>17.02</v>
      </c>
      <c r="AL51" s="3">
        <v>29.41</v>
      </c>
      <c r="AM51" s="3">
        <v>4078.44</v>
      </c>
      <c r="AN51" s="3">
        <v>13585.18</v>
      </c>
      <c r="AO51" s="3">
        <v>26.64</v>
      </c>
      <c r="AP51" s="3">
        <v>29.3</v>
      </c>
      <c r="AQ51" s="3">
        <v>30789.61</v>
      </c>
      <c r="AR51" s="3">
        <v>10.7</v>
      </c>
      <c r="AS51" s="3">
        <v>151694.91</v>
      </c>
      <c r="AT51" s="3">
        <v>19.05</v>
      </c>
      <c r="AU51" s="3">
        <v>429313.72</v>
      </c>
      <c r="AV51" s="3">
        <v>16.940000000000001</v>
      </c>
      <c r="AW51" s="3">
        <v>422275.02</v>
      </c>
      <c r="AX51" s="3">
        <v>17.708600000000001</v>
      </c>
      <c r="AY51" s="3">
        <v>279639.01</v>
      </c>
      <c r="AZ51" s="3">
        <v>14.7</v>
      </c>
      <c r="BA51" s="3">
        <v>29057</v>
      </c>
      <c r="BB51" s="3"/>
      <c r="BC51" s="3">
        <v>7076</v>
      </c>
    </row>
    <row r="52" spans="1:55" hidden="1" x14ac:dyDescent="0.2">
      <c r="A52" s="2" t="s">
        <v>46</v>
      </c>
      <c r="C52" s="3">
        <v>3305.5</v>
      </c>
      <c r="D52" s="3">
        <v>9.6</v>
      </c>
      <c r="E52" s="3">
        <v>3688.6</v>
      </c>
      <c r="F52" s="4">
        <f t="shared" si="0"/>
        <v>15.749835252769326</v>
      </c>
      <c r="G52" s="3">
        <v>3688993.8</v>
      </c>
      <c r="H52" s="3">
        <v>-11.7</v>
      </c>
      <c r="I52" s="3">
        <v>8298441.5999999996</v>
      </c>
      <c r="J52" s="3"/>
      <c r="K52" s="3">
        <v>30377.3</v>
      </c>
      <c r="L52" s="3"/>
      <c r="M52" s="3">
        <v>35890</v>
      </c>
      <c r="N52" s="3"/>
      <c r="O52" s="3">
        <v>24400</v>
      </c>
      <c r="P52" s="3"/>
      <c r="Q52" s="3">
        <v>11490.1</v>
      </c>
      <c r="R52" s="3"/>
      <c r="S52" s="3">
        <v>59213</v>
      </c>
      <c r="T52" s="3"/>
      <c r="U52" s="3">
        <v>7444.8</v>
      </c>
      <c r="V52" s="3"/>
      <c r="W52" s="3">
        <v>103.34</v>
      </c>
      <c r="X52" s="3"/>
      <c r="Y52" s="3">
        <v>103.32</v>
      </c>
      <c r="Z52" s="3"/>
      <c r="AA52" s="3">
        <v>111.744</v>
      </c>
      <c r="AB52" s="3"/>
      <c r="AC52" s="3">
        <v>110.0059</v>
      </c>
      <c r="AD52" s="3"/>
      <c r="AE52" s="3">
        <v>107.2478</v>
      </c>
      <c r="AF52" s="3"/>
      <c r="AG52" s="3">
        <v>7.72</v>
      </c>
      <c r="AH52" s="3">
        <v>-0.4</v>
      </c>
      <c r="AI52" s="3">
        <v>6268.18</v>
      </c>
      <c r="AJ52" s="3">
        <v>29064.37</v>
      </c>
      <c r="AK52" s="3">
        <v>52.6</v>
      </c>
      <c r="AL52" s="3">
        <v>33.79</v>
      </c>
      <c r="AM52" s="3">
        <v>4024.63</v>
      </c>
      <c r="AN52" s="3">
        <v>17609.810000000001</v>
      </c>
      <c r="AO52" s="3">
        <v>37.729999999999997</v>
      </c>
      <c r="AP52" s="3">
        <v>31.1</v>
      </c>
      <c r="AQ52" s="3">
        <v>30169.3</v>
      </c>
      <c r="AR52" s="3">
        <v>12.88</v>
      </c>
      <c r="AS52" s="3">
        <v>153344.75</v>
      </c>
      <c r="AT52" s="3">
        <v>17.93</v>
      </c>
      <c r="AU52" s="3">
        <v>436221.6</v>
      </c>
      <c r="AV52" s="3">
        <v>18.07</v>
      </c>
      <c r="AW52" s="3">
        <v>431273.97</v>
      </c>
      <c r="AX52" s="3">
        <v>19.689599999999999</v>
      </c>
      <c r="AY52" s="3">
        <v>282875.17</v>
      </c>
      <c r="AZ52" s="3">
        <v>14.86</v>
      </c>
      <c r="BA52" s="3">
        <v>34735</v>
      </c>
      <c r="BB52" s="3"/>
      <c r="BC52" s="3">
        <v>5678</v>
      </c>
    </row>
    <row r="53" spans="1:55" hidden="1" x14ac:dyDescent="0.2">
      <c r="A53" s="2" t="s">
        <v>47</v>
      </c>
      <c r="C53" s="3">
        <v>3987.9</v>
      </c>
      <c r="D53" s="3">
        <v>9.1999999999999993</v>
      </c>
      <c r="E53" s="3">
        <v>4460.7</v>
      </c>
      <c r="F53" s="4">
        <f t="shared" si="0"/>
        <v>14.833311880550903</v>
      </c>
      <c r="G53" s="3">
        <v>4375326.8</v>
      </c>
      <c r="H53" s="3">
        <v>-13.9</v>
      </c>
      <c r="I53" s="3">
        <v>9844822.4000000004</v>
      </c>
      <c r="J53" s="3"/>
      <c r="K53" s="3">
        <v>36477</v>
      </c>
      <c r="L53" s="3"/>
      <c r="M53" s="3">
        <v>35632.1</v>
      </c>
      <c r="N53" s="3"/>
      <c r="O53" s="3">
        <v>24164</v>
      </c>
      <c r="P53" s="3"/>
      <c r="Q53" s="3">
        <v>11468.1</v>
      </c>
      <c r="R53" s="3"/>
      <c r="S53" s="3">
        <v>60075.7</v>
      </c>
      <c r="T53" s="3"/>
      <c r="U53" s="3">
        <v>7600.7</v>
      </c>
      <c r="V53" s="3"/>
      <c r="W53" s="3">
        <v>103.08</v>
      </c>
      <c r="X53" s="3"/>
      <c r="Y53" s="3">
        <v>103.36</v>
      </c>
      <c r="Z53" s="3"/>
      <c r="AA53" s="3">
        <v>111.16800000000001</v>
      </c>
      <c r="AB53" s="3"/>
      <c r="AC53" s="3">
        <v>109.8426</v>
      </c>
      <c r="AD53" s="3"/>
      <c r="AE53" s="3">
        <v>107.7234</v>
      </c>
      <c r="AF53" s="3"/>
      <c r="AG53" s="3">
        <v>7.08</v>
      </c>
      <c r="AH53" s="3">
        <v>-0.2</v>
      </c>
      <c r="AI53" s="3">
        <v>5743.8</v>
      </c>
      <c r="AJ53" s="3">
        <v>34808.19</v>
      </c>
      <c r="AK53" s="3">
        <v>30.71</v>
      </c>
      <c r="AL53" s="3">
        <v>33.270000000000003</v>
      </c>
      <c r="AM53" s="3">
        <v>5272.21</v>
      </c>
      <c r="AN53" s="3">
        <v>22882.02</v>
      </c>
      <c r="AO53" s="3">
        <v>17.46</v>
      </c>
      <c r="AP53" s="3">
        <v>27.7</v>
      </c>
      <c r="AQ53" s="3">
        <v>30181.32</v>
      </c>
      <c r="AR53" s="3">
        <v>12.28</v>
      </c>
      <c r="AS53" s="3">
        <v>154820.15</v>
      </c>
      <c r="AT53" s="3">
        <v>14.19</v>
      </c>
      <c r="AU53" s="3">
        <v>443141.02</v>
      </c>
      <c r="AV53" s="3">
        <v>17.37</v>
      </c>
      <c r="AW53" s="3">
        <v>438989.28</v>
      </c>
      <c r="AX53" s="3">
        <v>18.848700000000001</v>
      </c>
      <c r="AY53" s="3">
        <v>286199.38</v>
      </c>
      <c r="AZ53" s="3">
        <v>14.12</v>
      </c>
      <c r="BA53" s="3">
        <v>40711</v>
      </c>
      <c r="BB53" s="3"/>
      <c r="BC53" s="3">
        <v>5976</v>
      </c>
    </row>
    <row r="54" spans="1:55" hidden="1" x14ac:dyDescent="0.2">
      <c r="A54" s="2" t="s">
        <v>48</v>
      </c>
      <c r="C54" s="3">
        <v>4678.1000000000004</v>
      </c>
      <c r="D54" s="3">
        <v>9.1</v>
      </c>
      <c r="E54" s="3">
        <v>5222.3999999999996</v>
      </c>
      <c r="F54" s="4">
        <f t="shared" si="0"/>
        <v>15.317861637997657</v>
      </c>
      <c r="G54" s="3">
        <v>5038252.8</v>
      </c>
      <c r="H54" s="3">
        <v>-15.6</v>
      </c>
      <c r="I54" s="3">
        <v>11333702.5</v>
      </c>
      <c r="J54" s="3"/>
      <c r="K54" s="3">
        <v>43268.9</v>
      </c>
      <c r="L54" s="3"/>
      <c r="M54" s="3">
        <v>35505.599999999999</v>
      </c>
      <c r="N54" s="3"/>
      <c r="O54" s="3">
        <v>24084.5</v>
      </c>
      <c r="P54" s="3"/>
      <c r="Q54" s="3">
        <v>11421.1</v>
      </c>
      <c r="R54" s="3"/>
      <c r="S54" s="3">
        <v>60837.8</v>
      </c>
      <c r="T54" s="3"/>
      <c r="U54" s="3">
        <v>7782.7</v>
      </c>
      <c r="V54" s="3"/>
      <c r="W54" s="3">
        <v>102.36</v>
      </c>
      <c r="X54" s="3"/>
      <c r="Y54" s="3">
        <v>102.7</v>
      </c>
      <c r="Z54" s="3"/>
      <c r="AA54" s="3">
        <v>111.6288</v>
      </c>
      <c r="AB54" s="3"/>
      <c r="AC54" s="3">
        <v>110.2159</v>
      </c>
      <c r="AD54" s="3"/>
      <c r="AE54" s="3">
        <v>107.96120000000001</v>
      </c>
      <c r="AF54" s="3"/>
      <c r="AG54" s="3">
        <v>6.3</v>
      </c>
      <c r="AH54" s="3">
        <v>0.1</v>
      </c>
      <c r="AI54" s="3">
        <v>6073.5</v>
      </c>
      <c r="AJ54" s="3">
        <v>40881.71</v>
      </c>
      <c r="AK54" s="3">
        <v>16.52</v>
      </c>
      <c r="AL54" s="3">
        <v>30.49</v>
      </c>
      <c r="AM54" s="3">
        <v>4561.4399999999996</v>
      </c>
      <c r="AN54" s="3">
        <v>27443.46</v>
      </c>
      <c r="AO54" s="3">
        <v>40.93</v>
      </c>
      <c r="AP54" s="3">
        <v>29.7</v>
      </c>
      <c r="AQ54" s="3">
        <v>30687.19</v>
      </c>
      <c r="AR54" s="3">
        <v>12.3</v>
      </c>
      <c r="AS54" s="3">
        <v>154992.44</v>
      </c>
      <c r="AT54" s="3">
        <v>13.96</v>
      </c>
      <c r="AU54" s="3">
        <v>446362.17</v>
      </c>
      <c r="AV54" s="3">
        <v>16.350000000000001</v>
      </c>
      <c r="AW54" s="3">
        <v>443671.53</v>
      </c>
      <c r="AX54" s="3">
        <v>19.602900000000002</v>
      </c>
      <c r="AY54" s="3">
        <v>290016.98</v>
      </c>
      <c r="AZ54" s="3">
        <v>14.58</v>
      </c>
      <c r="BA54" s="3">
        <v>45601</v>
      </c>
      <c r="BB54" s="3"/>
      <c r="BC54" s="3">
        <v>4890</v>
      </c>
    </row>
    <row r="55" spans="1:55" hidden="1" x14ac:dyDescent="0.2">
      <c r="A55" s="2" t="s">
        <v>49</v>
      </c>
      <c r="C55" s="3">
        <v>5384.5</v>
      </c>
      <c r="D55" s="3">
        <v>8.5</v>
      </c>
      <c r="E55" s="3">
        <v>6001.4</v>
      </c>
      <c r="F55" s="4">
        <f t="shared" si="0"/>
        <v>14.646493590845699</v>
      </c>
      <c r="G55" s="3">
        <v>5664823.4000000004</v>
      </c>
      <c r="H55" s="3">
        <v>-17.3</v>
      </c>
      <c r="I55" s="3">
        <v>12783890.9</v>
      </c>
      <c r="J55" s="3"/>
      <c r="K55" s="3">
        <v>49953.3</v>
      </c>
      <c r="L55" s="3"/>
      <c r="M55" s="3">
        <v>35407</v>
      </c>
      <c r="N55" s="3"/>
      <c r="O55" s="3">
        <v>23989.8</v>
      </c>
      <c r="P55" s="3"/>
      <c r="Q55" s="3">
        <v>11417.2</v>
      </c>
      <c r="R55" s="3"/>
      <c r="S55" s="3">
        <v>61601.7</v>
      </c>
      <c r="T55" s="3"/>
      <c r="U55" s="3">
        <v>7934.8</v>
      </c>
      <c r="V55" s="3"/>
      <c r="W55" s="3">
        <v>101.78</v>
      </c>
      <c r="X55" s="3"/>
      <c r="Y55" s="3">
        <v>101.89</v>
      </c>
      <c r="Z55" s="3"/>
      <c r="AA55" s="3">
        <v>110.592</v>
      </c>
      <c r="AB55" s="3"/>
      <c r="AC55" s="3">
        <v>109.3058</v>
      </c>
      <c r="AD55" s="3"/>
      <c r="AE55" s="3">
        <v>107.2478</v>
      </c>
      <c r="AF55" s="3"/>
      <c r="AG55" s="3">
        <v>4.9000000000000004</v>
      </c>
      <c r="AH55" s="3">
        <v>-0.1</v>
      </c>
      <c r="AI55" s="3">
        <v>3847.93</v>
      </c>
      <c r="AJ55" s="3">
        <v>44729.64</v>
      </c>
      <c r="AK55" s="3">
        <v>10.08</v>
      </c>
      <c r="AL55" s="3">
        <v>28.44</v>
      </c>
      <c r="AM55" s="3">
        <v>4035.74</v>
      </c>
      <c r="AN55" s="3">
        <v>31479.200000000001</v>
      </c>
      <c r="AO55" s="3">
        <v>17.8</v>
      </c>
      <c r="AP55" s="3">
        <v>28.1</v>
      </c>
      <c r="AQ55" s="3">
        <v>30851.62</v>
      </c>
      <c r="AR55" s="3">
        <v>10.89</v>
      </c>
      <c r="AS55" s="3">
        <v>156889.92000000001</v>
      </c>
      <c r="AT55" s="3">
        <v>11.48</v>
      </c>
      <c r="AU55" s="3">
        <v>448846.68</v>
      </c>
      <c r="AV55" s="3">
        <v>16</v>
      </c>
      <c r="AW55" s="3">
        <v>450172.34</v>
      </c>
      <c r="AX55" s="3">
        <v>19.2775</v>
      </c>
      <c r="AY55" s="3">
        <v>292732.36</v>
      </c>
      <c r="AZ55" s="3">
        <v>14.29</v>
      </c>
      <c r="BA55" s="3">
        <v>50176</v>
      </c>
      <c r="BB55" s="3"/>
      <c r="BC55" s="3">
        <v>4575</v>
      </c>
    </row>
    <row r="56" spans="1:55" hidden="1" x14ac:dyDescent="0.2">
      <c r="A56" s="2" t="s">
        <v>50</v>
      </c>
      <c r="C56" s="3">
        <v>6100.2</v>
      </c>
      <c r="D56" s="3">
        <v>8.3000000000000007</v>
      </c>
      <c r="E56" s="3">
        <v>6100.2</v>
      </c>
      <c r="F56" s="3">
        <v>8.3000000000000007</v>
      </c>
      <c r="G56" s="3">
        <v>6468604.4000000004</v>
      </c>
      <c r="H56" s="3">
        <v>-17.100000000000001</v>
      </c>
      <c r="I56" s="3">
        <v>14386394</v>
      </c>
      <c r="J56" s="3"/>
      <c r="K56" s="3">
        <v>56610</v>
      </c>
      <c r="L56" s="3"/>
      <c r="M56" s="3">
        <v>35315</v>
      </c>
      <c r="N56" s="3"/>
      <c r="O56" s="3">
        <v>23941.5</v>
      </c>
      <c r="P56" s="3"/>
      <c r="Q56" s="3">
        <v>11373.6</v>
      </c>
      <c r="R56" s="3"/>
      <c r="S56" s="3">
        <v>62404.6</v>
      </c>
      <c r="T56" s="3"/>
      <c r="U56" s="3">
        <v>8080.8</v>
      </c>
      <c r="V56" s="3"/>
      <c r="W56" s="3">
        <v>101.15</v>
      </c>
      <c r="X56" s="3"/>
      <c r="Y56" s="3">
        <v>100.74</v>
      </c>
      <c r="Z56" s="3"/>
      <c r="AA56" s="3">
        <v>110.13120000000001</v>
      </c>
      <c r="AB56" s="3"/>
      <c r="AC56" s="3">
        <v>108.9324</v>
      </c>
      <c r="AD56" s="3"/>
      <c r="AE56" s="3">
        <v>107.01</v>
      </c>
      <c r="AF56" s="3"/>
      <c r="AG56" s="3">
        <v>4.6399999999999997</v>
      </c>
      <c r="AH56" s="3">
        <v>0</v>
      </c>
      <c r="AI56" s="3">
        <v>4217.22</v>
      </c>
      <c r="AJ56" s="3">
        <v>48946.86</v>
      </c>
      <c r="AK56" s="3">
        <v>3.08</v>
      </c>
      <c r="AL56" s="3">
        <v>25.77</v>
      </c>
      <c r="AM56" s="3">
        <v>4948.9399999999996</v>
      </c>
      <c r="AN56" s="3">
        <v>36428.14</v>
      </c>
      <c r="AO56" s="3">
        <v>11.6</v>
      </c>
      <c r="AP56" s="3">
        <v>25.5</v>
      </c>
      <c r="AQ56" s="3">
        <v>31724.880000000001</v>
      </c>
      <c r="AR56" s="3">
        <v>9.2799999999999994</v>
      </c>
      <c r="AS56" s="3">
        <v>155748.97</v>
      </c>
      <c r="AT56" s="3">
        <v>9.43</v>
      </c>
      <c r="AU56" s="3">
        <v>452898.71</v>
      </c>
      <c r="AV56" s="3">
        <v>15.29</v>
      </c>
      <c r="AW56" s="3">
        <v>454941.53</v>
      </c>
      <c r="AX56" s="3">
        <v>18.7895</v>
      </c>
      <c r="AY56" s="3">
        <v>296477.09000000003</v>
      </c>
      <c r="AZ56" s="3">
        <v>14.48</v>
      </c>
      <c r="BA56" s="3">
        <v>55835</v>
      </c>
      <c r="BB56" s="3"/>
      <c r="BC56" s="3">
        <v>5659</v>
      </c>
    </row>
    <row r="57" spans="1:55" hidden="1" x14ac:dyDescent="0.2">
      <c r="A57" s="2" t="s">
        <v>51</v>
      </c>
      <c r="C57" s="3">
        <v>6797.9</v>
      </c>
      <c r="D57" s="3">
        <v>8.1</v>
      </c>
      <c r="E57" s="3">
        <v>6797.9</v>
      </c>
      <c r="F57" s="3">
        <v>8.1</v>
      </c>
      <c r="G57" s="3">
        <v>7255068.9000000004</v>
      </c>
      <c r="H57" s="3">
        <v>-16.399999999999999</v>
      </c>
      <c r="I57" s="3">
        <v>16010642.300000001</v>
      </c>
      <c r="J57" s="3"/>
      <c r="K57" s="3">
        <v>63662.1</v>
      </c>
      <c r="L57" s="3"/>
      <c r="M57" s="3">
        <v>35143.699999999997</v>
      </c>
      <c r="N57" s="3"/>
      <c r="O57" s="3">
        <v>23877.8</v>
      </c>
      <c r="P57" s="3"/>
      <c r="Q57" s="3">
        <v>11266</v>
      </c>
      <c r="R57" s="3"/>
      <c r="S57" s="3">
        <v>62726.5</v>
      </c>
      <c r="T57" s="3"/>
      <c r="U57" s="3">
        <v>8221.4</v>
      </c>
      <c r="V57" s="3"/>
      <c r="W57" s="3">
        <v>99.68</v>
      </c>
      <c r="X57" s="3"/>
      <c r="Y57" s="3">
        <v>99.07</v>
      </c>
      <c r="Z57" s="3"/>
      <c r="AA57" s="3">
        <v>108.5184</v>
      </c>
      <c r="AB57" s="3"/>
      <c r="AC57" s="3">
        <v>107.85899999999999</v>
      </c>
      <c r="AD57" s="3"/>
      <c r="AE57" s="3">
        <v>106.7722</v>
      </c>
      <c r="AF57" s="3"/>
      <c r="AG57" s="3">
        <v>3.97</v>
      </c>
      <c r="AH57" s="3">
        <v>-0.3</v>
      </c>
      <c r="AI57" s="3">
        <v>5328.95</v>
      </c>
      <c r="AJ57" s="3">
        <v>54275.81</v>
      </c>
      <c r="AK57" s="3">
        <v>-0.34</v>
      </c>
      <c r="AL57" s="3">
        <v>22.62</v>
      </c>
      <c r="AM57" s="3">
        <v>4143.17</v>
      </c>
      <c r="AN57" s="3">
        <v>40571.31</v>
      </c>
      <c r="AO57" s="3">
        <v>16.399999999999999</v>
      </c>
      <c r="AP57" s="3">
        <v>24.5</v>
      </c>
      <c r="AQ57" s="3">
        <v>31317.84</v>
      </c>
      <c r="AR57" s="3">
        <v>10.59</v>
      </c>
      <c r="AS57" s="3">
        <v>157194.35999999999</v>
      </c>
      <c r="AT57" s="3">
        <v>8.85</v>
      </c>
      <c r="AU57" s="3">
        <v>453133.32</v>
      </c>
      <c r="AV57" s="3">
        <v>15.02</v>
      </c>
      <c r="AW57" s="3">
        <v>458331.49</v>
      </c>
      <c r="AX57" s="3">
        <v>21.096699999999998</v>
      </c>
      <c r="AY57" s="3">
        <v>298295.65000000002</v>
      </c>
      <c r="AZ57" s="3">
        <v>14.58</v>
      </c>
      <c r="BA57" s="3">
        <v>57123</v>
      </c>
      <c r="BB57" s="3"/>
      <c r="BC57" s="3">
        <v>1288</v>
      </c>
    </row>
    <row r="58" spans="1:55" hidden="1" x14ac:dyDescent="0.2">
      <c r="A58" s="2" t="s">
        <v>52</v>
      </c>
      <c r="C58" s="3">
        <v>7461.3</v>
      </c>
      <c r="D58" s="3">
        <v>21.6</v>
      </c>
      <c r="E58" s="3">
        <v>7461.3</v>
      </c>
      <c r="F58" s="3">
        <v>7.6</v>
      </c>
      <c r="G58" s="3">
        <v>8026910.2000000002</v>
      </c>
      <c r="H58" s="3">
        <v>-16</v>
      </c>
      <c r="I58" s="3">
        <v>17687909.699999999</v>
      </c>
      <c r="J58" s="3"/>
      <c r="K58" s="3">
        <v>71021.100000000006</v>
      </c>
      <c r="L58" s="3"/>
      <c r="M58" s="3">
        <v>34847.9</v>
      </c>
      <c r="N58" s="3"/>
      <c r="O58" s="3">
        <v>23709</v>
      </c>
      <c r="P58" s="3"/>
      <c r="Q58" s="3">
        <v>11139</v>
      </c>
      <c r="R58" s="3"/>
      <c r="S58" s="3">
        <v>63384</v>
      </c>
      <c r="T58" s="3"/>
      <c r="U58" s="3">
        <v>8338</v>
      </c>
      <c r="V58" s="3"/>
      <c r="W58" s="3">
        <v>98.46</v>
      </c>
      <c r="X58" s="3"/>
      <c r="Y58" s="3">
        <v>97.66</v>
      </c>
      <c r="Z58" s="3"/>
      <c r="AA58" s="3">
        <v>104.6016</v>
      </c>
      <c r="AB58" s="3"/>
      <c r="AC58" s="3">
        <v>105.1987</v>
      </c>
      <c r="AD58" s="3"/>
      <c r="AE58" s="3">
        <v>106.05880000000001</v>
      </c>
      <c r="AF58" s="3"/>
      <c r="AG58" s="3">
        <v>2.4300000000000002</v>
      </c>
      <c r="AH58" s="3">
        <v>-0.8</v>
      </c>
      <c r="AI58" s="3">
        <v>3792.4</v>
      </c>
      <c r="AJ58" s="3">
        <v>58068.21</v>
      </c>
      <c r="AK58" s="3">
        <v>-3.08</v>
      </c>
      <c r="AL58" s="3">
        <v>20.53</v>
      </c>
      <c r="AM58" s="3">
        <v>5254.03</v>
      </c>
      <c r="AN58" s="3">
        <v>45825.34</v>
      </c>
      <c r="AO58" s="3">
        <v>16.5</v>
      </c>
      <c r="AP58" s="3">
        <v>23.57</v>
      </c>
      <c r="AQ58" s="3">
        <v>31607.360000000001</v>
      </c>
      <c r="AR58" s="3">
        <v>9.0399999999999991</v>
      </c>
      <c r="AS58" s="3">
        <v>157826.63</v>
      </c>
      <c r="AT58" s="3">
        <v>6.8</v>
      </c>
      <c r="AU58" s="3">
        <v>458644.66</v>
      </c>
      <c r="AV58" s="3">
        <v>14.8</v>
      </c>
      <c r="AW58" s="3">
        <v>462369.19</v>
      </c>
      <c r="AX58" s="3">
        <v>19.937899999999999</v>
      </c>
      <c r="AY58" s="3">
        <v>295749.55</v>
      </c>
      <c r="AZ58" s="3">
        <v>16.03</v>
      </c>
      <c r="BA58" s="3">
        <v>61640</v>
      </c>
      <c r="BB58" s="3"/>
      <c r="BC58" s="3">
        <v>4517</v>
      </c>
    </row>
    <row r="59" spans="1:55" hidden="1" x14ac:dyDescent="0.2">
      <c r="A59" s="2" t="s">
        <v>53</v>
      </c>
      <c r="C59" s="3">
        <v>8139.9</v>
      </c>
      <c r="D59" s="3">
        <v>7</v>
      </c>
      <c r="E59" s="3">
        <v>8139.9</v>
      </c>
      <c r="F59" s="3">
        <v>7</v>
      </c>
      <c r="G59" s="3">
        <v>8807019.0999999996</v>
      </c>
      <c r="H59" s="3">
        <v>-15.8</v>
      </c>
      <c r="I59" s="3">
        <v>19359492.100000001</v>
      </c>
      <c r="J59" s="3"/>
      <c r="K59" s="3">
        <v>77368.5</v>
      </c>
      <c r="L59" s="3"/>
      <c r="M59" s="3">
        <v>34080.400000000001</v>
      </c>
      <c r="N59" s="3"/>
      <c r="O59" s="3">
        <v>23199.5</v>
      </c>
      <c r="P59" s="3"/>
      <c r="Q59" s="3">
        <v>10881</v>
      </c>
      <c r="R59" s="3"/>
      <c r="S59" s="3">
        <v>64123</v>
      </c>
      <c r="T59" s="3"/>
      <c r="U59" s="3">
        <v>8342.5</v>
      </c>
      <c r="V59" s="3"/>
      <c r="W59" s="3">
        <v>96.46</v>
      </c>
      <c r="X59" s="3"/>
      <c r="Y59" s="3">
        <v>95.53</v>
      </c>
      <c r="Z59" s="3"/>
      <c r="AA59" s="3">
        <v>100.9152</v>
      </c>
      <c r="AB59" s="3"/>
      <c r="AC59" s="3">
        <v>101.8383</v>
      </c>
      <c r="AD59" s="3"/>
      <c r="AE59" s="3">
        <v>103.2052</v>
      </c>
      <c r="AF59" s="3"/>
      <c r="AG59" s="3">
        <v>1.2</v>
      </c>
      <c r="AH59" s="3">
        <v>-0.24</v>
      </c>
      <c r="AI59" s="3">
        <v>3248.69</v>
      </c>
      <c r="AJ59" s="3">
        <v>61330.35</v>
      </c>
      <c r="AK59" s="3">
        <v>3.31</v>
      </c>
      <c r="AL59" s="3">
        <v>19.5</v>
      </c>
      <c r="AM59" s="3">
        <v>16601.689999999999</v>
      </c>
      <c r="AN59" s="3">
        <v>62427.03</v>
      </c>
      <c r="AO59" s="3">
        <v>30.8</v>
      </c>
      <c r="AP59" s="3">
        <v>25.4</v>
      </c>
      <c r="AQ59" s="3">
        <v>34218.959999999999</v>
      </c>
      <c r="AR59" s="3">
        <v>12.65</v>
      </c>
      <c r="AS59" s="3">
        <v>166217.13</v>
      </c>
      <c r="AT59" s="3">
        <v>9.06</v>
      </c>
      <c r="AU59" s="3">
        <v>475166.6</v>
      </c>
      <c r="AV59" s="3">
        <v>17.82</v>
      </c>
      <c r="AW59" s="3">
        <v>466203.32</v>
      </c>
      <c r="AX59" s="3">
        <v>19.732399999999998</v>
      </c>
      <c r="AY59" s="3">
        <v>303394.64</v>
      </c>
      <c r="AZ59" s="3">
        <v>18.760000000000002</v>
      </c>
      <c r="BA59" s="3">
        <v>69804</v>
      </c>
      <c r="BB59" s="3"/>
      <c r="BC59" s="3">
        <v>8164</v>
      </c>
    </row>
    <row r="60" spans="1:55" hidden="1" x14ac:dyDescent="0.2">
      <c r="A60" s="2" t="s">
        <v>175</v>
      </c>
      <c r="C60" s="3">
        <v>647.29999999999995</v>
      </c>
      <c r="D60" s="3">
        <v>9.4</v>
      </c>
      <c r="E60" s="3">
        <v>647.29999999999995</v>
      </c>
      <c r="F60" s="3">
        <v>2</v>
      </c>
      <c r="G60" s="3">
        <v>641492.4</v>
      </c>
      <c r="H60" s="3">
        <v>-20.399999999999999</v>
      </c>
      <c r="I60" s="3">
        <v>1525573.4</v>
      </c>
      <c r="J60" s="3"/>
      <c r="K60" s="3">
        <v>6262</v>
      </c>
      <c r="L60" s="3"/>
      <c r="M60" s="3">
        <v>33978.9</v>
      </c>
      <c r="N60" s="3"/>
      <c r="O60" s="3">
        <v>23151.5</v>
      </c>
      <c r="P60" s="3"/>
      <c r="Q60" s="3">
        <v>10827.4</v>
      </c>
      <c r="R60" s="3"/>
      <c r="S60" s="3">
        <v>64971.5</v>
      </c>
      <c r="T60" s="3"/>
      <c r="U60" s="3">
        <v>8463.1</v>
      </c>
      <c r="V60" s="3"/>
      <c r="W60" s="4">
        <f>AVERAGE(W59,W61)</f>
        <v>95.66</v>
      </c>
      <c r="X60" s="4"/>
      <c r="Y60" s="3">
        <v>94.41</v>
      </c>
      <c r="Z60" s="3"/>
      <c r="AA60" s="3">
        <v>100.1088</v>
      </c>
      <c r="AB60" s="3"/>
      <c r="AC60" s="3">
        <v>101.25490000000001</v>
      </c>
      <c r="AD60" s="3"/>
      <c r="AE60" s="3">
        <v>102.9674</v>
      </c>
      <c r="AF60" s="3"/>
      <c r="AG60" s="3">
        <v>0.95</v>
      </c>
      <c r="AH60" s="3">
        <v>0.94</v>
      </c>
      <c r="AI60" s="3">
        <v>6131.61</v>
      </c>
      <c r="AJ60" s="3">
        <v>6131.61</v>
      </c>
      <c r="AK60" s="3">
        <v>-17.100000000000001</v>
      </c>
      <c r="AL60" s="3">
        <v>-17.100000000000001</v>
      </c>
      <c r="AM60" s="3">
        <v>3993.45</v>
      </c>
      <c r="AN60" s="3">
        <v>3993.45</v>
      </c>
      <c r="AO60" s="3">
        <v>32.49</v>
      </c>
      <c r="AP60" s="3">
        <v>32.5</v>
      </c>
      <c r="AQ60" s="3">
        <v>41082.370000000003</v>
      </c>
      <c r="AR60" s="3">
        <v>12.02</v>
      </c>
      <c r="AS60" s="3">
        <v>165214.34</v>
      </c>
      <c r="AT60" s="3">
        <v>6.68</v>
      </c>
      <c r="AU60" s="3">
        <v>496135.31</v>
      </c>
      <c r="AV60" s="3">
        <v>18.79</v>
      </c>
      <c r="AW60" s="3">
        <v>481592.11009999999</v>
      </c>
      <c r="AX60" s="3">
        <v>22.995899999999999</v>
      </c>
      <c r="AY60" s="3">
        <v>319921.84000000003</v>
      </c>
      <c r="AZ60" s="3">
        <v>21.33</v>
      </c>
      <c r="BA60" s="3">
        <v>13990</v>
      </c>
      <c r="BB60" s="3"/>
      <c r="BC60" s="3">
        <v>13990</v>
      </c>
    </row>
    <row r="61" spans="1:55" hidden="1" x14ac:dyDescent="0.2">
      <c r="A61" s="2" t="s">
        <v>54</v>
      </c>
      <c r="C61" s="3">
        <v>1254.2</v>
      </c>
      <c r="D61" s="3">
        <v>1.7</v>
      </c>
      <c r="E61" s="3">
        <v>1288.5999999999999</v>
      </c>
      <c r="F61" s="3">
        <v>2</v>
      </c>
      <c r="G61" s="3">
        <v>1301773.1000000001</v>
      </c>
      <c r="H61" s="3">
        <v>-8.6</v>
      </c>
      <c r="I61" s="3">
        <v>3053234</v>
      </c>
      <c r="J61" s="3"/>
      <c r="K61" s="3">
        <v>12518.8</v>
      </c>
      <c r="L61" s="3"/>
      <c r="M61" s="3">
        <v>33769.599999999999</v>
      </c>
      <c r="N61" s="3"/>
      <c r="O61" s="3">
        <v>23014.1</v>
      </c>
      <c r="P61" s="3"/>
      <c r="Q61" s="3">
        <v>10755.5</v>
      </c>
      <c r="R61" s="3"/>
      <c r="S61" s="3">
        <v>65978</v>
      </c>
      <c r="T61" s="3"/>
      <c r="U61" s="3">
        <v>8648.2000000000007</v>
      </c>
      <c r="V61" s="3"/>
      <c r="W61" s="3">
        <v>94.86</v>
      </c>
      <c r="X61" s="3"/>
      <c r="Y61" s="3">
        <v>93.88</v>
      </c>
      <c r="Z61" s="3"/>
      <c r="AA61" s="3">
        <v>99.878399999999999</v>
      </c>
      <c r="AB61" s="3"/>
      <c r="AC61" s="3">
        <v>100.97490000000001</v>
      </c>
      <c r="AD61" s="3"/>
      <c r="AE61" s="3">
        <v>102.61069999999999</v>
      </c>
      <c r="AF61" s="3"/>
      <c r="AG61" s="3">
        <v>-1.56</v>
      </c>
      <c r="AH61" s="3">
        <v>0</v>
      </c>
      <c r="AI61" s="3">
        <v>4108.2299999999996</v>
      </c>
      <c r="AJ61" s="3">
        <v>10239.84</v>
      </c>
      <c r="AK61" s="3">
        <v>-1.22</v>
      </c>
      <c r="AL61" s="3">
        <v>-11.4</v>
      </c>
      <c r="AM61" s="3">
        <v>3810.08</v>
      </c>
      <c r="AN61" s="3">
        <v>7803.53</v>
      </c>
      <c r="AO61" s="3">
        <v>42.02</v>
      </c>
      <c r="AP61" s="3">
        <v>37</v>
      </c>
      <c r="AQ61" s="3">
        <v>35141.64</v>
      </c>
      <c r="AR61" s="3">
        <v>8.2799999999999994</v>
      </c>
      <c r="AS61" s="3">
        <v>166149.6</v>
      </c>
      <c r="AT61" s="3">
        <v>10.87</v>
      </c>
      <c r="AU61" s="3">
        <v>506708.07</v>
      </c>
      <c r="AV61" s="3">
        <v>20.48</v>
      </c>
      <c r="AW61" s="3">
        <v>498100.2966</v>
      </c>
      <c r="AX61" s="3">
        <v>23.009699999999999</v>
      </c>
      <c r="AY61" s="3">
        <v>330637.71000000002</v>
      </c>
      <c r="AZ61" s="3">
        <v>24.17</v>
      </c>
      <c r="BA61" s="3">
        <v>25121</v>
      </c>
      <c r="BB61" s="3"/>
      <c r="BC61" s="3">
        <v>11131</v>
      </c>
    </row>
    <row r="62" spans="1:55" hidden="1" x14ac:dyDescent="0.2">
      <c r="A62" s="2" t="s">
        <v>55</v>
      </c>
      <c r="C62" s="3">
        <v>1967.3</v>
      </c>
      <c r="D62" s="3">
        <v>10.8</v>
      </c>
      <c r="E62" s="3">
        <v>2024.2</v>
      </c>
      <c r="F62" s="3">
        <v>1.9</v>
      </c>
      <c r="G62" s="3">
        <v>2067284.2</v>
      </c>
      <c r="H62" s="3">
        <v>-6.6</v>
      </c>
      <c r="I62" s="3">
        <v>4994991.2</v>
      </c>
      <c r="J62" s="3"/>
      <c r="K62" s="3">
        <v>19480</v>
      </c>
      <c r="L62" s="3"/>
      <c r="M62" s="3">
        <v>33531</v>
      </c>
      <c r="N62" s="3"/>
      <c r="O62" s="3">
        <v>22804.3</v>
      </c>
      <c r="P62" s="3"/>
      <c r="Q62" s="3">
        <v>10726.7</v>
      </c>
      <c r="R62" s="3"/>
      <c r="S62" s="3">
        <v>67033.100000000006</v>
      </c>
      <c r="T62" s="3"/>
      <c r="U62" s="3">
        <v>8813.4</v>
      </c>
      <c r="V62" s="3"/>
      <c r="W62" s="3">
        <v>94.74</v>
      </c>
      <c r="X62" s="3"/>
      <c r="Y62" s="3">
        <v>94.39</v>
      </c>
      <c r="Z62" s="3"/>
      <c r="AA62" s="3">
        <v>98.956800000000001</v>
      </c>
      <c r="AB62" s="3"/>
      <c r="AC62" s="3">
        <v>100.3215</v>
      </c>
      <c r="AD62" s="3"/>
      <c r="AE62" s="3">
        <v>102.3729</v>
      </c>
      <c r="AF62" s="3"/>
      <c r="AG62" s="3">
        <v>-1.17</v>
      </c>
      <c r="AH62" s="3">
        <v>-0.3</v>
      </c>
      <c r="AI62" s="3">
        <v>4402.21</v>
      </c>
      <c r="AJ62" s="3">
        <v>14642.05</v>
      </c>
      <c r="AK62" s="3">
        <v>-0.31</v>
      </c>
      <c r="AL62" s="3">
        <v>-8.3000000000000007</v>
      </c>
      <c r="AM62" s="3">
        <v>5007.3900000000003</v>
      </c>
      <c r="AN62" s="3">
        <v>12810.92</v>
      </c>
      <c r="AO62" s="3">
        <v>31.4</v>
      </c>
      <c r="AP62" s="3">
        <v>34.799999999999997</v>
      </c>
      <c r="AQ62" s="3">
        <v>33746.42</v>
      </c>
      <c r="AR62" s="3">
        <v>10.88</v>
      </c>
      <c r="AS62" s="3">
        <v>176541.13</v>
      </c>
      <c r="AT62" s="3">
        <v>17.04</v>
      </c>
      <c r="AU62" s="3">
        <v>530626.71</v>
      </c>
      <c r="AV62" s="3">
        <v>25.51</v>
      </c>
      <c r="AW62" s="3">
        <v>522618.71970000002</v>
      </c>
      <c r="AX62" s="3">
        <v>25.722300000000001</v>
      </c>
      <c r="AY62" s="3">
        <v>349554.82</v>
      </c>
      <c r="AZ62" s="3">
        <v>29.78</v>
      </c>
      <c r="BA62" s="3">
        <v>47132</v>
      </c>
      <c r="BB62" s="3"/>
      <c r="BC62" s="3">
        <v>22011</v>
      </c>
    </row>
    <row r="63" spans="1:55" hidden="1" x14ac:dyDescent="0.2">
      <c r="A63" s="2" t="s">
        <v>56</v>
      </c>
      <c r="C63" s="3">
        <v>2664.2</v>
      </c>
      <c r="D63" s="3">
        <v>11.3</v>
      </c>
      <c r="E63" s="3">
        <v>2735.1</v>
      </c>
      <c r="F63" s="3">
        <v>2</v>
      </c>
      <c r="G63" s="3">
        <v>2796347.6</v>
      </c>
      <c r="H63" s="3">
        <v>-5.5</v>
      </c>
      <c r="I63" s="3">
        <v>6886327.7999999998</v>
      </c>
      <c r="J63" s="3"/>
      <c r="K63" s="3">
        <v>26363.5</v>
      </c>
      <c r="L63" s="3"/>
      <c r="M63" s="3">
        <v>33321</v>
      </c>
      <c r="N63" s="3"/>
      <c r="O63" s="3">
        <v>22646.5</v>
      </c>
      <c r="P63" s="3"/>
      <c r="Q63" s="3">
        <v>10674.5</v>
      </c>
      <c r="R63" s="3"/>
      <c r="S63" s="3">
        <v>67880.100000000006</v>
      </c>
      <c r="T63" s="3"/>
      <c r="U63" s="3">
        <v>8982.1</v>
      </c>
      <c r="V63" s="3"/>
      <c r="W63" s="3">
        <v>94.76</v>
      </c>
      <c r="X63" s="3"/>
      <c r="Y63" s="3">
        <v>94.86</v>
      </c>
      <c r="Z63" s="3"/>
      <c r="AA63" s="3">
        <v>99.647999999999996</v>
      </c>
      <c r="AB63" s="3"/>
      <c r="AC63" s="3">
        <v>100.5082</v>
      </c>
      <c r="AD63" s="3"/>
      <c r="AE63" s="3">
        <v>101.7784</v>
      </c>
      <c r="AF63" s="3"/>
      <c r="AG63" s="3">
        <v>-1.5</v>
      </c>
      <c r="AH63" s="3">
        <v>-0.23</v>
      </c>
      <c r="AI63" s="3">
        <v>5897.15</v>
      </c>
      <c r="AJ63" s="3">
        <v>20539.2</v>
      </c>
      <c r="AK63" s="3">
        <v>-13.59</v>
      </c>
      <c r="AL63" s="3">
        <v>-9.9</v>
      </c>
      <c r="AM63" s="3">
        <v>5078.05</v>
      </c>
      <c r="AN63" s="3">
        <v>17888.97</v>
      </c>
      <c r="AO63" s="3">
        <v>24.5</v>
      </c>
      <c r="AP63" s="3">
        <v>31.7</v>
      </c>
      <c r="AQ63" s="3">
        <v>34257.269999999997</v>
      </c>
      <c r="AR63" s="3">
        <v>11.26</v>
      </c>
      <c r="AS63" s="3">
        <v>178213.57</v>
      </c>
      <c r="AT63" s="3">
        <v>17.48</v>
      </c>
      <c r="AU63" s="3">
        <v>540481.21</v>
      </c>
      <c r="AV63" s="3">
        <v>25.95</v>
      </c>
      <c r="AW63" s="3">
        <v>532941.04980000004</v>
      </c>
      <c r="AX63" s="3">
        <v>26.207100000000001</v>
      </c>
      <c r="AY63" s="3">
        <v>355472.82</v>
      </c>
      <c r="AZ63" s="3">
        <v>29.72</v>
      </c>
      <c r="BA63" s="3">
        <v>52584</v>
      </c>
      <c r="BB63" s="3"/>
      <c r="BC63" s="3">
        <v>5452</v>
      </c>
    </row>
    <row r="64" spans="1:55" hidden="1" x14ac:dyDescent="0.2">
      <c r="A64" s="2" t="s">
        <v>57</v>
      </c>
      <c r="C64" s="3">
        <v>3359.8</v>
      </c>
      <c r="D64" s="3">
        <v>11.3</v>
      </c>
      <c r="E64" s="3">
        <v>3449.8</v>
      </c>
      <c r="F64" s="3">
        <v>2.1</v>
      </c>
      <c r="G64" s="3">
        <v>3520769.2</v>
      </c>
      <c r="H64" s="3">
        <v>-4.5999999999999996</v>
      </c>
      <c r="I64" s="3">
        <v>8877454.4000000004</v>
      </c>
      <c r="J64" s="3"/>
      <c r="K64" s="3">
        <v>33048.300000000003</v>
      </c>
      <c r="L64" s="3"/>
      <c r="M64" s="3">
        <v>33153.5</v>
      </c>
      <c r="N64" s="3"/>
      <c r="O64" s="3">
        <v>22473.8</v>
      </c>
      <c r="P64" s="3"/>
      <c r="Q64" s="3">
        <v>10679.7</v>
      </c>
      <c r="R64" s="3"/>
      <c r="S64" s="3">
        <v>68694.899999999994</v>
      </c>
      <c r="T64" s="3"/>
      <c r="U64" s="3">
        <v>9162.9</v>
      </c>
      <c r="V64" s="3"/>
      <c r="W64" s="3">
        <v>95.94</v>
      </c>
      <c r="X64" s="3"/>
      <c r="Y64" s="3">
        <v>95.34</v>
      </c>
      <c r="Z64" s="3"/>
      <c r="AA64" s="3">
        <v>100.33920000000001</v>
      </c>
      <c r="AB64" s="3"/>
      <c r="AC64" s="3">
        <v>101.16160000000001</v>
      </c>
      <c r="AD64" s="3"/>
      <c r="AE64" s="3">
        <v>102.3729</v>
      </c>
      <c r="AF64" s="3"/>
      <c r="AG64" s="3">
        <v>-1.37</v>
      </c>
      <c r="AH64" s="3">
        <v>-0.28999999999999998</v>
      </c>
      <c r="AI64" s="3">
        <v>6569.47</v>
      </c>
      <c r="AJ64" s="3">
        <v>27108.67</v>
      </c>
      <c r="AK64" s="3">
        <v>4.8099999999999996</v>
      </c>
      <c r="AL64" s="3">
        <v>-6.7</v>
      </c>
      <c r="AM64" s="3">
        <v>4608.01</v>
      </c>
      <c r="AN64" s="3">
        <v>22496.98</v>
      </c>
      <c r="AO64" s="3">
        <v>14.5</v>
      </c>
      <c r="AP64" s="3">
        <v>27.8</v>
      </c>
      <c r="AQ64" s="3">
        <v>33559.519999999997</v>
      </c>
      <c r="AR64" s="3">
        <v>11.24</v>
      </c>
      <c r="AS64" s="3">
        <v>182025.58</v>
      </c>
      <c r="AT64" s="3">
        <v>18.690000000000001</v>
      </c>
      <c r="AU64" s="3">
        <v>548263.51</v>
      </c>
      <c r="AV64" s="3">
        <v>25.74</v>
      </c>
      <c r="AW64" s="3">
        <v>546300.01879999996</v>
      </c>
      <c r="AX64" s="3">
        <v>26.671199999999999</v>
      </c>
      <c r="AY64" s="3">
        <v>362141.69</v>
      </c>
      <c r="AZ64" s="3">
        <v>30.6</v>
      </c>
      <c r="BA64" s="3">
        <v>67543</v>
      </c>
      <c r="BB64" s="3"/>
      <c r="BC64" s="3">
        <v>14959</v>
      </c>
    </row>
    <row r="65" spans="1:55" hidden="1" x14ac:dyDescent="0.2">
      <c r="A65" s="2" t="s">
        <v>58</v>
      </c>
      <c r="C65" s="3">
        <v>4055.9</v>
      </c>
      <c r="D65" s="3">
        <v>11.8</v>
      </c>
      <c r="E65" s="3">
        <v>4170.7</v>
      </c>
      <c r="F65" s="3">
        <v>2.2999999999999998</v>
      </c>
      <c r="G65" s="3">
        <v>4217991</v>
      </c>
      <c r="H65" s="3">
        <v>-3.6</v>
      </c>
      <c r="I65" s="3">
        <v>10829848.800000001</v>
      </c>
      <c r="J65" s="3"/>
      <c r="K65" s="3">
        <v>39637</v>
      </c>
      <c r="L65" s="3"/>
      <c r="M65" s="3">
        <v>32992.400000000001</v>
      </c>
      <c r="N65" s="3"/>
      <c r="O65" s="3">
        <v>22356.1</v>
      </c>
      <c r="P65" s="3"/>
      <c r="Q65" s="3">
        <v>10636.4</v>
      </c>
      <c r="R65" s="3"/>
      <c r="S65" s="3">
        <v>69519.899999999994</v>
      </c>
      <c r="T65" s="3"/>
      <c r="U65" s="3">
        <v>9348.2000000000007</v>
      </c>
      <c r="V65" s="3"/>
      <c r="W65" s="3">
        <v>96.55</v>
      </c>
      <c r="X65" s="3"/>
      <c r="Y65" s="3">
        <v>95.9</v>
      </c>
      <c r="Z65" s="3"/>
      <c r="AA65" s="3">
        <v>100.1088</v>
      </c>
      <c r="AB65" s="3"/>
      <c r="AC65" s="3">
        <v>100.97490000000001</v>
      </c>
      <c r="AD65" s="3"/>
      <c r="AE65" s="3">
        <v>102.254</v>
      </c>
      <c r="AF65" s="3"/>
      <c r="AG65" s="3">
        <v>-1.67</v>
      </c>
      <c r="AH65" s="3">
        <v>-0.5</v>
      </c>
      <c r="AI65" s="3">
        <v>6867.47</v>
      </c>
      <c r="AJ65" s="3">
        <v>33976.14</v>
      </c>
      <c r="AK65" s="3">
        <v>19.559999999999999</v>
      </c>
      <c r="AL65" s="3">
        <v>-2.4</v>
      </c>
      <c r="AM65" s="3">
        <v>6405.58</v>
      </c>
      <c r="AN65" s="3">
        <v>28902.560000000001</v>
      </c>
      <c r="AO65" s="3">
        <v>21.5</v>
      </c>
      <c r="AP65" s="3">
        <v>26.3</v>
      </c>
      <c r="AQ65" s="3">
        <v>33640.980000000003</v>
      </c>
      <c r="AR65" s="3">
        <v>11.46</v>
      </c>
      <c r="AS65" s="3">
        <v>193138.15</v>
      </c>
      <c r="AT65" s="3">
        <v>24.79</v>
      </c>
      <c r="AU65" s="3">
        <v>568916.19999999995</v>
      </c>
      <c r="AV65" s="3">
        <v>28.46</v>
      </c>
      <c r="AW65" s="3">
        <v>566288.11210000003</v>
      </c>
      <c r="AX65" s="3">
        <v>28.998200000000001</v>
      </c>
      <c r="AY65" s="3">
        <v>377446.11550000001</v>
      </c>
      <c r="AZ65" s="3">
        <v>34.44</v>
      </c>
      <c r="BA65" s="3">
        <v>88610</v>
      </c>
      <c r="BB65" s="3"/>
      <c r="BC65" s="3">
        <v>21067</v>
      </c>
    </row>
    <row r="66" spans="1:55" hidden="1" x14ac:dyDescent="0.2">
      <c r="A66" s="2" t="s">
        <v>59</v>
      </c>
      <c r="C66" s="3">
        <v>4774.8999999999996</v>
      </c>
      <c r="D66" s="3">
        <v>12.2</v>
      </c>
      <c r="E66" s="3">
        <v>4911.1000000000004</v>
      </c>
      <c r="F66" s="3">
        <v>2.7</v>
      </c>
      <c r="G66" s="3">
        <v>4905314.2</v>
      </c>
      <c r="H66" s="3">
        <v>-2.6</v>
      </c>
      <c r="I66" s="3">
        <v>12761307</v>
      </c>
      <c r="J66" s="3"/>
      <c r="K66" s="3">
        <v>46300.800000000003</v>
      </c>
      <c r="L66" s="3"/>
      <c r="M66" s="3">
        <v>32794.1</v>
      </c>
      <c r="N66" s="3"/>
      <c r="O66" s="3">
        <v>22203.7</v>
      </c>
      <c r="P66" s="3"/>
      <c r="Q66" s="3">
        <v>10590.4</v>
      </c>
      <c r="R66" s="3"/>
      <c r="S66" s="3">
        <v>70265.100000000006</v>
      </c>
      <c r="T66" s="3"/>
      <c r="U66" s="3">
        <v>9542.9</v>
      </c>
      <c r="V66" s="3"/>
      <c r="W66" s="3">
        <v>98.01</v>
      </c>
      <c r="X66" s="3"/>
      <c r="Y66" s="3">
        <v>96.54</v>
      </c>
      <c r="Z66" s="3"/>
      <c r="AA66" s="3">
        <v>101.1456</v>
      </c>
      <c r="AB66" s="3"/>
      <c r="AC66" s="3">
        <v>102.1183</v>
      </c>
      <c r="AD66" s="3"/>
      <c r="AE66" s="3">
        <v>103.56189999999999</v>
      </c>
      <c r="AF66" s="3"/>
      <c r="AG66" s="3">
        <v>-1.81</v>
      </c>
      <c r="AH66" s="3">
        <v>0.01</v>
      </c>
      <c r="AI66" s="3">
        <v>6695.91</v>
      </c>
      <c r="AJ66" s="3">
        <v>40672.050000000003</v>
      </c>
      <c r="AK66" s="3">
        <v>10.25</v>
      </c>
      <c r="AL66" s="3">
        <v>-0.5</v>
      </c>
      <c r="AM66" s="3">
        <v>4985.67</v>
      </c>
      <c r="AN66" s="3">
        <v>33888.230000000003</v>
      </c>
      <c r="AO66" s="3">
        <v>9.3000000000000007</v>
      </c>
      <c r="AP66" s="3">
        <v>23.5</v>
      </c>
      <c r="AQ66" s="3">
        <v>34239.300000000003</v>
      </c>
      <c r="AR66" s="3">
        <v>11.59</v>
      </c>
      <c r="AS66" s="3">
        <v>195889.27</v>
      </c>
      <c r="AT66" s="3">
        <v>26.37</v>
      </c>
      <c r="AU66" s="3">
        <v>573102.85</v>
      </c>
      <c r="AV66" s="3">
        <v>28.42</v>
      </c>
      <c r="AW66" s="3">
        <v>570390.73109999998</v>
      </c>
      <c r="AX66" s="3">
        <v>28.561499999999999</v>
      </c>
      <c r="AY66" s="3">
        <v>381137.61339999997</v>
      </c>
      <c r="AZ66" s="3">
        <v>33.9</v>
      </c>
      <c r="BA66" s="3">
        <v>95998</v>
      </c>
      <c r="BB66" s="3"/>
      <c r="BC66" s="3">
        <v>7388</v>
      </c>
    </row>
    <row r="67" spans="1:55" hidden="1" x14ac:dyDescent="0.2">
      <c r="A67" s="2" t="s">
        <v>60</v>
      </c>
      <c r="C67" s="3">
        <v>5527</v>
      </c>
      <c r="D67" s="3">
        <v>3.1</v>
      </c>
      <c r="E67" s="3">
        <v>5681.5</v>
      </c>
      <c r="F67" s="3">
        <v>3.2</v>
      </c>
      <c r="G67" s="3">
        <v>5581658.2000000002</v>
      </c>
      <c r="H67" s="3">
        <v>-1.5</v>
      </c>
      <c r="I67" s="3">
        <v>14847027.699999999</v>
      </c>
      <c r="J67" s="3"/>
      <c r="K67" s="3">
        <v>53307.199999999997</v>
      </c>
      <c r="L67" s="3"/>
      <c r="M67" s="3">
        <v>32598.1</v>
      </c>
      <c r="N67" s="3"/>
      <c r="O67" s="3">
        <v>22067.9</v>
      </c>
      <c r="P67" s="3"/>
      <c r="Q67" s="3">
        <v>10530.1</v>
      </c>
      <c r="R67" s="3"/>
      <c r="S67" s="3">
        <v>71050.399999999994</v>
      </c>
      <c r="T67" s="3"/>
      <c r="U67" s="3">
        <v>9723</v>
      </c>
      <c r="V67" s="3"/>
      <c r="W67" s="3">
        <v>100.08</v>
      </c>
      <c r="X67" s="3"/>
      <c r="Y67" s="3">
        <v>97.26</v>
      </c>
      <c r="Z67" s="3"/>
      <c r="AA67" s="3">
        <v>101.952</v>
      </c>
      <c r="AB67" s="3"/>
      <c r="AC67" s="3">
        <v>102.7017</v>
      </c>
      <c r="AD67" s="3"/>
      <c r="AE67" s="3">
        <v>103.7997</v>
      </c>
      <c r="AF67" s="3"/>
      <c r="AG67" s="3">
        <v>-1.2</v>
      </c>
      <c r="AH67" s="3">
        <v>0.48</v>
      </c>
      <c r="AI67" s="3">
        <v>5237.47</v>
      </c>
      <c r="AJ67" s="3">
        <v>45909.52</v>
      </c>
      <c r="AK67" s="3">
        <v>36.11</v>
      </c>
      <c r="AL67" s="3">
        <v>2.6</v>
      </c>
      <c r="AM67" s="3">
        <v>4737.12</v>
      </c>
      <c r="AN67" s="3">
        <v>38625.35</v>
      </c>
      <c r="AO67" s="3">
        <v>17.399999999999999</v>
      </c>
      <c r="AP67" s="3">
        <v>22.7</v>
      </c>
      <c r="AQ67" s="3">
        <v>34406.620000000003</v>
      </c>
      <c r="AR67" s="3">
        <v>11.52</v>
      </c>
      <c r="AS67" s="3">
        <v>200394.83</v>
      </c>
      <c r="AT67" s="3">
        <v>27.72</v>
      </c>
      <c r="AU67" s="3">
        <v>576698.94999999995</v>
      </c>
      <c r="AV67" s="3">
        <v>28.53</v>
      </c>
      <c r="AW67" s="3">
        <v>573939.55000000005</v>
      </c>
      <c r="AX67" s="3">
        <v>27.493300000000001</v>
      </c>
      <c r="AY67" s="3">
        <v>385241.1888</v>
      </c>
      <c r="AZ67" s="3">
        <v>34.11</v>
      </c>
      <c r="BA67" s="3">
        <v>103648</v>
      </c>
      <c r="BB67" s="3"/>
      <c r="BC67" s="3">
        <v>7650</v>
      </c>
    </row>
    <row r="68" spans="1:55" hidden="1" x14ac:dyDescent="0.2">
      <c r="A68" s="2" t="s">
        <v>61</v>
      </c>
      <c r="C68" s="3">
        <v>6256.9</v>
      </c>
      <c r="D68" s="3">
        <v>13.4</v>
      </c>
      <c r="E68" s="3">
        <v>6451.2</v>
      </c>
      <c r="F68" s="3">
        <v>3.3</v>
      </c>
      <c r="G68" s="3">
        <v>6274841.2000000002</v>
      </c>
      <c r="H68" s="3">
        <v>-3</v>
      </c>
      <c r="I68" s="3">
        <v>16859350.699999999</v>
      </c>
      <c r="J68" s="3"/>
      <c r="K68" s="3">
        <v>60488.800000000003</v>
      </c>
      <c r="L68" s="3"/>
      <c r="M68" s="3">
        <v>32375.1</v>
      </c>
      <c r="N68" s="3"/>
      <c r="O68" s="3">
        <v>21907.200000000001</v>
      </c>
      <c r="P68" s="3"/>
      <c r="Q68" s="3">
        <v>10467.9</v>
      </c>
      <c r="R68" s="3"/>
      <c r="S68" s="3">
        <v>71983.8</v>
      </c>
      <c r="T68" s="3"/>
      <c r="U68" s="3">
        <v>9932.7999999999993</v>
      </c>
      <c r="V68" s="3"/>
      <c r="W68" s="3">
        <v>101.08</v>
      </c>
      <c r="X68" s="3"/>
      <c r="Y68" s="3">
        <v>98.15</v>
      </c>
      <c r="Z68" s="3"/>
      <c r="AA68" s="3">
        <v>102.1824</v>
      </c>
      <c r="AB68" s="3"/>
      <c r="AC68" s="3">
        <v>102.79510000000001</v>
      </c>
      <c r="AD68" s="3"/>
      <c r="AE68" s="3">
        <v>103.6808</v>
      </c>
      <c r="AF68" s="3"/>
      <c r="AG68" s="3">
        <v>-0.79</v>
      </c>
      <c r="AH68" s="3">
        <v>0.45</v>
      </c>
      <c r="AI68" s="3">
        <v>5609.35</v>
      </c>
      <c r="AJ68" s="3">
        <v>51518.87</v>
      </c>
      <c r="AK68" s="3">
        <v>33.01</v>
      </c>
      <c r="AL68" s="3">
        <v>5.3</v>
      </c>
      <c r="AM68" s="3">
        <v>6577.43</v>
      </c>
      <c r="AN68" s="3">
        <v>45202.78</v>
      </c>
      <c r="AO68" s="3">
        <v>32.9</v>
      </c>
      <c r="AP68" s="3">
        <v>24.1</v>
      </c>
      <c r="AQ68" s="3">
        <v>36787.89</v>
      </c>
      <c r="AR68" s="3">
        <v>15.96</v>
      </c>
      <c r="AS68" s="3">
        <v>201708.14</v>
      </c>
      <c r="AT68" s="3">
        <v>29.51</v>
      </c>
      <c r="AU68" s="3">
        <v>585405.34</v>
      </c>
      <c r="AV68" s="3">
        <v>29.31</v>
      </c>
      <c r="AW68" s="3">
        <v>583987.20739999996</v>
      </c>
      <c r="AX68" s="3">
        <v>28.365300000000001</v>
      </c>
      <c r="AY68" s="3">
        <v>390407.85259999998</v>
      </c>
      <c r="AZ68" s="3">
        <v>34.159999999999997</v>
      </c>
      <c r="BA68" s="3">
        <v>115519</v>
      </c>
      <c r="BB68" s="3"/>
      <c r="BC68" s="3">
        <v>11871</v>
      </c>
    </row>
    <row r="69" spans="1:55" hidden="1" x14ac:dyDescent="0.2">
      <c r="A69" s="2" t="s">
        <v>62</v>
      </c>
      <c r="C69" s="3">
        <v>6989.1</v>
      </c>
      <c r="D69" s="3">
        <v>13.7</v>
      </c>
      <c r="E69" s="3">
        <v>7202.8</v>
      </c>
      <c r="F69" s="3">
        <v>3.6</v>
      </c>
      <c r="G69" s="3">
        <v>6940892.5</v>
      </c>
      <c r="H69" s="3">
        <v>-4.3</v>
      </c>
      <c r="I69" s="3">
        <v>19070380</v>
      </c>
      <c r="J69" s="3"/>
      <c r="K69" s="3">
        <v>68184</v>
      </c>
      <c r="L69" s="3"/>
      <c r="M69" s="3">
        <v>32137.7</v>
      </c>
      <c r="N69" s="3"/>
      <c r="O69" s="3">
        <v>21732.6</v>
      </c>
      <c r="P69" s="3"/>
      <c r="Q69" s="3">
        <v>10405.1</v>
      </c>
      <c r="R69" s="3"/>
      <c r="S69" s="3">
        <v>72953.7</v>
      </c>
      <c r="T69" s="3"/>
      <c r="U69" s="3">
        <v>10088.700000000001</v>
      </c>
      <c r="V69" s="3"/>
      <c r="W69" s="3">
        <v>102.03</v>
      </c>
      <c r="X69" s="3"/>
      <c r="Y69" s="3">
        <v>99.44</v>
      </c>
      <c r="Z69" s="3"/>
      <c r="AA69" s="3">
        <v>102.64319999999999</v>
      </c>
      <c r="AB69" s="3"/>
      <c r="AC69" s="3">
        <v>103.21510000000001</v>
      </c>
      <c r="AD69" s="3"/>
      <c r="AE69" s="3">
        <v>104.03749999999999</v>
      </c>
      <c r="AF69" s="3"/>
      <c r="AG69" s="3">
        <v>-0.53</v>
      </c>
      <c r="AH69" s="3">
        <v>-0.08</v>
      </c>
      <c r="AI69" s="3">
        <v>6844.93</v>
      </c>
      <c r="AJ69" s="3">
        <v>58363.8</v>
      </c>
      <c r="AK69" s="3">
        <v>28.45</v>
      </c>
      <c r="AL69" s="3">
        <v>7.5</v>
      </c>
      <c r="AM69" s="3">
        <v>4683.26</v>
      </c>
      <c r="AN69" s="3">
        <v>49886.04</v>
      </c>
      <c r="AO69" s="3">
        <v>13</v>
      </c>
      <c r="AP69" s="3">
        <v>23</v>
      </c>
      <c r="AQ69" s="3">
        <v>35730.230000000003</v>
      </c>
      <c r="AR69" s="3">
        <v>14.09</v>
      </c>
      <c r="AS69" s="3">
        <v>207545.74</v>
      </c>
      <c r="AT69" s="3">
        <v>32.03</v>
      </c>
      <c r="AU69" s="3">
        <v>586643.29</v>
      </c>
      <c r="AV69" s="3">
        <v>29.42</v>
      </c>
      <c r="AW69" s="3">
        <v>586884.00800000003</v>
      </c>
      <c r="AX69" s="3">
        <v>28.047899999999998</v>
      </c>
      <c r="AY69" s="3">
        <v>392937.63559999998</v>
      </c>
      <c r="AZ69" s="3">
        <v>34.19</v>
      </c>
      <c r="BA69" s="3">
        <v>121504</v>
      </c>
      <c r="BB69" s="3"/>
      <c r="BC69" s="3">
        <v>5985</v>
      </c>
    </row>
    <row r="70" spans="1:55" hidden="1" x14ac:dyDescent="0.2">
      <c r="A70" s="2" t="s">
        <v>63</v>
      </c>
      <c r="C70" s="3">
        <v>7692.2</v>
      </c>
      <c r="D70" s="3">
        <v>14.1</v>
      </c>
      <c r="E70" s="3">
        <v>7929.6</v>
      </c>
      <c r="F70" s="3">
        <v>3.8</v>
      </c>
      <c r="G70" s="3">
        <v>7594661.5999999996</v>
      </c>
      <c r="H70" s="3">
        <v>-5.4</v>
      </c>
      <c r="I70" s="3">
        <v>21261444.699999999</v>
      </c>
      <c r="J70" s="3"/>
      <c r="K70" s="3">
        <v>75625.399999999994</v>
      </c>
      <c r="L70" s="3"/>
      <c r="M70" s="3">
        <v>31828.5</v>
      </c>
      <c r="N70" s="3"/>
      <c r="O70" s="3">
        <v>21500.3</v>
      </c>
      <c r="P70" s="3"/>
      <c r="Q70" s="3">
        <v>10328.200000000001</v>
      </c>
      <c r="R70" s="3"/>
      <c r="S70" s="3">
        <v>73857</v>
      </c>
      <c r="T70" s="3"/>
      <c r="U70" s="3">
        <v>10205.5</v>
      </c>
      <c r="V70" s="3"/>
      <c r="W70" s="3">
        <v>102.78</v>
      </c>
      <c r="X70" s="3"/>
      <c r="Y70" s="3">
        <v>100.44</v>
      </c>
      <c r="Z70" s="3"/>
      <c r="AA70" s="3">
        <v>102.9888</v>
      </c>
      <c r="AB70" s="3"/>
      <c r="AC70" s="3">
        <v>103.3318</v>
      </c>
      <c r="AD70" s="3"/>
      <c r="AE70" s="3">
        <v>103.7997</v>
      </c>
      <c r="AF70" s="3"/>
      <c r="AG70" s="3">
        <v>0.56000000000000005</v>
      </c>
      <c r="AH70" s="3">
        <v>0.33</v>
      </c>
      <c r="AI70" s="3">
        <v>5029.3</v>
      </c>
      <c r="AJ70" s="3">
        <v>63393.1</v>
      </c>
      <c r="AK70" s="3">
        <v>32.619999999999997</v>
      </c>
      <c r="AL70" s="3">
        <v>9.1999999999999993</v>
      </c>
      <c r="AM70" s="3">
        <v>6349.93</v>
      </c>
      <c r="AN70" s="3">
        <v>56235.97</v>
      </c>
      <c r="AO70" s="3">
        <v>20.9</v>
      </c>
      <c r="AP70" s="3">
        <v>22.7</v>
      </c>
      <c r="AQ70" s="3">
        <v>36343.86</v>
      </c>
      <c r="AR70" s="3">
        <v>14.99</v>
      </c>
      <c r="AS70" s="3">
        <v>212493.2</v>
      </c>
      <c r="AT70" s="3">
        <v>34.630000000000003</v>
      </c>
      <c r="AU70" s="3">
        <v>594604.72</v>
      </c>
      <c r="AV70" s="3">
        <v>29.74</v>
      </c>
      <c r="AW70" s="3">
        <v>592719.76410000003</v>
      </c>
      <c r="AX70" s="3">
        <v>28.19</v>
      </c>
      <c r="AY70" s="3">
        <v>395885.30719999998</v>
      </c>
      <c r="AZ70" s="3">
        <v>33.79</v>
      </c>
      <c r="BA70" s="3">
        <v>131005</v>
      </c>
      <c r="BB70" s="3"/>
      <c r="BC70" s="3">
        <v>9501</v>
      </c>
    </row>
    <row r="71" spans="1:55" hidden="1" x14ac:dyDescent="0.2">
      <c r="A71" s="2" t="s">
        <v>64</v>
      </c>
      <c r="C71" s="3">
        <v>8424.2999999999993</v>
      </c>
      <c r="D71" s="3">
        <v>14.4</v>
      </c>
      <c r="E71" s="3">
        <v>8707.2999999999993</v>
      </c>
      <c r="F71" s="3">
        <v>4.0999999999999996</v>
      </c>
      <c r="G71" s="3">
        <v>8256022.0999999996</v>
      </c>
      <c r="H71" s="3">
        <v>-6.3</v>
      </c>
      <c r="I71" s="3">
        <v>23574903.5</v>
      </c>
      <c r="J71" s="3"/>
      <c r="K71" s="3">
        <v>83198.399999999994</v>
      </c>
      <c r="L71" s="3"/>
      <c r="M71" s="3">
        <v>31368.799999999999</v>
      </c>
      <c r="N71" s="3"/>
      <c r="O71" s="3">
        <v>21177.599999999999</v>
      </c>
      <c r="P71" s="3"/>
      <c r="Q71" s="3">
        <v>10191.200000000001</v>
      </c>
      <c r="R71" s="3"/>
      <c r="S71" s="3">
        <v>74738.399999999994</v>
      </c>
      <c r="T71" s="3"/>
      <c r="U71" s="3">
        <v>10322.6</v>
      </c>
      <c r="V71" s="3"/>
      <c r="W71" s="3">
        <v>103.66</v>
      </c>
      <c r="X71" s="3"/>
      <c r="Y71" s="3">
        <v>102.13</v>
      </c>
      <c r="Z71" s="3"/>
      <c r="AA71" s="3">
        <v>103.9795</v>
      </c>
      <c r="AB71" s="3"/>
      <c r="AC71" s="3">
        <v>103.92449999999999</v>
      </c>
      <c r="AD71" s="3"/>
      <c r="AE71" s="3">
        <v>103.77589999999999</v>
      </c>
      <c r="AF71" s="3"/>
      <c r="AG71" s="3">
        <v>1.86</v>
      </c>
      <c r="AH71" s="3">
        <v>1.04</v>
      </c>
      <c r="AI71" s="3">
        <v>5084</v>
      </c>
      <c r="AJ71" s="3">
        <v>68477</v>
      </c>
      <c r="AK71" s="3">
        <v>56.49</v>
      </c>
      <c r="AL71" s="3">
        <v>11.7</v>
      </c>
      <c r="AM71" s="3">
        <v>19638</v>
      </c>
      <c r="AN71" s="3">
        <v>75874</v>
      </c>
      <c r="AO71" s="3">
        <v>17.100000000000001</v>
      </c>
      <c r="AP71" s="3">
        <v>21.2</v>
      </c>
      <c r="AQ71" s="3">
        <v>38246.97</v>
      </c>
      <c r="AR71" s="3">
        <v>11.77</v>
      </c>
      <c r="AS71" s="3">
        <v>221445.81</v>
      </c>
      <c r="AT71" s="3">
        <v>32.35</v>
      </c>
      <c r="AU71" s="3">
        <v>610224.52</v>
      </c>
      <c r="AV71" s="3">
        <v>27.68</v>
      </c>
      <c r="AW71" s="3">
        <v>597741.09640000004</v>
      </c>
      <c r="AX71" s="3">
        <v>28.21</v>
      </c>
      <c r="AY71" s="3">
        <v>399684.82</v>
      </c>
      <c r="AZ71" s="3">
        <v>31.74</v>
      </c>
      <c r="BA71" s="3">
        <v>139105</v>
      </c>
      <c r="BB71" s="3"/>
      <c r="BC71" s="3">
        <v>8100</v>
      </c>
    </row>
    <row r="72" spans="1:55" hidden="1" x14ac:dyDescent="0.2">
      <c r="A72" s="2" t="s">
        <v>176</v>
      </c>
      <c r="C72" s="3">
        <v>669.7</v>
      </c>
      <c r="D72" s="3">
        <v>21.6</v>
      </c>
      <c r="E72" s="3">
        <v>710.3</v>
      </c>
      <c r="F72" s="3">
        <v>6.6</v>
      </c>
      <c r="G72" s="3">
        <v>657185</v>
      </c>
      <c r="H72" s="3">
        <v>2.4</v>
      </c>
      <c r="I72" s="3">
        <v>5749447.7000000002</v>
      </c>
      <c r="J72" s="3"/>
      <c r="K72" s="3">
        <v>49580.7</v>
      </c>
      <c r="L72" s="3"/>
      <c r="M72" s="3">
        <v>31175.599999999999</v>
      </c>
      <c r="N72" s="3"/>
      <c r="O72" s="3">
        <v>20742.8</v>
      </c>
      <c r="P72" s="3"/>
      <c r="Q72" s="3">
        <v>10432.799999999999</v>
      </c>
      <c r="R72" s="3"/>
      <c r="S72" s="3">
        <v>75660.399999999994</v>
      </c>
      <c r="T72" s="3"/>
      <c r="U72" s="3">
        <v>10513.2</v>
      </c>
      <c r="V72" s="3"/>
      <c r="W72" s="4">
        <f>AVERAGE(W71,W73)</f>
        <v>104.565</v>
      </c>
      <c r="X72" s="4"/>
      <c r="Y72" s="3">
        <v>103.19</v>
      </c>
      <c r="Z72" s="3"/>
      <c r="AA72" s="3">
        <v>104.6</v>
      </c>
      <c r="AB72" s="3"/>
      <c r="AC72" s="3">
        <v>104.7</v>
      </c>
      <c r="AD72" s="3"/>
      <c r="AE72" s="3">
        <v>104.8</v>
      </c>
      <c r="AF72" s="3"/>
      <c r="AG72" s="3">
        <v>1.53</v>
      </c>
      <c r="AH72" s="3">
        <v>0.62</v>
      </c>
      <c r="AI72" s="3">
        <v>8658.66</v>
      </c>
      <c r="AJ72" s="3">
        <v>8658.66</v>
      </c>
      <c r="AK72" s="3">
        <v>41.21</v>
      </c>
      <c r="AL72" s="3">
        <v>41.2</v>
      </c>
      <c r="AM72" s="3">
        <v>3465.8</v>
      </c>
      <c r="AN72" s="3">
        <v>3465.8</v>
      </c>
      <c r="AO72" s="3">
        <v>-13.21</v>
      </c>
      <c r="AP72" s="3">
        <v>-13.2</v>
      </c>
      <c r="AQ72" s="3">
        <v>40758.58</v>
      </c>
      <c r="AR72" s="3">
        <v>-0.79</v>
      </c>
      <c r="AS72" s="3">
        <v>229588.98</v>
      </c>
      <c r="AT72" s="3">
        <v>38.96</v>
      </c>
      <c r="AU72" s="3">
        <v>625609.29</v>
      </c>
      <c r="AV72" s="3">
        <v>25.98</v>
      </c>
      <c r="AW72" s="3">
        <v>612877.26150000002</v>
      </c>
      <c r="AX72" s="3">
        <v>27.26</v>
      </c>
      <c r="AY72" s="3">
        <v>413679.60440000001</v>
      </c>
      <c r="AZ72" s="3">
        <v>29.31</v>
      </c>
      <c r="BA72" s="3">
        <v>20550</v>
      </c>
      <c r="BB72" s="3"/>
      <c r="BC72" s="3">
        <v>20550</v>
      </c>
    </row>
    <row r="73" spans="1:55" hidden="1" x14ac:dyDescent="0.2">
      <c r="A73" s="2" t="s">
        <v>65</v>
      </c>
      <c r="C73" s="3">
        <v>1332.2</v>
      </c>
      <c r="D73" s="3">
        <v>20.100000000000001</v>
      </c>
      <c r="E73" s="3">
        <v>1406.3</v>
      </c>
      <c r="F73" s="3">
        <v>6</v>
      </c>
      <c r="G73" s="3">
        <v>1147302.8</v>
      </c>
      <c r="H73" s="3">
        <v>-11.9</v>
      </c>
      <c r="I73" s="3">
        <v>10837769</v>
      </c>
      <c r="J73" s="3"/>
      <c r="K73" s="3">
        <v>92648.5</v>
      </c>
      <c r="L73" s="3"/>
      <c r="M73" s="3">
        <v>31025.9</v>
      </c>
      <c r="N73" s="3"/>
      <c r="O73" s="3">
        <v>20593.599999999999</v>
      </c>
      <c r="P73" s="3"/>
      <c r="Q73" s="3">
        <v>10432.299999999999</v>
      </c>
      <c r="R73" s="3"/>
      <c r="S73" s="3">
        <v>76597.2</v>
      </c>
      <c r="T73" s="3"/>
      <c r="U73" s="3">
        <v>10681.8</v>
      </c>
      <c r="V73" s="3"/>
      <c r="W73" s="3">
        <v>105.47</v>
      </c>
      <c r="X73" s="3"/>
      <c r="Y73" s="3">
        <v>104.05</v>
      </c>
      <c r="Z73" s="3"/>
      <c r="AA73" s="3">
        <v>104.5</v>
      </c>
      <c r="AB73" s="3"/>
      <c r="AC73" s="3">
        <v>104.2</v>
      </c>
      <c r="AD73" s="3"/>
      <c r="AE73" s="3">
        <v>103.7</v>
      </c>
      <c r="AF73" s="3"/>
      <c r="AG73" s="3">
        <v>2.7</v>
      </c>
      <c r="AH73" s="3">
        <v>1.17</v>
      </c>
      <c r="AI73" s="3">
        <v>4944.97</v>
      </c>
      <c r="AJ73" s="3">
        <v>13603.63</v>
      </c>
      <c r="AK73" s="3">
        <v>20.37</v>
      </c>
      <c r="AL73" s="3">
        <v>32.9</v>
      </c>
      <c r="AM73" s="3">
        <v>4940.21</v>
      </c>
      <c r="AN73" s="3">
        <v>8406.01</v>
      </c>
      <c r="AO73" s="3">
        <v>29.66</v>
      </c>
      <c r="AP73" s="3">
        <v>7.7</v>
      </c>
      <c r="AQ73" s="3">
        <v>42865.79</v>
      </c>
      <c r="AR73" s="3">
        <v>21.98</v>
      </c>
      <c r="AS73" s="3">
        <v>224286.95</v>
      </c>
      <c r="AT73" s="3">
        <v>34.99</v>
      </c>
      <c r="AU73" s="3">
        <v>636072.26</v>
      </c>
      <c r="AV73" s="3">
        <v>25.52</v>
      </c>
      <c r="AW73" s="3">
        <v>622436.84230000002</v>
      </c>
      <c r="AX73" s="3">
        <v>24.97</v>
      </c>
      <c r="AY73" s="3">
        <v>420678.37640000001</v>
      </c>
      <c r="AZ73" s="3">
        <v>27.23</v>
      </c>
      <c r="BA73" s="3">
        <v>31427</v>
      </c>
      <c r="BB73" s="3"/>
      <c r="BC73" s="3">
        <v>10877</v>
      </c>
    </row>
    <row r="74" spans="1:55" hidden="1" x14ac:dyDescent="0.2">
      <c r="A74" s="2" t="s">
        <v>66</v>
      </c>
      <c r="C74" s="3">
        <v>2096.6</v>
      </c>
      <c r="D74" s="3">
        <v>21.7</v>
      </c>
      <c r="E74" s="3">
        <v>2211.6</v>
      </c>
      <c r="F74" s="3">
        <v>6.2</v>
      </c>
      <c r="G74" s="3">
        <v>1822554.2</v>
      </c>
      <c r="H74" s="3">
        <v>-11.8</v>
      </c>
      <c r="I74" s="3">
        <v>17682755.399999999</v>
      </c>
      <c r="J74" s="3"/>
      <c r="K74" s="3">
        <v>143883.4</v>
      </c>
      <c r="L74" s="3"/>
      <c r="M74" s="3">
        <v>30868.1</v>
      </c>
      <c r="N74" s="3"/>
      <c r="O74" s="3">
        <v>20493.599999999999</v>
      </c>
      <c r="P74" s="3"/>
      <c r="Q74" s="3">
        <v>10374.5</v>
      </c>
      <c r="R74" s="3"/>
      <c r="S74" s="3">
        <v>77687.199999999997</v>
      </c>
      <c r="T74" s="3"/>
      <c r="U74" s="3">
        <v>10933.1</v>
      </c>
      <c r="V74" s="3"/>
      <c r="W74" s="3">
        <v>105.89</v>
      </c>
      <c r="X74" s="3"/>
      <c r="Y74" s="3">
        <v>104.09</v>
      </c>
      <c r="Z74" s="3"/>
      <c r="AA74" s="3">
        <v>108.2</v>
      </c>
      <c r="AB74" s="3"/>
      <c r="AC74" s="3">
        <v>107.9</v>
      </c>
      <c r="AD74" s="3"/>
      <c r="AE74" s="3">
        <v>107.5</v>
      </c>
      <c r="AF74" s="3"/>
      <c r="AG74" s="3">
        <v>2.37</v>
      </c>
      <c r="AH74" s="3">
        <v>-0.66</v>
      </c>
      <c r="AI74" s="3">
        <v>6023.44</v>
      </c>
      <c r="AJ74" s="3">
        <v>19627.07</v>
      </c>
      <c r="AK74" s="3">
        <v>36.83</v>
      </c>
      <c r="AL74" s="3">
        <v>34</v>
      </c>
      <c r="AM74" s="3">
        <v>5923.95</v>
      </c>
      <c r="AN74" s="3">
        <v>14329.96</v>
      </c>
      <c r="AO74" s="3">
        <v>18.3</v>
      </c>
      <c r="AP74" s="3">
        <v>11.9</v>
      </c>
      <c r="AQ74" s="3">
        <v>39080.58</v>
      </c>
      <c r="AR74" s="3">
        <v>15.81</v>
      </c>
      <c r="AS74" s="3">
        <v>229395.62</v>
      </c>
      <c r="AT74" s="3">
        <v>29.94</v>
      </c>
      <c r="AU74" s="3">
        <v>650012.9</v>
      </c>
      <c r="AV74" s="3">
        <v>22.5</v>
      </c>
      <c r="AW74" s="3">
        <v>638090.42200000002</v>
      </c>
      <c r="AX74" s="3">
        <v>22.11</v>
      </c>
      <c r="AY74" s="3">
        <v>425785.49</v>
      </c>
      <c r="AZ74" s="3">
        <v>21.81</v>
      </c>
      <c r="BA74" s="3">
        <v>45257</v>
      </c>
      <c r="BB74" s="3"/>
      <c r="BC74" s="3">
        <v>13830</v>
      </c>
    </row>
    <row r="75" spans="1:55" hidden="1" x14ac:dyDescent="0.2">
      <c r="A75" s="2" t="s">
        <v>67</v>
      </c>
      <c r="C75" s="3">
        <v>2845.5</v>
      </c>
      <c r="D75" s="3">
        <v>21.7</v>
      </c>
      <c r="E75" s="3">
        <v>2997.7</v>
      </c>
      <c r="F75" s="3">
        <v>6.5</v>
      </c>
      <c r="G75" s="3">
        <v>2490952.4</v>
      </c>
      <c r="H75" s="3">
        <v>-10.9</v>
      </c>
      <c r="I75" s="3">
        <v>24380830.199999999</v>
      </c>
      <c r="J75" s="3"/>
      <c r="K75" s="3">
        <v>193371.2</v>
      </c>
      <c r="L75" s="3"/>
      <c r="M75" s="3">
        <v>30754.9</v>
      </c>
      <c r="N75" s="3"/>
      <c r="O75" s="3">
        <v>20560.099999999999</v>
      </c>
      <c r="P75" s="3"/>
      <c r="Q75" s="3">
        <v>10194.799999999999</v>
      </c>
      <c r="R75" s="3"/>
      <c r="S75" s="3">
        <v>78650.100000000006</v>
      </c>
      <c r="T75" s="3"/>
      <c r="U75" s="3">
        <v>11102</v>
      </c>
      <c r="V75" s="3"/>
      <c r="W75" s="3">
        <v>105.66</v>
      </c>
      <c r="X75" s="3"/>
      <c r="Y75" s="3">
        <v>103.89</v>
      </c>
      <c r="Z75" s="3"/>
      <c r="AA75" s="3">
        <v>106.8</v>
      </c>
      <c r="AB75" s="3"/>
      <c r="AC75" s="3">
        <v>106.6</v>
      </c>
      <c r="AD75" s="3"/>
      <c r="AE75" s="3">
        <v>106.2</v>
      </c>
      <c r="AF75" s="3"/>
      <c r="AG75" s="3">
        <v>2.81</v>
      </c>
      <c r="AH75" s="3">
        <v>0.2</v>
      </c>
      <c r="AI75" s="3">
        <v>7925.66</v>
      </c>
      <c r="AJ75" s="3">
        <v>27552.73</v>
      </c>
      <c r="AK75" s="3">
        <v>34.4</v>
      </c>
      <c r="AL75" s="3">
        <v>34.1</v>
      </c>
      <c r="AM75" s="3">
        <v>5575.55</v>
      </c>
      <c r="AN75" s="3">
        <v>19905.509999999998</v>
      </c>
      <c r="AO75" s="3">
        <v>9.8000000000000007</v>
      </c>
      <c r="AP75" s="3">
        <v>11.3</v>
      </c>
      <c r="AQ75" s="3">
        <v>39657.54</v>
      </c>
      <c r="AR75" s="3">
        <v>15.76</v>
      </c>
      <c r="AS75" s="3">
        <v>233909.76000000001</v>
      </c>
      <c r="AT75" s="3">
        <v>31.25</v>
      </c>
      <c r="AU75" s="3">
        <v>656561.22</v>
      </c>
      <c r="AV75" s="3">
        <v>21.48</v>
      </c>
      <c r="AW75" s="3">
        <v>649915.56460000004</v>
      </c>
      <c r="AX75" s="3">
        <v>21.95</v>
      </c>
      <c r="AY75" s="3">
        <v>433525.27439999999</v>
      </c>
      <c r="AZ75" s="3">
        <v>21.96</v>
      </c>
      <c r="BA75" s="3">
        <v>60176</v>
      </c>
      <c r="BB75" s="3"/>
      <c r="BC75" s="3">
        <v>14919</v>
      </c>
    </row>
    <row r="76" spans="1:55" hidden="1" x14ac:dyDescent="0.2">
      <c r="A76" s="2" t="s">
        <v>68</v>
      </c>
      <c r="C76" s="3">
        <v>3595.1</v>
      </c>
      <c r="D76" s="3">
        <v>21.6</v>
      </c>
      <c r="E76" s="3">
        <v>3783.6</v>
      </c>
      <c r="F76" s="3">
        <v>6.6</v>
      </c>
      <c r="G76" s="3">
        <v>3144644.5</v>
      </c>
      <c r="H76" s="3">
        <v>-10.7</v>
      </c>
      <c r="I76" s="3">
        <v>31338609.600000001</v>
      </c>
      <c r="J76" s="3"/>
      <c r="K76" s="3">
        <v>245479.8</v>
      </c>
      <c r="L76" s="3"/>
      <c r="M76" s="3">
        <v>30592.2</v>
      </c>
      <c r="N76" s="3"/>
      <c r="O76" s="3">
        <v>20425.599999999999</v>
      </c>
      <c r="P76" s="3"/>
      <c r="Q76" s="3">
        <v>10166.6</v>
      </c>
      <c r="R76" s="3"/>
      <c r="S76" s="3">
        <v>79591.5</v>
      </c>
      <c r="T76" s="3"/>
      <c r="U76" s="3">
        <v>11301.7</v>
      </c>
      <c r="V76" s="3"/>
      <c r="W76" s="3">
        <v>105.07</v>
      </c>
      <c r="X76" s="3"/>
      <c r="Y76" s="3">
        <v>103.39</v>
      </c>
      <c r="Z76" s="3"/>
      <c r="AA76" s="3">
        <v>108.2</v>
      </c>
      <c r="AB76" s="3"/>
      <c r="AC76" s="3">
        <v>108</v>
      </c>
      <c r="AD76" s="3"/>
      <c r="AE76" s="3">
        <v>107.7</v>
      </c>
      <c r="AF76" s="3"/>
      <c r="AG76" s="3">
        <v>3.06</v>
      </c>
      <c r="AH76" s="3">
        <v>-7.0000000000000007E-2</v>
      </c>
      <c r="AI76" s="3">
        <v>7917.66</v>
      </c>
      <c r="AJ76" s="3">
        <v>35470.39</v>
      </c>
      <c r="AK76" s="3">
        <v>20.52</v>
      </c>
      <c r="AL76" s="3">
        <v>30.8</v>
      </c>
      <c r="AM76" s="3">
        <v>5786.7</v>
      </c>
      <c r="AN76" s="3">
        <v>25692.21</v>
      </c>
      <c r="AO76" s="3">
        <v>25.6</v>
      </c>
      <c r="AP76" s="3">
        <v>14.2</v>
      </c>
      <c r="AQ76" s="3">
        <v>38652.97</v>
      </c>
      <c r="AR76" s="3">
        <v>15.2</v>
      </c>
      <c r="AS76" s="3">
        <v>236497.88</v>
      </c>
      <c r="AT76" s="3">
        <v>29.9</v>
      </c>
      <c r="AU76" s="3">
        <v>663351.37</v>
      </c>
      <c r="AV76" s="3">
        <v>21</v>
      </c>
      <c r="AW76" s="3">
        <v>660756.77859999996</v>
      </c>
      <c r="AX76" s="3">
        <v>21</v>
      </c>
      <c r="AY76" s="3">
        <v>440018.14559999999</v>
      </c>
      <c r="AZ76" s="3">
        <v>21.5</v>
      </c>
      <c r="BA76" s="3">
        <v>70981</v>
      </c>
      <c r="BB76" s="3"/>
      <c r="BC76" s="3">
        <v>10805</v>
      </c>
    </row>
    <row r="77" spans="1:55" hidden="1" x14ac:dyDescent="0.2">
      <c r="A77" s="2" t="s">
        <v>69</v>
      </c>
      <c r="C77" s="3">
        <v>4345.5</v>
      </c>
      <c r="D77" s="3">
        <v>21.4</v>
      </c>
      <c r="E77" s="3">
        <v>4575</v>
      </c>
      <c r="F77" s="3">
        <v>6.5</v>
      </c>
      <c r="G77" s="3">
        <v>3776531.7</v>
      </c>
      <c r="H77" s="3">
        <v>-10.5</v>
      </c>
      <c r="I77" s="3">
        <v>38240051.200000003</v>
      </c>
      <c r="J77" s="3"/>
      <c r="K77" s="3">
        <v>295493.5</v>
      </c>
      <c r="L77" s="3"/>
      <c r="M77" s="3">
        <v>30492.2</v>
      </c>
      <c r="N77" s="3"/>
      <c r="O77" s="3">
        <v>20296.2</v>
      </c>
      <c r="P77" s="3"/>
      <c r="Q77" s="3">
        <v>10196</v>
      </c>
      <c r="R77" s="3"/>
      <c r="S77" s="3">
        <v>80535.399999999994</v>
      </c>
      <c r="T77" s="3"/>
      <c r="U77" s="3">
        <v>11514.1</v>
      </c>
      <c r="V77" s="3"/>
      <c r="W77" s="3">
        <v>105.06</v>
      </c>
      <c r="X77" s="3"/>
      <c r="Y77" s="3">
        <v>102.67</v>
      </c>
      <c r="Z77" s="3"/>
      <c r="AA77" s="3">
        <v>108.9</v>
      </c>
      <c r="AB77" s="3"/>
      <c r="AC77" s="3">
        <v>108.5</v>
      </c>
      <c r="AD77" s="3"/>
      <c r="AE77" s="3">
        <v>107.8</v>
      </c>
      <c r="AF77" s="3"/>
      <c r="AG77" s="3">
        <v>2.95</v>
      </c>
      <c r="AH77" s="3">
        <v>-0.56000000000000005</v>
      </c>
      <c r="AI77" s="3">
        <v>7879.4</v>
      </c>
      <c r="AJ77" s="3">
        <v>43349.79</v>
      </c>
      <c r="AK77" s="3">
        <v>14.74</v>
      </c>
      <c r="AL77" s="3">
        <v>27.6</v>
      </c>
      <c r="AM77" s="3">
        <v>8119.15</v>
      </c>
      <c r="AN77" s="3">
        <v>33811.360000000001</v>
      </c>
      <c r="AO77" s="3">
        <v>26.8</v>
      </c>
      <c r="AP77" s="3">
        <v>17</v>
      </c>
      <c r="AQ77" s="3">
        <v>38904.85</v>
      </c>
      <c r="AR77" s="3">
        <v>15.65</v>
      </c>
      <c r="AS77" s="3">
        <v>240580</v>
      </c>
      <c r="AT77" s="3">
        <v>24.56</v>
      </c>
      <c r="AU77" s="3">
        <v>673921.72</v>
      </c>
      <c r="AV77" s="3">
        <v>18.46</v>
      </c>
      <c r="AW77" s="3">
        <v>674098.02610000002</v>
      </c>
      <c r="AX77" s="3">
        <v>19</v>
      </c>
      <c r="AY77" s="3">
        <v>446045.61729999998</v>
      </c>
      <c r="AZ77" s="3">
        <v>18.2</v>
      </c>
      <c r="BA77" s="3">
        <v>81177</v>
      </c>
      <c r="BB77" s="3"/>
      <c r="BC77" s="3">
        <v>10196</v>
      </c>
    </row>
    <row r="78" spans="1:55" hidden="1" x14ac:dyDescent="0.2">
      <c r="A78" s="2" t="s">
        <v>70</v>
      </c>
      <c r="C78" s="3">
        <v>5076.3999999999996</v>
      </c>
      <c r="D78" s="3">
        <v>6.7</v>
      </c>
      <c r="E78" s="3">
        <v>5391.4</v>
      </c>
      <c r="F78" s="3">
        <v>6.7</v>
      </c>
      <c r="G78" s="3">
        <v>4406384.8</v>
      </c>
      <c r="H78" s="3">
        <v>-10.199999999999999</v>
      </c>
      <c r="I78" s="3">
        <v>45188652.299999997</v>
      </c>
      <c r="J78" s="3"/>
      <c r="K78" s="3">
        <v>347283.20000000001</v>
      </c>
      <c r="L78" s="3"/>
      <c r="M78" s="3">
        <v>30375.7</v>
      </c>
      <c r="N78" s="3"/>
      <c r="O78" s="3">
        <v>20199</v>
      </c>
      <c r="P78" s="3"/>
      <c r="Q78" s="3">
        <v>10176.700000000001</v>
      </c>
      <c r="R78" s="3"/>
      <c r="S78" s="3">
        <v>81409.2</v>
      </c>
      <c r="T78" s="3"/>
      <c r="U78" s="3">
        <v>11693</v>
      </c>
      <c r="V78" s="3"/>
      <c r="W78" s="3">
        <v>104.72</v>
      </c>
      <c r="X78" s="3"/>
      <c r="Y78" s="3">
        <v>102.13</v>
      </c>
      <c r="Z78" s="3"/>
      <c r="AA78" s="3">
        <v>108.6</v>
      </c>
      <c r="AB78" s="3"/>
      <c r="AC78" s="3">
        <v>107.8</v>
      </c>
      <c r="AD78" s="3"/>
      <c r="AE78" s="3">
        <v>106.4</v>
      </c>
      <c r="AF78" s="3"/>
      <c r="AG78" s="3">
        <v>3.3</v>
      </c>
      <c r="AH78" s="3">
        <v>0.36</v>
      </c>
      <c r="AI78" s="3">
        <v>7783.18</v>
      </c>
      <c r="AJ78" s="3">
        <v>51132.97</v>
      </c>
      <c r="AK78" s="3">
        <v>16.239999999999998</v>
      </c>
      <c r="AL78" s="3">
        <v>25.7</v>
      </c>
      <c r="AM78" s="3">
        <v>5810.87</v>
      </c>
      <c r="AN78" s="3">
        <v>39622.230000000003</v>
      </c>
      <c r="AO78" s="3">
        <v>16.600000000000001</v>
      </c>
      <c r="AP78" s="3">
        <v>16.899999999999999</v>
      </c>
      <c r="AQ78" s="3">
        <v>39543.160000000003</v>
      </c>
      <c r="AR78" s="3">
        <v>15.5</v>
      </c>
      <c r="AS78" s="3">
        <v>240664.07</v>
      </c>
      <c r="AT78" s="3">
        <v>22.9</v>
      </c>
      <c r="AU78" s="3">
        <v>674051.48</v>
      </c>
      <c r="AV78" s="3">
        <v>17.600000000000001</v>
      </c>
      <c r="AW78" s="3">
        <v>675706.87659999996</v>
      </c>
      <c r="AX78" s="3">
        <v>18.5</v>
      </c>
      <c r="AY78" s="3">
        <v>451372.54629999999</v>
      </c>
      <c r="AZ78" s="3">
        <v>18.399999999999999</v>
      </c>
      <c r="BA78" s="3">
        <v>88379</v>
      </c>
      <c r="BB78" s="3"/>
      <c r="BC78" s="3">
        <v>7202</v>
      </c>
    </row>
    <row r="79" spans="1:55" hidden="1" x14ac:dyDescent="0.2">
      <c r="A79" s="2" t="s">
        <v>71</v>
      </c>
      <c r="C79" s="3">
        <v>5882.9</v>
      </c>
      <c r="D79" s="3">
        <v>20.9</v>
      </c>
      <c r="E79" s="3">
        <v>6241.6</v>
      </c>
      <c r="F79" s="3">
        <v>6.8</v>
      </c>
      <c r="G79" s="3">
        <v>5023215.7</v>
      </c>
      <c r="H79" s="3">
        <v>-10</v>
      </c>
      <c r="I79" s="3">
        <v>52182513.799999997</v>
      </c>
      <c r="J79" s="3"/>
      <c r="K79" s="3">
        <v>398974.6</v>
      </c>
      <c r="L79" s="3"/>
      <c r="M79" s="3">
        <v>30234.1</v>
      </c>
      <c r="N79" s="3"/>
      <c r="O79" s="3">
        <v>20082.8</v>
      </c>
      <c r="P79" s="3"/>
      <c r="Q79" s="3">
        <v>10151.299999999999</v>
      </c>
      <c r="R79" s="3"/>
      <c r="S79" s="3">
        <v>82305.7</v>
      </c>
      <c r="T79" s="3"/>
      <c r="U79" s="3">
        <v>11881.7</v>
      </c>
      <c r="V79" s="3"/>
      <c r="W79" s="3">
        <v>104.11</v>
      </c>
      <c r="X79" s="3"/>
      <c r="Y79" s="3">
        <v>101.84</v>
      </c>
      <c r="Z79" s="3"/>
      <c r="AA79" s="3">
        <v>107.9</v>
      </c>
      <c r="AB79" s="3"/>
      <c r="AC79" s="3">
        <v>107.3</v>
      </c>
      <c r="AD79" s="3"/>
      <c r="AE79" s="3">
        <v>106.2</v>
      </c>
      <c r="AF79" s="3"/>
      <c r="AG79" s="3">
        <v>3.48</v>
      </c>
      <c r="AH79" s="3">
        <v>0.6</v>
      </c>
      <c r="AI79" s="3">
        <v>5619.35</v>
      </c>
      <c r="AJ79" s="3">
        <v>56752.32</v>
      </c>
      <c r="AK79" s="3">
        <v>7.29</v>
      </c>
      <c r="AL79" s="3">
        <v>23.6</v>
      </c>
      <c r="AM79" s="3">
        <v>6413.69</v>
      </c>
      <c r="AN79" s="3">
        <v>46035.92</v>
      </c>
      <c r="AO79" s="3">
        <v>35.4</v>
      </c>
      <c r="AP79" s="3">
        <v>19.2</v>
      </c>
      <c r="AQ79" s="3">
        <v>39922.76</v>
      </c>
      <c r="AR79" s="3">
        <v>16</v>
      </c>
      <c r="AS79" s="3">
        <v>244340.64</v>
      </c>
      <c r="AT79" s="3">
        <v>21.9</v>
      </c>
      <c r="AU79" s="3">
        <v>687506.92</v>
      </c>
      <c r="AV79" s="3">
        <v>19.2</v>
      </c>
      <c r="AW79" s="3">
        <v>686463.53430000006</v>
      </c>
      <c r="AX79" s="3">
        <v>19.600000000000001</v>
      </c>
      <c r="AY79" s="3">
        <v>456818.62420000002</v>
      </c>
      <c r="AZ79" s="3">
        <v>18.600000000000001</v>
      </c>
      <c r="BA79" s="3">
        <v>99025</v>
      </c>
      <c r="BB79" s="3"/>
      <c r="BC79" s="3">
        <v>10646</v>
      </c>
    </row>
    <row r="80" spans="1:55" hidden="1" x14ac:dyDescent="0.2">
      <c r="A80" s="2" t="s">
        <v>72</v>
      </c>
      <c r="C80" s="3">
        <v>6675.1</v>
      </c>
      <c r="D80" s="3">
        <v>20.8</v>
      </c>
      <c r="E80" s="3">
        <v>7081.9</v>
      </c>
      <c r="F80" s="3">
        <v>6.7</v>
      </c>
      <c r="G80" s="3">
        <v>5633681.7000000002</v>
      </c>
      <c r="H80" s="3">
        <v>-10.199999999999999</v>
      </c>
      <c r="I80" s="3">
        <v>59578661.600000001</v>
      </c>
      <c r="J80" s="3"/>
      <c r="K80" s="3">
        <v>449736.2</v>
      </c>
      <c r="L80" s="3"/>
      <c r="M80" s="3">
        <v>30127</v>
      </c>
      <c r="N80" s="3"/>
      <c r="O80" s="3">
        <v>20071.099999999999</v>
      </c>
      <c r="P80" s="3"/>
      <c r="Q80" s="3">
        <v>10055.9</v>
      </c>
      <c r="R80" s="3"/>
      <c r="S80" s="3">
        <v>83330</v>
      </c>
      <c r="T80" s="3"/>
      <c r="U80" s="3">
        <v>12113.5</v>
      </c>
      <c r="V80" s="3"/>
      <c r="W80" s="3">
        <v>103.52</v>
      </c>
      <c r="X80" s="3"/>
      <c r="Y80" s="3">
        <v>101.84</v>
      </c>
      <c r="Z80" s="3"/>
      <c r="AA80" s="3">
        <v>104.4864</v>
      </c>
      <c r="AB80" s="3"/>
      <c r="AC80" s="3">
        <v>104.1019</v>
      </c>
      <c r="AD80" s="3"/>
      <c r="AE80" s="3">
        <v>103.443</v>
      </c>
      <c r="AF80" s="3"/>
      <c r="AG80" s="3">
        <v>3.61</v>
      </c>
      <c r="AH80" s="3">
        <v>0.6</v>
      </c>
      <c r="AI80" s="3">
        <v>6287.19</v>
      </c>
      <c r="AJ80" s="3">
        <v>63039.51</v>
      </c>
      <c r="AK80" s="3">
        <v>12.08</v>
      </c>
      <c r="AL80" s="3">
        <v>22.4</v>
      </c>
      <c r="AM80" s="3">
        <v>8469.0400000000009</v>
      </c>
      <c r="AN80" s="3">
        <v>54504.959999999999</v>
      </c>
      <c r="AO80" s="3">
        <v>28.8</v>
      </c>
      <c r="AP80" s="3">
        <v>20.6</v>
      </c>
      <c r="AQ80" s="3">
        <v>41854.410000000003</v>
      </c>
      <c r="AR80" s="3">
        <v>13.78</v>
      </c>
      <c r="AS80" s="3">
        <v>243821.9</v>
      </c>
      <c r="AT80" s="3">
        <v>20.87</v>
      </c>
      <c r="AU80" s="3">
        <v>696471.5</v>
      </c>
      <c r="AV80" s="3">
        <v>18.96</v>
      </c>
      <c r="AW80" s="3">
        <v>701024.47869999998</v>
      </c>
      <c r="AX80" s="3">
        <v>20</v>
      </c>
      <c r="AY80" s="3">
        <v>462822.63510000001</v>
      </c>
      <c r="AZ80" s="3">
        <v>18.5</v>
      </c>
      <c r="BA80" s="3">
        <v>110249</v>
      </c>
      <c r="BB80" s="3"/>
      <c r="BC80" s="3">
        <v>11224</v>
      </c>
    </row>
    <row r="81" spans="1:55" hidden="1" x14ac:dyDescent="0.2">
      <c r="A81" s="2" t="s">
        <v>73</v>
      </c>
      <c r="C81" s="3">
        <v>7448</v>
      </c>
      <c r="D81" s="3">
        <v>20.7</v>
      </c>
      <c r="E81" s="3">
        <v>7912.5</v>
      </c>
      <c r="F81" s="3">
        <v>6.8</v>
      </c>
      <c r="G81" s="3">
        <v>6131870.5999999996</v>
      </c>
      <c r="H81" s="3">
        <v>-11.7</v>
      </c>
      <c r="I81" s="3">
        <v>66998075.899999999</v>
      </c>
      <c r="J81" s="3"/>
      <c r="K81" s="3">
        <v>501084.9</v>
      </c>
      <c r="L81" s="3"/>
      <c r="M81" s="3">
        <v>30007.8</v>
      </c>
      <c r="N81" s="3"/>
      <c r="O81" s="3">
        <v>20014.5</v>
      </c>
      <c r="P81" s="3"/>
      <c r="Q81" s="3">
        <v>9993.4</v>
      </c>
      <c r="R81" s="3"/>
      <c r="S81" s="3">
        <v>84204.4</v>
      </c>
      <c r="T81" s="3"/>
      <c r="U81" s="3">
        <v>12316.4</v>
      </c>
      <c r="V81" s="3"/>
      <c r="W81" s="3">
        <v>103.57</v>
      </c>
      <c r="X81" s="3"/>
      <c r="Y81" s="3">
        <v>102.34</v>
      </c>
      <c r="Z81" s="3"/>
      <c r="AA81" s="3">
        <v>104.1408</v>
      </c>
      <c r="AB81" s="3"/>
      <c r="AC81" s="3">
        <v>103.75190000000001</v>
      </c>
      <c r="AD81" s="3"/>
      <c r="AE81" s="3">
        <v>103.08629999999999</v>
      </c>
      <c r="AF81" s="3"/>
      <c r="AG81" s="3">
        <v>4.37</v>
      </c>
      <c r="AH81" s="3">
        <v>0.7</v>
      </c>
      <c r="AI81" s="3">
        <v>7860.31</v>
      </c>
      <c r="AJ81" s="3">
        <v>70899.820000000007</v>
      </c>
      <c r="AK81" s="3">
        <v>14.83</v>
      </c>
      <c r="AL81" s="3">
        <v>21.5</v>
      </c>
      <c r="AM81" s="3">
        <v>6488.3</v>
      </c>
      <c r="AN81" s="3">
        <v>60993.26</v>
      </c>
      <c r="AO81" s="3">
        <v>38.5</v>
      </c>
      <c r="AP81" s="3">
        <v>22.3</v>
      </c>
      <c r="AQ81" s="3">
        <v>41646.21</v>
      </c>
      <c r="AR81" s="3">
        <v>16.600000000000001</v>
      </c>
      <c r="AS81" s="3">
        <v>253313.17</v>
      </c>
      <c r="AT81" s="3">
        <v>22.1</v>
      </c>
      <c r="AU81" s="3">
        <v>699776.74</v>
      </c>
      <c r="AV81" s="3">
        <v>19.3</v>
      </c>
      <c r="AW81" s="3">
        <v>702793.70750000002</v>
      </c>
      <c r="AX81" s="3">
        <v>19.8</v>
      </c>
      <c r="AY81" s="3">
        <v>468699.93680000002</v>
      </c>
      <c r="AZ81" s="3">
        <v>19.3</v>
      </c>
      <c r="BA81" s="3">
        <v>118857</v>
      </c>
      <c r="BB81" s="3"/>
      <c r="BC81" s="3">
        <v>8608</v>
      </c>
    </row>
    <row r="82" spans="1:55" hidden="1" x14ac:dyDescent="0.2">
      <c r="A82" s="2" t="s">
        <v>74</v>
      </c>
      <c r="C82" s="3">
        <v>8190.3</v>
      </c>
      <c r="D82" s="3">
        <v>20.6</v>
      </c>
      <c r="E82" s="3">
        <v>8713.7000000000007</v>
      </c>
      <c r="F82" s="3">
        <v>7</v>
      </c>
      <c r="G82" s="3">
        <v>6713984.0999999996</v>
      </c>
      <c r="H82" s="3">
        <v>-11.6</v>
      </c>
      <c r="I82" s="3">
        <v>74439529.099999994</v>
      </c>
      <c r="J82" s="3"/>
      <c r="K82" s="3">
        <v>551702.30000000005</v>
      </c>
      <c r="L82" s="3"/>
      <c r="M82" s="3">
        <v>29834.1</v>
      </c>
      <c r="N82" s="3"/>
      <c r="O82" s="3">
        <v>19922.599999999999</v>
      </c>
      <c r="P82" s="3"/>
      <c r="Q82" s="3">
        <v>9911.5</v>
      </c>
      <c r="R82" s="3"/>
      <c r="S82" s="3">
        <v>85028.7</v>
      </c>
      <c r="T82" s="3"/>
      <c r="U82" s="3">
        <v>12488.9</v>
      </c>
      <c r="V82" s="3"/>
      <c r="W82" s="3">
        <v>103.2</v>
      </c>
      <c r="X82" s="3"/>
      <c r="Y82" s="3">
        <v>102.91</v>
      </c>
      <c r="Z82" s="3"/>
      <c r="AA82" s="3">
        <v>103.104</v>
      </c>
      <c r="AB82" s="3"/>
      <c r="AC82" s="3">
        <v>102.8884</v>
      </c>
      <c r="AD82" s="3"/>
      <c r="AE82" s="3">
        <v>102.4918</v>
      </c>
      <c r="AF82" s="3"/>
      <c r="AG82" s="3">
        <v>5.12</v>
      </c>
      <c r="AH82" s="3">
        <v>1.1000000000000001</v>
      </c>
      <c r="AI82" s="3">
        <v>5840.69</v>
      </c>
      <c r="AJ82" s="3">
        <v>76740.509999999995</v>
      </c>
      <c r="AK82" s="3">
        <v>16.13</v>
      </c>
      <c r="AL82" s="3">
        <v>21.1</v>
      </c>
      <c r="AM82" s="3">
        <v>10599.64</v>
      </c>
      <c r="AN82" s="3">
        <v>71592.899999999994</v>
      </c>
      <c r="AO82" s="3">
        <v>66.900000000000006</v>
      </c>
      <c r="AP82" s="3">
        <v>27.3</v>
      </c>
      <c r="AQ82" s="3">
        <v>42252.160000000003</v>
      </c>
      <c r="AR82" s="3">
        <v>16.3</v>
      </c>
      <c r="AS82" s="3">
        <v>259420.32</v>
      </c>
      <c r="AT82" s="3">
        <v>22.1</v>
      </c>
      <c r="AU82" s="3">
        <v>710339.03</v>
      </c>
      <c r="AV82" s="3">
        <v>19.5</v>
      </c>
      <c r="AW82" s="3">
        <v>708784.30290000001</v>
      </c>
      <c r="AX82" s="3">
        <v>19.600000000000001</v>
      </c>
      <c r="AY82" s="3">
        <v>474389.22940000001</v>
      </c>
      <c r="AZ82" s="3">
        <v>19.8</v>
      </c>
      <c r="BA82" s="3">
        <v>129411</v>
      </c>
      <c r="BB82" s="3"/>
      <c r="BC82" s="3">
        <v>10554</v>
      </c>
    </row>
    <row r="83" spans="1:55" hidden="1" x14ac:dyDescent="0.2">
      <c r="A83" s="2" t="s">
        <v>75</v>
      </c>
      <c r="C83" s="3">
        <v>8988.2999999999993</v>
      </c>
      <c r="D83" s="3">
        <v>20.5</v>
      </c>
      <c r="E83" s="3">
        <v>9580.5</v>
      </c>
      <c r="F83" s="3">
        <v>7.6</v>
      </c>
      <c r="G83" s="3">
        <v>7291624.5</v>
      </c>
      <c r="H83" s="3">
        <v>-11.7</v>
      </c>
      <c r="I83" s="3">
        <v>82199838.400000006</v>
      </c>
      <c r="J83" s="3"/>
      <c r="K83" s="3">
        <v>604858.30000000005</v>
      </c>
      <c r="L83" s="3"/>
      <c r="M83" s="3">
        <v>29438.3</v>
      </c>
      <c r="N83" s="3"/>
      <c r="O83" s="3">
        <v>19662.2</v>
      </c>
      <c r="P83" s="3"/>
      <c r="Q83" s="3">
        <v>9776.1</v>
      </c>
      <c r="R83" s="3"/>
      <c r="S83" s="3">
        <v>85900.3</v>
      </c>
      <c r="T83" s="3"/>
      <c r="U83" s="3">
        <v>12633.7</v>
      </c>
      <c r="V83" s="3"/>
      <c r="W83" s="3">
        <v>101.79</v>
      </c>
      <c r="X83" s="3"/>
      <c r="Y83" s="3">
        <v>102.97</v>
      </c>
      <c r="Z83" s="3"/>
      <c r="AA83" s="3">
        <v>100.6</v>
      </c>
      <c r="AB83" s="3"/>
      <c r="AC83" s="3">
        <v>100.4</v>
      </c>
      <c r="AD83" s="3"/>
      <c r="AE83" s="3">
        <v>100.1</v>
      </c>
      <c r="AF83" s="3"/>
      <c r="AG83" s="3">
        <v>4.59</v>
      </c>
      <c r="AH83" s="3">
        <v>0.5</v>
      </c>
      <c r="AI83" s="3">
        <v>6340</v>
      </c>
      <c r="AJ83" s="3">
        <v>83080</v>
      </c>
      <c r="AK83" s="3">
        <v>24.7</v>
      </c>
      <c r="AL83" s="3">
        <v>21.3</v>
      </c>
      <c r="AM83" s="3">
        <v>17982</v>
      </c>
      <c r="AN83" s="3">
        <v>89575</v>
      </c>
      <c r="AO83" s="3">
        <v>-10.4</v>
      </c>
      <c r="AP83" s="3">
        <v>17.399999999999999</v>
      </c>
      <c r="AQ83" s="3">
        <v>44628.17</v>
      </c>
      <c r="AR83" s="3">
        <v>16.690000000000001</v>
      </c>
      <c r="AS83" s="3">
        <v>266621.53999999998</v>
      </c>
      <c r="AT83" s="3">
        <v>21.19</v>
      </c>
      <c r="AU83" s="3">
        <v>725851.79</v>
      </c>
      <c r="AV83" s="3">
        <v>19.72</v>
      </c>
      <c r="AW83" s="3">
        <v>718237.92799999996</v>
      </c>
      <c r="AX83" s="3">
        <v>20.2</v>
      </c>
      <c r="AY83" s="3">
        <v>479195.54800000001</v>
      </c>
      <c r="AZ83" s="3">
        <v>19.899999999999999</v>
      </c>
      <c r="BA83" s="3">
        <v>140191</v>
      </c>
      <c r="BB83" s="3"/>
      <c r="BC83" s="3">
        <v>10780</v>
      </c>
    </row>
    <row r="84" spans="1:55" hidden="1" x14ac:dyDescent="0.2">
      <c r="A84" s="2" t="s">
        <v>177</v>
      </c>
      <c r="C84" s="3">
        <v>727.1</v>
      </c>
      <c r="D84" s="3">
        <v>11.4</v>
      </c>
      <c r="E84" s="3">
        <v>803.4</v>
      </c>
      <c r="F84" s="3">
        <v>13.1</v>
      </c>
      <c r="G84" s="3">
        <v>736379.5</v>
      </c>
      <c r="H84" s="3">
        <v>-25.9</v>
      </c>
      <c r="I84" s="3">
        <v>3540439.8</v>
      </c>
      <c r="J84" s="3"/>
      <c r="K84" s="3">
        <v>6864</v>
      </c>
      <c r="L84" s="3"/>
      <c r="M84" s="3">
        <v>29440.400000000001</v>
      </c>
      <c r="N84" s="3"/>
      <c r="O84" s="3">
        <v>19671</v>
      </c>
      <c r="P84" s="3"/>
      <c r="Q84" s="3">
        <v>9769.5</v>
      </c>
      <c r="R84" s="3"/>
      <c r="S84" s="3">
        <v>86972.3</v>
      </c>
      <c r="T84" s="3"/>
      <c r="U84" s="3">
        <v>12807.3</v>
      </c>
      <c r="V84" s="3"/>
      <c r="W84" s="4">
        <f>AVERAGE(W83,W85)</f>
        <v>102.345</v>
      </c>
      <c r="X84" s="4"/>
      <c r="Y84" s="3">
        <v>102.8</v>
      </c>
      <c r="Z84" s="3"/>
      <c r="AA84" s="3">
        <v>100</v>
      </c>
      <c r="AB84" s="3"/>
      <c r="AC84" s="3">
        <v>99.9</v>
      </c>
      <c r="AD84" s="3"/>
      <c r="AE84" s="3">
        <v>99.8</v>
      </c>
      <c r="AF84" s="3"/>
      <c r="AG84" s="3">
        <v>4.91</v>
      </c>
      <c r="AH84" s="3">
        <v>1</v>
      </c>
      <c r="AI84" s="3">
        <v>11497.38</v>
      </c>
      <c r="AJ84" s="3">
        <v>11497.38</v>
      </c>
      <c r="AK84" s="3">
        <v>32.78</v>
      </c>
      <c r="AL84" s="3">
        <v>32.799999999999997</v>
      </c>
      <c r="AM84" s="3">
        <v>6408.82</v>
      </c>
      <c r="AN84" s="3">
        <v>6408.82</v>
      </c>
      <c r="AO84" s="3">
        <v>84.92</v>
      </c>
      <c r="AP84" s="3">
        <v>84.9</v>
      </c>
      <c r="AQ84" s="3">
        <v>58074.17</v>
      </c>
      <c r="AR84" s="3">
        <v>42.5</v>
      </c>
      <c r="AS84" s="3">
        <v>261775.24</v>
      </c>
      <c r="AT84" s="3">
        <v>13.6</v>
      </c>
      <c r="AU84" s="3">
        <v>733895.06</v>
      </c>
      <c r="AV84" s="3">
        <v>17.2</v>
      </c>
      <c r="AW84" s="3">
        <v>712828.05079999997</v>
      </c>
      <c r="AX84" s="3">
        <v>17.3</v>
      </c>
      <c r="AY84" s="3">
        <v>483488.18</v>
      </c>
      <c r="AZ84" s="3">
        <v>18.5</v>
      </c>
      <c r="BA84" s="3">
        <v>17560</v>
      </c>
      <c r="BB84" s="3"/>
      <c r="BC84" s="3">
        <v>17560</v>
      </c>
    </row>
    <row r="85" spans="1:55" hidden="1" x14ac:dyDescent="0.2">
      <c r="A85" s="2" t="s">
        <v>76</v>
      </c>
      <c r="C85" s="3">
        <v>1443.7</v>
      </c>
      <c r="D85" s="3">
        <v>14</v>
      </c>
      <c r="E85" s="3">
        <v>1569.7</v>
      </c>
      <c r="F85" s="3">
        <v>11.6</v>
      </c>
      <c r="G85" s="3">
        <v>1331987.1000000001</v>
      </c>
      <c r="H85" s="3">
        <v>-22.9</v>
      </c>
      <c r="I85" s="3">
        <v>6770375.0999999996</v>
      </c>
      <c r="J85" s="3"/>
      <c r="K85" s="3">
        <v>13364.7</v>
      </c>
      <c r="L85" s="3"/>
      <c r="M85" s="3">
        <v>29346.5</v>
      </c>
      <c r="N85" s="3"/>
      <c r="O85" s="3">
        <v>19564</v>
      </c>
      <c r="P85" s="3"/>
      <c r="Q85" s="3">
        <v>9782.4</v>
      </c>
      <c r="R85" s="3"/>
      <c r="S85" s="3">
        <v>87882.9</v>
      </c>
      <c r="T85" s="3"/>
      <c r="U85" s="3">
        <v>13000.4</v>
      </c>
      <c r="V85" s="3"/>
      <c r="W85" s="3">
        <v>102.9</v>
      </c>
      <c r="X85" s="3"/>
      <c r="Y85" s="3">
        <v>103</v>
      </c>
      <c r="Z85" s="3"/>
      <c r="AA85" s="3">
        <v>99.6</v>
      </c>
      <c r="AB85" s="3"/>
      <c r="AC85" s="3">
        <v>99.6</v>
      </c>
      <c r="AD85" s="3"/>
      <c r="AE85" s="3">
        <v>99.5</v>
      </c>
      <c r="AF85" s="3"/>
      <c r="AG85" s="3">
        <v>4.9400000000000004</v>
      </c>
      <c r="AH85" s="3">
        <v>1.2</v>
      </c>
      <c r="AI85" s="3">
        <v>6997.01</v>
      </c>
      <c r="AJ85" s="3">
        <v>18494.39</v>
      </c>
      <c r="AK85" s="3">
        <v>41.5</v>
      </c>
      <c r="AL85" s="3">
        <v>36</v>
      </c>
      <c r="AM85" s="3">
        <v>4074.75</v>
      </c>
      <c r="AN85" s="3">
        <v>10483.57</v>
      </c>
      <c r="AO85" s="3">
        <v>-17.52</v>
      </c>
      <c r="AP85" s="3">
        <v>24.7</v>
      </c>
      <c r="AQ85" s="3">
        <v>47270.239999999998</v>
      </c>
      <c r="AR85" s="3">
        <v>10.3</v>
      </c>
      <c r="AS85" s="3">
        <v>259200.5</v>
      </c>
      <c r="AT85" s="3">
        <v>14.5</v>
      </c>
      <c r="AU85" s="3">
        <v>736130.86</v>
      </c>
      <c r="AV85" s="3">
        <v>15.7</v>
      </c>
      <c r="AW85" s="3">
        <v>726017.6361</v>
      </c>
      <c r="AX85" s="3">
        <v>17.600000000000001</v>
      </c>
      <c r="AY85" s="3">
        <v>488870.98139999999</v>
      </c>
      <c r="AZ85" s="3">
        <v>17.7</v>
      </c>
      <c r="BA85" s="3">
        <v>24028</v>
      </c>
      <c r="BB85" s="3"/>
      <c r="BC85" s="3">
        <v>6468</v>
      </c>
    </row>
    <row r="86" spans="1:55" hidden="1" x14ac:dyDescent="0.2">
      <c r="A86" s="2" t="s">
        <v>77</v>
      </c>
      <c r="C86" s="3">
        <v>2272.3000000000002</v>
      </c>
      <c r="D86" s="3">
        <v>14.7</v>
      </c>
      <c r="E86" s="3">
        <v>2466.5</v>
      </c>
      <c r="F86" s="3">
        <v>11.5</v>
      </c>
      <c r="G86" s="3">
        <v>2153797.6</v>
      </c>
      <c r="H86" s="3">
        <v>-21.2</v>
      </c>
      <c r="I86" s="3">
        <v>11100642.6</v>
      </c>
      <c r="J86" s="3"/>
      <c r="K86" s="3">
        <v>21712.6</v>
      </c>
      <c r="L86" s="3"/>
      <c r="M86" s="3">
        <v>29273</v>
      </c>
      <c r="N86" s="3"/>
      <c r="O86" s="3">
        <v>19541.7</v>
      </c>
      <c r="P86" s="3"/>
      <c r="Q86" s="3">
        <v>9731.2999999999993</v>
      </c>
      <c r="R86" s="3"/>
      <c r="S86" s="3">
        <v>89027</v>
      </c>
      <c r="T86" s="3"/>
      <c r="U86" s="3">
        <v>13368.7</v>
      </c>
      <c r="V86" s="3"/>
      <c r="W86" s="3">
        <v>102.98</v>
      </c>
      <c r="X86" s="3"/>
      <c r="Y86" s="3">
        <v>102.5</v>
      </c>
      <c r="Z86" s="3"/>
      <c r="AA86" s="3">
        <v>109.3</v>
      </c>
      <c r="AB86" s="3"/>
      <c r="AC86" s="3">
        <v>107.6</v>
      </c>
      <c r="AD86" s="3"/>
      <c r="AE86" s="3">
        <v>104.8</v>
      </c>
      <c r="AF86" s="3"/>
      <c r="AG86" s="3">
        <v>5.38</v>
      </c>
      <c r="AH86" s="3">
        <v>-0.2</v>
      </c>
      <c r="AI86" s="3">
        <v>7631.35</v>
      </c>
      <c r="AJ86" s="3">
        <v>26125.74</v>
      </c>
      <c r="AK86" s="3">
        <v>26.69</v>
      </c>
      <c r="AL86" s="3">
        <v>33.1</v>
      </c>
      <c r="AM86" s="3">
        <v>7570</v>
      </c>
      <c r="AN86" s="3">
        <v>18053.57</v>
      </c>
      <c r="AO86" s="3">
        <v>27.8</v>
      </c>
      <c r="AP86" s="3">
        <v>26</v>
      </c>
      <c r="AQ86" s="3">
        <v>44845.22</v>
      </c>
      <c r="AR86" s="3">
        <v>14.78</v>
      </c>
      <c r="AS86" s="3">
        <v>266255.48</v>
      </c>
      <c r="AT86" s="3">
        <v>15.01</v>
      </c>
      <c r="AU86" s="3">
        <v>758130.88</v>
      </c>
      <c r="AV86" s="3">
        <v>16.63</v>
      </c>
      <c r="AW86" s="3">
        <v>752838.39899999998</v>
      </c>
      <c r="AX86" s="3">
        <v>19</v>
      </c>
      <c r="AY86" s="3">
        <v>494740.70179999998</v>
      </c>
      <c r="AZ86" s="3">
        <v>17.899999999999999</v>
      </c>
      <c r="BA86" s="3">
        <v>42240</v>
      </c>
      <c r="BB86" s="3"/>
      <c r="BC86" s="3">
        <v>18212</v>
      </c>
    </row>
    <row r="87" spans="1:55" hidden="1" x14ac:dyDescent="0.2">
      <c r="A87" s="2" t="s">
        <v>78</v>
      </c>
      <c r="C87" s="3">
        <v>3083.6</v>
      </c>
      <c r="D87" s="3">
        <v>15.7</v>
      </c>
      <c r="E87" s="3">
        <v>3336.7</v>
      </c>
      <c r="F87" s="3">
        <v>11.3</v>
      </c>
      <c r="G87" s="3">
        <v>2924945.4</v>
      </c>
      <c r="H87" s="3">
        <v>-21.3</v>
      </c>
      <c r="I87" s="3">
        <v>15284234.4</v>
      </c>
      <c r="J87" s="3"/>
      <c r="K87" s="3">
        <v>29410</v>
      </c>
      <c r="L87" s="3"/>
      <c r="M87" s="3">
        <v>29145</v>
      </c>
      <c r="N87" s="3"/>
      <c r="O87" s="3">
        <v>19445.2</v>
      </c>
      <c r="P87" s="3"/>
      <c r="Q87" s="3">
        <v>9699.7999999999993</v>
      </c>
      <c r="R87" s="3"/>
      <c r="S87" s="3">
        <v>90038.9</v>
      </c>
      <c r="T87" s="3"/>
      <c r="U87" s="3">
        <v>13592</v>
      </c>
      <c r="V87" s="3"/>
      <c r="W87" s="3">
        <v>103.19</v>
      </c>
      <c r="X87" s="3"/>
      <c r="Y87" s="3">
        <v>103.1</v>
      </c>
      <c r="Z87" s="3"/>
      <c r="AA87" s="3">
        <v>107.5</v>
      </c>
      <c r="AB87" s="3"/>
      <c r="AC87" s="3">
        <v>106.6</v>
      </c>
      <c r="AD87" s="3"/>
      <c r="AE87" s="3">
        <v>105.1</v>
      </c>
      <c r="AF87" s="3"/>
      <c r="AG87" s="3">
        <v>5.34</v>
      </c>
      <c r="AH87" s="3">
        <v>0.1</v>
      </c>
      <c r="AI87" s="3">
        <v>10082.06</v>
      </c>
      <c r="AJ87" s="3">
        <v>36207.800000000003</v>
      </c>
      <c r="AK87" s="3">
        <v>27.21</v>
      </c>
      <c r="AL87" s="3">
        <v>31.4</v>
      </c>
      <c r="AM87" s="3">
        <v>7304.45</v>
      </c>
      <c r="AN87" s="3">
        <v>25358.02</v>
      </c>
      <c r="AO87" s="3">
        <v>31</v>
      </c>
      <c r="AP87" s="3">
        <v>27.4</v>
      </c>
      <c r="AQ87" s="3">
        <v>45489.03</v>
      </c>
      <c r="AR87" s="3">
        <v>14.7</v>
      </c>
      <c r="AS87" s="3">
        <v>266766.90999999997</v>
      </c>
      <c r="AT87" s="3">
        <v>12.9</v>
      </c>
      <c r="AU87" s="3">
        <v>757384.56</v>
      </c>
      <c r="AV87" s="3">
        <v>15.3</v>
      </c>
      <c r="AW87" s="3">
        <v>756262.39439999999</v>
      </c>
      <c r="AX87" s="3">
        <v>17.3</v>
      </c>
      <c r="AY87" s="3">
        <v>502170.75540000002</v>
      </c>
      <c r="AZ87" s="3">
        <v>17.5</v>
      </c>
      <c r="BA87" s="3">
        <v>55913</v>
      </c>
      <c r="BB87" s="3"/>
      <c r="BC87" s="3">
        <v>13673</v>
      </c>
    </row>
    <row r="88" spans="1:55" hidden="1" x14ac:dyDescent="0.2">
      <c r="A88" s="2" t="s">
        <v>79</v>
      </c>
      <c r="C88" s="3">
        <v>3907</v>
      </c>
      <c r="D88" s="3">
        <v>15.4</v>
      </c>
      <c r="E88" s="3">
        <v>4237.2</v>
      </c>
      <c r="F88" s="3">
        <v>11.9</v>
      </c>
      <c r="G88" s="3">
        <v>3693516.4</v>
      </c>
      <c r="H88" s="3">
        <v>-21</v>
      </c>
      <c r="I88" s="3">
        <v>19601718.399999999</v>
      </c>
      <c r="J88" s="3"/>
      <c r="K88" s="3">
        <v>37534.199999999997</v>
      </c>
      <c r="L88" s="3"/>
      <c r="M88" s="3">
        <v>29068.2</v>
      </c>
      <c r="N88" s="3"/>
      <c r="O88" s="3">
        <v>19406.599999999999</v>
      </c>
      <c r="P88" s="3"/>
      <c r="Q88" s="3">
        <v>9661.7000000000007</v>
      </c>
      <c r="R88" s="3"/>
      <c r="S88" s="3">
        <v>91014.8</v>
      </c>
      <c r="T88" s="3"/>
      <c r="U88" s="3">
        <v>13854</v>
      </c>
      <c r="V88" s="3"/>
      <c r="W88" s="3">
        <v>103.2</v>
      </c>
      <c r="X88" s="3"/>
      <c r="Y88" s="3">
        <v>102.9</v>
      </c>
      <c r="Z88" s="3"/>
      <c r="AA88" s="3">
        <v>106.6</v>
      </c>
      <c r="AB88" s="3"/>
      <c r="AC88" s="3">
        <v>105.8</v>
      </c>
      <c r="AD88" s="3"/>
      <c r="AE88" s="3">
        <v>104.6</v>
      </c>
      <c r="AF88" s="3"/>
      <c r="AG88" s="3">
        <v>5.51</v>
      </c>
      <c r="AH88" s="3">
        <v>0.1</v>
      </c>
      <c r="AI88" s="3">
        <v>10612.26</v>
      </c>
      <c r="AJ88" s="3">
        <v>46820.06</v>
      </c>
      <c r="AK88" s="3">
        <v>34.03</v>
      </c>
      <c r="AL88" s="3">
        <v>32</v>
      </c>
      <c r="AM88" s="3">
        <v>8268</v>
      </c>
      <c r="AN88" s="3">
        <v>33626.019999999997</v>
      </c>
      <c r="AO88" s="3">
        <v>42.9</v>
      </c>
      <c r="AP88" s="3">
        <v>30.9</v>
      </c>
      <c r="AQ88" s="3">
        <v>44602.83</v>
      </c>
      <c r="AR88" s="3">
        <v>15.4</v>
      </c>
      <c r="AS88" s="3">
        <v>269289.63</v>
      </c>
      <c r="AT88" s="3">
        <v>12.7</v>
      </c>
      <c r="AU88" s="3">
        <v>763409.22</v>
      </c>
      <c r="AV88" s="3">
        <v>15.1</v>
      </c>
      <c r="AW88" s="3">
        <v>767339.00179999997</v>
      </c>
      <c r="AX88" s="3">
        <v>17.100000000000001</v>
      </c>
      <c r="AY88" s="3">
        <v>507686.30530000001</v>
      </c>
      <c r="AZ88" s="3">
        <v>17.100000000000001</v>
      </c>
      <c r="BA88" s="3">
        <v>66767</v>
      </c>
      <c r="BB88" s="3"/>
      <c r="BC88" s="3">
        <v>10854</v>
      </c>
    </row>
    <row r="89" spans="1:55" hidden="1" x14ac:dyDescent="0.2">
      <c r="A89" s="2" t="s">
        <v>80</v>
      </c>
      <c r="C89" s="3">
        <v>4740.7</v>
      </c>
      <c r="D89" s="3">
        <v>15.7</v>
      </c>
      <c r="E89" s="3">
        <v>5150.8999999999996</v>
      </c>
      <c r="F89" s="3">
        <v>12.5</v>
      </c>
      <c r="G89" s="3">
        <v>4435063.5</v>
      </c>
      <c r="H89" s="3">
        <v>-20.8</v>
      </c>
      <c r="I89" s="3">
        <v>23892847.199999999</v>
      </c>
      <c r="J89" s="3"/>
      <c r="K89" s="3">
        <v>45543.7</v>
      </c>
      <c r="L89" s="3"/>
      <c r="M89" s="3">
        <v>29014.1</v>
      </c>
      <c r="N89" s="3"/>
      <c r="O89" s="3">
        <v>19357.599999999999</v>
      </c>
      <c r="P89" s="3"/>
      <c r="Q89" s="3">
        <v>9656.5</v>
      </c>
      <c r="R89" s="3"/>
      <c r="S89" s="3">
        <v>92054</v>
      </c>
      <c r="T89" s="3"/>
      <c r="U89" s="3">
        <v>14181.7</v>
      </c>
      <c r="V89" s="3"/>
      <c r="W89" s="3">
        <v>101.75</v>
      </c>
      <c r="X89" s="3"/>
      <c r="Y89" s="3">
        <v>102.9</v>
      </c>
      <c r="Z89" s="3"/>
      <c r="AA89" s="3">
        <v>111.4</v>
      </c>
      <c r="AB89" s="3"/>
      <c r="AC89" s="3">
        <v>108.1</v>
      </c>
      <c r="AD89" s="3"/>
      <c r="AE89" s="3">
        <v>103.2</v>
      </c>
      <c r="AF89" s="3"/>
      <c r="AG89" s="3">
        <v>6.36</v>
      </c>
      <c r="AH89" s="3">
        <v>0.3</v>
      </c>
      <c r="AI89" s="3">
        <v>10055.76</v>
      </c>
      <c r="AJ89" s="3">
        <v>56875.82</v>
      </c>
      <c r="AK89" s="3">
        <v>27.62</v>
      </c>
      <c r="AL89" s="3">
        <v>31.2</v>
      </c>
      <c r="AM89" s="3">
        <v>10809.12</v>
      </c>
      <c r="AN89" s="3">
        <v>44435.14</v>
      </c>
      <c r="AO89" s="3">
        <v>33.1</v>
      </c>
      <c r="AP89" s="3">
        <v>31.4</v>
      </c>
      <c r="AQ89" s="3">
        <v>44477.8</v>
      </c>
      <c r="AR89" s="3">
        <v>14.36</v>
      </c>
      <c r="AS89" s="3">
        <v>274662.57</v>
      </c>
      <c r="AT89" s="3">
        <v>13.05</v>
      </c>
      <c r="AU89" s="3">
        <v>780820.85</v>
      </c>
      <c r="AV89" s="3">
        <v>15.85</v>
      </c>
      <c r="AW89" s="3">
        <v>786432.56389999995</v>
      </c>
      <c r="AX89" s="3">
        <v>17.600000000000001</v>
      </c>
      <c r="AY89" s="3">
        <v>514025.54440000001</v>
      </c>
      <c r="AZ89" s="3">
        <v>16.899999999999999</v>
      </c>
      <c r="BA89" s="3">
        <v>77640</v>
      </c>
      <c r="BB89" s="3"/>
      <c r="BC89" s="3">
        <v>10873</v>
      </c>
    </row>
    <row r="90" spans="1:55" hidden="1" x14ac:dyDescent="0.2">
      <c r="A90" s="2" t="s">
        <v>81</v>
      </c>
      <c r="C90" s="3">
        <v>5594.6</v>
      </c>
      <c r="D90" s="3">
        <v>16</v>
      </c>
      <c r="E90" s="3">
        <v>6074.7</v>
      </c>
      <c r="F90" s="3">
        <v>12.7</v>
      </c>
      <c r="G90" s="3">
        <v>5163195</v>
      </c>
      <c r="H90" s="3">
        <v>-20.8</v>
      </c>
      <c r="I90" s="3">
        <v>28146625.399999999</v>
      </c>
      <c r="J90" s="3"/>
      <c r="K90" s="3">
        <v>53819.6</v>
      </c>
      <c r="L90" s="3"/>
      <c r="M90" s="3">
        <v>28945.3</v>
      </c>
      <c r="N90" s="3"/>
      <c r="O90" s="3">
        <v>19294.8</v>
      </c>
      <c r="P90" s="3"/>
      <c r="Q90" s="3">
        <v>9650.6</v>
      </c>
      <c r="R90" s="3"/>
      <c r="S90" s="3">
        <v>92983.7</v>
      </c>
      <c r="T90" s="3"/>
      <c r="U90" s="3">
        <v>14348.3</v>
      </c>
      <c r="V90" s="3"/>
      <c r="W90" s="3">
        <v>101.5</v>
      </c>
      <c r="X90" s="3"/>
      <c r="Y90" s="3">
        <v>102.9</v>
      </c>
      <c r="Z90" s="3"/>
      <c r="AA90" s="3">
        <v>111.8</v>
      </c>
      <c r="AB90" s="3"/>
      <c r="AC90" s="3">
        <v>105.6</v>
      </c>
      <c r="AD90" s="3"/>
      <c r="AE90" s="3">
        <v>96.2</v>
      </c>
      <c r="AF90" s="3"/>
      <c r="AG90" s="3">
        <v>6.45</v>
      </c>
      <c r="AH90" s="3">
        <v>0.5</v>
      </c>
      <c r="AI90" s="3">
        <v>9864.1</v>
      </c>
      <c r="AJ90" s="3">
        <v>66739.92</v>
      </c>
      <c r="AK90" s="3">
        <v>26.74</v>
      </c>
      <c r="AL90" s="3">
        <v>30.5</v>
      </c>
      <c r="AM90" s="3">
        <v>6949.92</v>
      </c>
      <c r="AN90" s="3">
        <v>51385.06</v>
      </c>
      <c r="AO90" s="3">
        <v>19.600000000000001</v>
      </c>
      <c r="AP90" s="3">
        <v>29.7</v>
      </c>
      <c r="AQ90" s="3">
        <v>45183.1</v>
      </c>
      <c r="AR90" s="3">
        <v>14.3</v>
      </c>
      <c r="AS90" s="3">
        <v>270545.65000000002</v>
      </c>
      <c r="AT90" s="3">
        <v>11.6</v>
      </c>
      <c r="AU90" s="3">
        <v>772923.65</v>
      </c>
      <c r="AV90" s="3">
        <v>14.7</v>
      </c>
      <c r="AW90" s="3">
        <v>779731.72600000002</v>
      </c>
      <c r="AX90" s="3">
        <v>16.3</v>
      </c>
      <c r="AY90" s="3">
        <v>518941.36249999999</v>
      </c>
      <c r="AZ90" s="3">
        <v>16.600000000000001</v>
      </c>
      <c r="BA90" s="3">
        <v>83033</v>
      </c>
      <c r="BB90" s="3"/>
      <c r="BC90" s="3">
        <v>5393</v>
      </c>
    </row>
    <row r="91" spans="1:55" hidden="1" x14ac:dyDescent="0.2">
      <c r="A91" s="2" t="s">
        <v>82</v>
      </c>
      <c r="C91" s="3">
        <v>6477.3</v>
      </c>
      <c r="D91" s="3">
        <v>16.100000000000001</v>
      </c>
      <c r="E91" s="3">
        <v>7030.6</v>
      </c>
      <c r="F91" s="3">
        <v>12.6</v>
      </c>
      <c r="G91" s="3">
        <v>5883692.5</v>
      </c>
      <c r="H91" s="3">
        <v>-20.6</v>
      </c>
      <c r="I91" s="3">
        <v>32414664.899999999</v>
      </c>
      <c r="J91" s="3"/>
      <c r="K91" s="3">
        <v>62457.3</v>
      </c>
      <c r="L91" s="3"/>
      <c r="M91" s="3">
        <v>28879.7</v>
      </c>
      <c r="N91" s="3"/>
      <c r="O91" s="3">
        <v>19260.400000000001</v>
      </c>
      <c r="P91" s="3"/>
      <c r="Q91" s="3">
        <v>9619.2999999999993</v>
      </c>
      <c r="R91" s="3"/>
      <c r="S91" s="3">
        <v>94008.5</v>
      </c>
      <c r="T91" s="3"/>
      <c r="U91" s="3">
        <v>14662.3</v>
      </c>
      <c r="V91" s="3"/>
      <c r="W91" s="3">
        <v>101.12</v>
      </c>
      <c r="X91" s="3"/>
      <c r="Y91" s="3">
        <v>102.7</v>
      </c>
      <c r="Z91" s="3"/>
      <c r="AA91" s="3">
        <v>110.4</v>
      </c>
      <c r="AB91" s="3"/>
      <c r="AC91" s="3">
        <v>105</v>
      </c>
      <c r="AD91" s="3"/>
      <c r="AE91" s="3">
        <v>96.9</v>
      </c>
      <c r="AF91" s="3"/>
      <c r="AG91" s="3">
        <v>6.15</v>
      </c>
      <c r="AH91" s="3">
        <v>0.3</v>
      </c>
      <c r="AI91" s="3">
        <v>7546.37</v>
      </c>
      <c r="AJ91" s="3">
        <v>74286.289999999994</v>
      </c>
      <c r="AK91" s="3">
        <v>34.29</v>
      </c>
      <c r="AL91" s="3">
        <v>30.9</v>
      </c>
      <c r="AM91" s="3">
        <v>8076.96</v>
      </c>
      <c r="AN91" s="3">
        <v>59462.02</v>
      </c>
      <c r="AO91" s="3">
        <v>25.9</v>
      </c>
      <c r="AP91" s="3">
        <v>29.2</v>
      </c>
      <c r="AQ91" s="3">
        <v>45775.29</v>
      </c>
      <c r="AR91" s="3">
        <v>14.7</v>
      </c>
      <c r="AS91" s="3">
        <v>273393.77</v>
      </c>
      <c r="AT91" s="3">
        <v>11.2</v>
      </c>
      <c r="AU91" s="3">
        <v>780852.3</v>
      </c>
      <c r="AV91" s="3">
        <v>13.5</v>
      </c>
      <c r="AW91" s="3">
        <v>786797.55619999999</v>
      </c>
      <c r="AX91" s="3">
        <v>15.5</v>
      </c>
      <c r="AY91" s="3">
        <v>524425.7929</v>
      </c>
      <c r="AZ91" s="3">
        <v>16.399999999999999</v>
      </c>
      <c r="BA91" s="3">
        <v>93774</v>
      </c>
      <c r="BB91" s="3"/>
      <c r="BC91" s="3">
        <v>10741</v>
      </c>
    </row>
    <row r="92" spans="1:55" hidden="1" x14ac:dyDescent="0.2">
      <c r="A92" s="2" t="s">
        <v>83</v>
      </c>
      <c r="C92" s="3">
        <v>7342.6</v>
      </c>
      <c r="D92" s="3">
        <v>15.9</v>
      </c>
      <c r="E92" s="3">
        <v>7979.6</v>
      </c>
      <c r="F92" s="3">
        <v>12.5</v>
      </c>
      <c r="G92" s="3">
        <v>6583724.2999999998</v>
      </c>
      <c r="H92" s="3">
        <v>-20.7</v>
      </c>
      <c r="I92" s="3">
        <v>36916353.5</v>
      </c>
      <c r="J92" s="3"/>
      <c r="K92" s="3">
        <v>71340.2</v>
      </c>
      <c r="L92" s="3"/>
      <c r="M92" s="3">
        <v>28843.3</v>
      </c>
      <c r="N92" s="3"/>
      <c r="O92" s="3">
        <v>19260.8</v>
      </c>
      <c r="P92" s="3"/>
      <c r="Q92" s="3">
        <v>9582.6</v>
      </c>
      <c r="R92" s="3"/>
      <c r="S92" s="3">
        <v>95230.5</v>
      </c>
      <c r="T92" s="3"/>
      <c r="U92" s="3">
        <v>14993.2</v>
      </c>
      <c r="V92" s="3"/>
      <c r="W92" s="3">
        <v>100.41</v>
      </c>
      <c r="X92" s="3"/>
      <c r="Y92" s="3">
        <v>102.5</v>
      </c>
      <c r="Z92" s="3"/>
      <c r="AA92" s="3">
        <v>108.9</v>
      </c>
      <c r="AB92" s="3"/>
      <c r="AC92" s="3">
        <v>103.4</v>
      </c>
      <c r="AD92" s="3"/>
      <c r="AE92" s="3">
        <v>95.2</v>
      </c>
      <c r="AF92" s="3"/>
      <c r="AG92" s="3">
        <v>6.07</v>
      </c>
      <c r="AH92" s="3">
        <v>0.5</v>
      </c>
      <c r="AI92" s="3">
        <v>7377.05</v>
      </c>
      <c r="AJ92" s="3">
        <v>81663.34</v>
      </c>
      <c r="AK92" s="3">
        <v>17.329999999999998</v>
      </c>
      <c r="AL92" s="3">
        <v>29.5</v>
      </c>
      <c r="AM92" s="3">
        <v>10018.549999999999</v>
      </c>
      <c r="AN92" s="3">
        <v>69480.570000000007</v>
      </c>
      <c r="AO92" s="3">
        <v>18.3</v>
      </c>
      <c r="AP92" s="3">
        <v>27.5</v>
      </c>
      <c r="AQ92" s="3">
        <v>47145.29</v>
      </c>
      <c r="AR92" s="3">
        <v>12.68</v>
      </c>
      <c r="AS92" s="3">
        <v>267193.15999999997</v>
      </c>
      <c r="AT92" s="3">
        <v>8.85</v>
      </c>
      <c r="AU92" s="3">
        <v>787406.2</v>
      </c>
      <c r="AV92" s="3">
        <v>13.04</v>
      </c>
      <c r="AW92" s="3">
        <v>794100.43700000003</v>
      </c>
      <c r="AX92" s="3">
        <v>14.2</v>
      </c>
      <c r="AY92" s="3">
        <v>529118.34210000001</v>
      </c>
      <c r="AZ92" s="3">
        <v>15.9</v>
      </c>
      <c r="BA92" s="3">
        <v>98053</v>
      </c>
      <c r="BB92" s="3"/>
      <c r="BC92" s="3">
        <v>4279</v>
      </c>
    </row>
    <row r="93" spans="1:55" hidden="1" x14ac:dyDescent="0.2">
      <c r="A93" s="2" t="s">
        <v>84</v>
      </c>
      <c r="C93" s="3">
        <v>8187.8</v>
      </c>
      <c r="D93" s="3">
        <v>15.7</v>
      </c>
      <c r="E93" s="3">
        <v>8908.1</v>
      </c>
      <c r="F93" s="3">
        <v>12.6</v>
      </c>
      <c r="G93" s="3">
        <v>7239482.0999999996</v>
      </c>
      <c r="H93" s="3">
        <v>-20</v>
      </c>
      <c r="I93" s="3">
        <v>41444686.799999997</v>
      </c>
      <c r="J93" s="3"/>
      <c r="K93" s="3">
        <v>80345.3</v>
      </c>
      <c r="L93" s="3"/>
      <c r="M93" s="3">
        <v>28769</v>
      </c>
      <c r="N93" s="3"/>
      <c r="O93" s="3">
        <v>19240.2</v>
      </c>
      <c r="P93" s="3"/>
      <c r="Q93" s="3">
        <v>9528.7999999999993</v>
      </c>
      <c r="R93" s="3"/>
      <c r="S93" s="3">
        <v>96399.1</v>
      </c>
      <c r="T93" s="3"/>
      <c r="U93" s="3">
        <v>15250</v>
      </c>
      <c r="V93" s="3"/>
      <c r="W93" s="3">
        <v>100.27</v>
      </c>
      <c r="X93" s="3"/>
      <c r="Y93" s="3">
        <v>102</v>
      </c>
      <c r="Z93" s="3"/>
      <c r="AA93" s="3">
        <v>106.3</v>
      </c>
      <c r="AB93" s="3"/>
      <c r="AC93" s="3">
        <v>100.5</v>
      </c>
      <c r="AD93" s="3"/>
      <c r="AE93" s="3">
        <v>91.8</v>
      </c>
      <c r="AF93" s="3"/>
      <c r="AG93" s="3">
        <v>5.5</v>
      </c>
      <c r="AH93" s="3">
        <v>0.1</v>
      </c>
      <c r="AI93" s="3">
        <v>9188.34</v>
      </c>
      <c r="AJ93" s="3">
        <v>90851.68</v>
      </c>
      <c r="AK93" s="3">
        <v>16.899999999999999</v>
      </c>
      <c r="AL93" s="3">
        <v>28.1</v>
      </c>
      <c r="AM93" s="3">
        <v>8079.03</v>
      </c>
      <c r="AN93" s="3">
        <v>77559.600000000006</v>
      </c>
      <c r="AO93" s="3">
        <v>25.4</v>
      </c>
      <c r="AP93" s="3">
        <v>27.2</v>
      </c>
      <c r="AQ93" s="3">
        <v>46579.39</v>
      </c>
      <c r="AR93" s="3">
        <v>11.9</v>
      </c>
      <c r="AS93" s="3">
        <v>276552.67</v>
      </c>
      <c r="AT93" s="3">
        <v>8.4</v>
      </c>
      <c r="AU93" s="3">
        <v>816829.25</v>
      </c>
      <c r="AV93" s="3">
        <v>12.9</v>
      </c>
      <c r="AW93" s="3">
        <v>791884.97779999999</v>
      </c>
      <c r="AX93" s="3">
        <v>13.6</v>
      </c>
      <c r="AY93" s="3">
        <v>534986.75650000002</v>
      </c>
      <c r="AZ93" s="3">
        <v>15.8</v>
      </c>
      <c r="BA93" s="3">
        <v>105961</v>
      </c>
      <c r="BB93" s="3"/>
      <c r="BC93" s="3">
        <v>7908</v>
      </c>
    </row>
    <row r="94" spans="1:55" hidden="1" x14ac:dyDescent="0.2">
      <c r="A94" s="2" t="s">
        <v>85</v>
      </c>
      <c r="C94" s="3">
        <v>9011.5</v>
      </c>
      <c r="D94" s="3">
        <v>15.6</v>
      </c>
      <c r="E94" s="3">
        <v>9809.6</v>
      </c>
      <c r="F94" s="3">
        <v>12.2</v>
      </c>
      <c r="G94" s="3">
        <v>7908116.0999999996</v>
      </c>
      <c r="H94" s="3">
        <v>-20</v>
      </c>
      <c r="I94" s="3">
        <v>45991904</v>
      </c>
      <c r="J94" s="3"/>
      <c r="K94" s="3">
        <v>89154.9</v>
      </c>
      <c r="L94" s="3"/>
      <c r="M94" s="3">
        <v>28641.5</v>
      </c>
      <c r="N94" s="3"/>
      <c r="O94" s="3">
        <v>19142.8</v>
      </c>
      <c r="P94" s="3"/>
      <c r="Q94" s="3">
        <v>9498.7999999999993</v>
      </c>
      <c r="R94" s="3"/>
      <c r="S94" s="3">
        <v>97533.5</v>
      </c>
      <c r="T94" s="3"/>
      <c r="U94" s="3">
        <v>15509.3</v>
      </c>
      <c r="V94" s="3"/>
      <c r="W94" s="3">
        <v>99.87</v>
      </c>
      <c r="X94" s="3"/>
      <c r="Y94" s="3">
        <v>100.9</v>
      </c>
      <c r="Z94" s="3"/>
      <c r="AA94" s="3">
        <v>101.7</v>
      </c>
      <c r="AB94" s="3"/>
      <c r="AC94" s="3">
        <v>97</v>
      </c>
      <c r="AD94" s="3"/>
      <c r="AE94" s="3">
        <v>90</v>
      </c>
      <c r="AF94" s="3"/>
      <c r="AG94" s="3">
        <v>4.22</v>
      </c>
      <c r="AH94" s="3">
        <v>-0.2</v>
      </c>
      <c r="AI94" s="3">
        <v>6457.32</v>
      </c>
      <c r="AJ94" s="3">
        <v>97309</v>
      </c>
      <c r="AK94" s="3">
        <v>10.56</v>
      </c>
      <c r="AL94" s="3">
        <v>26.8</v>
      </c>
      <c r="AM94" s="3">
        <v>11396.18</v>
      </c>
      <c r="AN94" s="3">
        <v>88955.78</v>
      </c>
      <c r="AO94" s="3">
        <v>7.5</v>
      </c>
      <c r="AP94" s="3">
        <v>24.3</v>
      </c>
      <c r="AQ94" s="3">
        <v>47317.26</v>
      </c>
      <c r="AR94" s="3">
        <v>12</v>
      </c>
      <c r="AS94" s="3">
        <v>281416.37</v>
      </c>
      <c r="AT94" s="3">
        <v>7.8</v>
      </c>
      <c r="AU94" s="3">
        <v>825493.94</v>
      </c>
      <c r="AV94" s="3">
        <v>12.7</v>
      </c>
      <c r="AW94" s="3">
        <v>795113.97219999996</v>
      </c>
      <c r="AX94" s="3">
        <v>13.1</v>
      </c>
      <c r="AY94" s="3">
        <v>540616.20380000002</v>
      </c>
      <c r="AZ94" s="3">
        <v>15.6</v>
      </c>
      <c r="BA94" s="3">
        <v>115542</v>
      </c>
      <c r="BB94" s="3"/>
      <c r="BC94" s="3">
        <v>9581</v>
      </c>
    </row>
    <row r="95" spans="1:55" hidden="1" x14ac:dyDescent="0.2">
      <c r="A95" s="2" t="s">
        <v>86</v>
      </c>
      <c r="C95" s="3">
        <v>9879.7999999999993</v>
      </c>
      <c r="D95" s="3">
        <v>9.92</v>
      </c>
      <c r="E95" s="3">
        <v>10777.7</v>
      </c>
      <c r="F95" s="3">
        <v>12.8</v>
      </c>
      <c r="G95" s="3">
        <v>8569958.6999999993</v>
      </c>
      <c r="H95" s="3">
        <v>-20</v>
      </c>
      <c r="I95" s="3">
        <v>50625339.299999997</v>
      </c>
      <c r="J95" s="3"/>
      <c r="K95" s="3">
        <v>97862.2</v>
      </c>
      <c r="L95" s="3"/>
      <c r="M95" s="3">
        <v>28511.5</v>
      </c>
      <c r="N95" s="3"/>
      <c r="O95" s="3">
        <v>19110</v>
      </c>
      <c r="P95" s="3"/>
      <c r="Q95" s="3">
        <v>9401.5</v>
      </c>
      <c r="R95" s="3"/>
      <c r="S95" s="3">
        <v>98625.3</v>
      </c>
      <c r="T95" s="3"/>
      <c r="U95" s="3">
        <v>15648.7</v>
      </c>
      <c r="V95" s="3"/>
      <c r="W95" s="3">
        <v>98.89</v>
      </c>
      <c r="X95" s="3"/>
      <c r="Y95" s="3">
        <v>99.3</v>
      </c>
      <c r="Z95" s="3"/>
      <c r="AA95" s="3">
        <v>105.3</v>
      </c>
      <c r="AB95" s="3"/>
      <c r="AC95" s="3">
        <v>100.5</v>
      </c>
      <c r="AD95" s="3"/>
      <c r="AE95" s="3">
        <v>93.2</v>
      </c>
      <c r="AF95" s="3"/>
      <c r="AG95" s="3">
        <v>4.07</v>
      </c>
      <c r="AH95" s="3">
        <v>0.3</v>
      </c>
      <c r="AI95" s="3">
        <v>6431</v>
      </c>
      <c r="AJ95" s="3">
        <v>103740</v>
      </c>
      <c r="AK95" s="3">
        <v>1.44</v>
      </c>
      <c r="AL95" s="3">
        <v>24.8</v>
      </c>
      <c r="AM95" s="3">
        <v>19974.22</v>
      </c>
      <c r="AN95" s="3">
        <v>108930</v>
      </c>
      <c r="AO95" s="3">
        <v>11.08</v>
      </c>
      <c r="AP95" s="3">
        <v>21.2</v>
      </c>
      <c r="AQ95" s="3">
        <v>50748.47</v>
      </c>
      <c r="AR95" s="3">
        <v>13.76</v>
      </c>
      <c r="AS95" s="3">
        <v>289846.59000000003</v>
      </c>
      <c r="AT95" s="3">
        <v>7.85</v>
      </c>
      <c r="AU95" s="3">
        <v>851591.81</v>
      </c>
      <c r="AV95" s="3">
        <v>13.61</v>
      </c>
      <c r="AW95" s="3">
        <v>809368.33230000001</v>
      </c>
      <c r="AX95" s="3">
        <v>13.5</v>
      </c>
      <c r="AY95" s="3">
        <v>547946.68999999994</v>
      </c>
      <c r="AZ95" s="3">
        <v>15.8</v>
      </c>
      <c r="BA95" s="3">
        <v>128286</v>
      </c>
      <c r="BB95" s="3"/>
      <c r="BC95" s="3">
        <v>12744</v>
      </c>
    </row>
    <row r="96" spans="1:55" hidden="1" x14ac:dyDescent="0.2">
      <c r="A96" s="2" t="s">
        <v>178</v>
      </c>
      <c r="C96" s="3">
        <v>816.3</v>
      </c>
      <c r="D96" s="3">
        <v>17.100000000000001</v>
      </c>
      <c r="E96" s="3">
        <v>925.2</v>
      </c>
      <c r="F96" s="3">
        <v>15</v>
      </c>
      <c r="G96" s="3">
        <v>511029.5</v>
      </c>
      <c r="H96" s="3">
        <v>-30.6</v>
      </c>
      <c r="I96" s="3">
        <v>4477443.4000000004</v>
      </c>
      <c r="J96" s="3"/>
      <c r="K96" s="3">
        <v>8531.7000000000007</v>
      </c>
      <c r="L96" s="3"/>
      <c r="M96" s="3">
        <v>28470.6</v>
      </c>
      <c r="N96" s="3"/>
      <c r="O96" s="3">
        <v>18993.3</v>
      </c>
      <c r="P96" s="3"/>
      <c r="Q96" s="3">
        <v>9477.2999999999993</v>
      </c>
      <c r="R96" s="3"/>
      <c r="S96" s="3">
        <v>99659.8</v>
      </c>
      <c r="T96" s="3"/>
      <c r="U96" s="3">
        <v>15251</v>
      </c>
      <c r="V96" s="3"/>
      <c r="W96" s="4">
        <f>AVERAGE(W95,W97)</f>
        <v>98.39</v>
      </c>
      <c r="X96" s="4"/>
      <c r="Y96" s="3">
        <v>98.6</v>
      </c>
      <c r="Z96" s="3"/>
      <c r="AA96" s="3">
        <v>109.3</v>
      </c>
      <c r="AB96" s="3"/>
      <c r="AC96" s="3">
        <v>103.9</v>
      </c>
      <c r="AD96" s="3"/>
      <c r="AE96" s="3">
        <v>95.8</v>
      </c>
      <c r="AF96" s="3"/>
      <c r="AG96" s="3">
        <v>4.55</v>
      </c>
      <c r="AH96" s="3">
        <v>1.5</v>
      </c>
      <c r="AI96" s="3">
        <v>12912.58</v>
      </c>
      <c r="AJ96" s="3">
        <v>12912.58</v>
      </c>
      <c r="AK96" s="3">
        <v>12.31</v>
      </c>
      <c r="AL96" s="3">
        <v>12.3089</v>
      </c>
      <c r="AM96" s="3">
        <v>7026.8</v>
      </c>
      <c r="AN96" s="3">
        <v>7026.8</v>
      </c>
      <c r="AO96" s="3">
        <v>9.64</v>
      </c>
      <c r="AP96" s="3">
        <v>9.64</v>
      </c>
      <c r="AQ96" s="3">
        <v>59820.72</v>
      </c>
      <c r="AR96" s="3">
        <v>3</v>
      </c>
      <c r="AS96" s="3">
        <v>270010.40000000002</v>
      </c>
      <c r="AT96" s="3">
        <v>3.1</v>
      </c>
      <c r="AU96" s="3">
        <v>855898.89</v>
      </c>
      <c r="AV96" s="3">
        <v>12.4</v>
      </c>
      <c r="AW96" s="3">
        <v>801385.32270000002</v>
      </c>
      <c r="AX96" s="3">
        <v>12.4</v>
      </c>
      <c r="AY96" s="3">
        <v>555253.04669999995</v>
      </c>
      <c r="AZ96" s="3">
        <v>15</v>
      </c>
      <c r="BA96" s="3">
        <v>9754</v>
      </c>
      <c r="BB96" s="3"/>
      <c r="BC96" s="3">
        <v>9754</v>
      </c>
    </row>
    <row r="97" spans="1:55" hidden="1" x14ac:dyDescent="0.2">
      <c r="A97" s="2" t="s">
        <v>87</v>
      </c>
      <c r="C97" s="3">
        <v>1827.8</v>
      </c>
      <c r="D97" s="3">
        <v>18.8</v>
      </c>
      <c r="E97" s="3">
        <v>1827.8</v>
      </c>
      <c r="F97" s="3">
        <v>16.399999999999999</v>
      </c>
      <c r="G97" s="3">
        <v>1069255.3</v>
      </c>
      <c r="H97" s="3">
        <v>-19.7</v>
      </c>
      <c r="I97" s="3">
        <v>9148553.3000000007</v>
      </c>
      <c r="J97" s="3"/>
      <c r="K97" s="3">
        <v>17309</v>
      </c>
      <c r="L97" s="3"/>
      <c r="M97" s="3">
        <v>28428.7</v>
      </c>
      <c r="N97" s="3"/>
      <c r="O97" s="3">
        <v>18978.2</v>
      </c>
      <c r="P97" s="3"/>
      <c r="Q97" s="3">
        <v>9450.4</v>
      </c>
      <c r="R97" s="3"/>
      <c r="S97" s="3">
        <v>100692.3</v>
      </c>
      <c r="T97" s="3"/>
      <c r="U97" s="3">
        <v>15496</v>
      </c>
      <c r="V97" s="3"/>
      <c r="W97" s="3">
        <v>97.89</v>
      </c>
      <c r="X97" s="3"/>
      <c r="Y97" s="3">
        <v>98.8</v>
      </c>
      <c r="Z97" s="3"/>
      <c r="AA97" s="3">
        <v>110.9</v>
      </c>
      <c r="AB97" s="3"/>
      <c r="AC97" s="3">
        <v>105</v>
      </c>
      <c r="AD97" s="3"/>
      <c r="AE97" s="3">
        <v>96.1</v>
      </c>
      <c r="AF97" s="3"/>
      <c r="AG97" s="3">
        <v>3.16</v>
      </c>
      <c r="AH97" s="3">
        <v>-0.1</v>
      </c>
      <c r="AI97" s="3">
        <v>8005.7</v>
      </c>
      <c r="AJ97" s="3">
        <v>20918.28</v>
      </c>
      <c r="AK97" s="3">
        <v>14.42</v>
      </c>
      <c r="AL97" s="3">
        <v>13.1</v>
      </c>
      <c r="AM97" s="3">
        <v>6897.34</v>
      </c>
      <c r="AN97" s="3">
        <v>13924.14</v>
      </c>
      <c r="AO97" s="3">
        <v>69.27</v>
      </c>
      <c r="AP97" s="3">
        <v>32.799999999999997</v>
      </c>
      <c r="AQ97" s="3">
        <v>51448.78</v>
      </c>
      <c r="AR97" s="3">
        <v>8.8000000000000007</v>
      </c>
      <c r="AS97" s="3">
        <v>270312.11</v>
      </c>
      <c r="AT97" s="3">
        <v>4.3</v>
      </c>
      <c r="AU97" s="3">
        <v>867171.42</v>
      </c>
      <c r="AV97" s="3">
        <v>13</v>
      </c>
      <c r="AW97" s="3">
        <v>817398.07900000003</v>
      </c>
      <c r="AX97" s="3">
        <v>12.6</v>
      </c>
      <c r="AY97" s="3">
        <v>562360.4</v>
      </c>
      <c r="AZ97" s="3">
        <v>15.2</v>
      </c>
      <c r="BA97" s="3">
        <v>20185</v>
      </c>
      <c r="BB97" s="3"/>
      <c r="BC97" s="3">
        <v>10431</v>
      </c>
    </row>
    <row r="98" spans="1:55" hidden="1" x14ac:dyDescent="0.2">
      <c r="A98" s="2" t="s">
        <v>88</v>
      </c>
      <c r="C98" s="3">
        <v>2505.5</v>
      </c>
      <c r="D98" s="3">
        <v>17.399999999999999</v>
      </c>
      <c r="E98" s="3">
        <v>2840.3</v>
      </c>
      <c r="F98" s="3">
        <v>14.9</v>
      </c>
      <c r="G98" s="3">
        <v>1718532.7</v>
      </c>
      <c r="H98" s="3">
        <v>-20.2</v>
      </c>
      <c r="I98" s="3">
        <v>14640928.6</v>
      </c>
      <c r="J98" s="3"/>
      <c r="K98" s="3">
        <v>27319.200000000001</v>
      </c>
      <c r="L98" s="3"/>
      <c r="M98" s="3">
        <v>28403.7</v>
      </c>
      <c r="N98" s="3"/>
      <c r="O98" s="3">
        <v>18981.3</v>
      </c>
      <c r="P98" s="3"/>
      <c r="Q98" s="3">
        <v>9422.2999999999993</v>
      </c>
      <c r="R98" s="3"/>
      <c r="S98" s="3">
        <v>101882.3</v>
      </c>
      <c r="T98" s="3"/>
      <c r="U98" s="3">
        <v>15754.9</v>
      </c>
      <c r="V98" s="3"/>
      <c r="W98" s="3">
        <v>96.92</v>
      </c>
      <c r="X98" s="3"/>
      <c r="Y98" s="3">
        <v>98.6</v>
      </c>
      <c r="Z98" s="3"/>
      <c r="AA98" s="3">
        <v>106.6</v>
      </c>
      <c r="AB98" s="3"/>
      <c r="AC98" s="3">
        <v>100</v>
      </c>
      <c r="AD98" s="3"/>
      <c r="AE98" s="3">
        <v>90.2</v>
      </c>
      <c r="AF98" s="3"/>
      <c r="AG98" s="3">
        <v>3.59</v>
      </c>
      <c r="AH98" s="3">
        <v>0.2</v>
      </c>
      <c r="AI98" s="3">
        <v>9057.9699999999993</v>
      </c>
      <c r="AJ98" s="3">
        <v>29976.25</v>
      </c>
      <c r="AK98" s="3">
        <v>18.690000000000001</v>
      </c>
      <c r="AL98" s="3">
        <v>14.7</v>
      </c>
      <c r="AM98" s="3">
        <v>10193.91</v>
      </c>
      <c r="AN98" s="3">
        <v>24118.05</v>
      </c>
      <c r="AO98" s="3">
        <v>34.700000000000003</v>
      </c>
      <c r="AP98" s="3">
        <v>33.6</v>
      </c>
      <c r="AQ98" s="3">
        <v>49595.74</v>
      </c>
      <c r="AR98" s="3">
        <v>10.6</v>
      </c>
      <c r="AS98" s="3">
        <v>277998.11</v>
      </c>
      <c r="AT98" s="3">
        <v>4.4000000000000004</v>
      </c>
      <c r="AU98" s="3">
        <v>895565.5</v>
      </c>
      <c r="AV98" s="3">
        <v>13.4</v>
      </c>
      <c r="AW98" s="3">
        <v>846931.69530000002</v>
      </c>
      <c r="AX98" s="3">
        <v>12.5</v>
      </c>
      <c r="AY98" s="3">
        <v>572474.81700000004</v>
      </c>
      <c r="AZ98" s="3">
        <v>15.7</v>
      </c>
      <c r="BA98" s="3">
        <v>38888.856399999997</v>
      </c>
      <c r="BB98" s="3"/>
      <c r="BC98" s="3">
        <v>18703.86</v>
      </c>
    </row>
    <row r="99" spans="1:55" hidden="1" x14ac:dyDescent="0.2">
      <c r="A99" s="2" t="s">
        <v>89</v>
      </c>
      <c r="C99" s="3">
        <v>3390.5</v>
      </c>
      <c r="D99" s="3">
        <v>14.8</v>
      </c>
      <c r="E99" s="3">
        <v>3791.2</v>
      </c>
      <c r="F99" s="3">
        <v>13.6</v>
      </c>
      <c r="G99" s="3">
        <v>2331138.9</v>
      </c>
      <c r="H99" s="3">
        <v>-20.3</v>
      </c>
      <c r="I99" s="3">
        <v>20021875.800000001</v>
      </c>
      <c r="J99" s="3"/>
      <c r="K99" s="3">
        <v>38447.1</v>
      </c>
      <c r="L99" s="3"/>
      <c r="M99" s="3">
        <v>28375.8</v>
      </c>
      <c r="N99" s="3"/>
      <c r="O99" s="3">
        <v>18984.5</v>
      </c>
      <c r="P99" s="3"/>
      <c r="Q99" s="3">
        <v>9391.2000000000007</v>
      </c>
      <c r="R99" s="3"/>
      <c r="S99" s="3">
        <v>103005.2</v>
      </c>
      <c r="T99" s="3"/>
      <c r="U99" s="3">
        <v>15930.7</v>
      </c>
      <c r="V99" s="3"/>
      <c r="W99" s="3">
        <v>95.62</v>
      </c>
      <c r="X99" s="3"/>
      <c r="Y99" s="3">
        <v>97.9</v>
      </c>
      <c r="Z99" s="3"/>
      <c r="AA99" s="3">
        <v>108.5</v>
      </c>
      <c r="AB99" s="3"/>
      <c r="AC99" s="3">
        <v>103</v>
      </c>
      <c r="AD99" s="3"/>
      <c r="AE99" s="3">
        <v>94.7</v>
      </c>
      <c r="AF99" s="3"/>
      <c r="AG99" s="3">
        <v>3.37</v>
      </c>
      <c r="AH99" s="3">
        <v>-0.1</v>
      </c>
      <c r="AI99" s="3">
        <v>10774</v>
      </c>
      <c r="AJ99" s="3">
        <v>40750</v>
      </c>
      <c r="AK99" s="3">
        <v>6.86</v>
      </c>
      <c r="AL99" s="3">
        <v>12.5</v>
      </c>
      <c r="AM99" s="3">
        <v>7885.78</v>
      </c>
      <c r="AN99" s="3">
        <v>32003.83</v>
      </c>
      <c r="AO99" s="3">
        <v>8</v>
      </c>
      <c r="AP99" s="3">
        <v>26.2</v>
      </c>
      <c r="AQ99" s="3">
        <v>50199.32</v>
      </c>
      <c r="AR99" s="3">
        <v>10.4</v>
      </c>
      <c r="AS99" s="3">
        <v>274983.82</v>
      </c>
      <c r="AT99" s="3">
        <v>3.1</v>
      </c>
      <c r="AU99" s="3">
        <v>889604.04</v>
      </c>
      <c r="AV99" s="3">
        <v>12.8</v>
      </c>
      <c r="AW99" s="3">
        <v>842275.27960000001</v>
      </c>
      <c r="AX99" s="3">
        <v>11.4</v>
      </c>
      <c r="AY99" s="3">
        <v>579292.11</v>
      </c>
      <c r="AZ99" s="3">
        <v>15.4</v>
      </c>
      <c r="BA99" s="3">
        <v>48526.180800000002</v>
      </c>
      <c r="BB99" s="3"/>
      <c r="BC99" s="3">
        <v>9637.32</v>
      </c>
    </row>
    <row r="100" spans="1:55" hidden="1" x14ac:dyDescent="0.2">
      <c r="A100" s="2" t="s">
        <v>90</v>
      </c>
      <c r="C100" s="3">
        <v>4280.7</v>
      </c>
      <c r="D100" s="3">
        <v>13.8</v>
      </c>
      <c r="E100" s="3">
        <v>4772.3</v>
      </c>
      <c r="F100" s="3">
        <v>12.6</v>
      </c>
      <c r="G100" s="3">
        <v>2962313.5</v>
      </c>
      <c r="H100" s="3">
        <v>-19.8</v>
      </c>
      <c r="I100" s="3">
        <v>25537920.100000001</v>
      </c>
      <c r="J100" s="3"/>
      <c r="K100" s="3">
        <v>48790</v>
      </c>
      <c r="L100" s="3"/>
      <c r="M100" s="3">
        <v>28355.599999999999</v>
      </c>
      <c r="N100" s="3"/>
      <c r="O100" s="3">
        <v>18985.5</v>
      </c>
      <c r="P100" s="3"/>
      <c r="Q100" s="3">
        <v>9366.4</v>
      </c>
      <c r="R100" s="3"/>
      <c r="S100" s="3">
        <v>104072.4</v>
      </c>
      <c r="T100" s="3"/>
      <c r="U100" s="3">
        <v>16153.2</v>
      </c>
      <c r="V100" s="3"/>
      <c r="W100" s="3">
        <v>94.9</v>
      </c>
      <c r="X100" s="3"/>
      <c r="Y100" s="3">
        <v>97.5</v>
      </c>
      <c r="Z100" s="3"/>
      <c r="AA100" s="3">
        <v>108.9</v>
      </c>
      <c r="AB100" s="3"/>
      <c r="AC100" s="3">
        <v>104.2</v>
      </c>
      <c r="AD100" s="3"/>
      <c r="AE100" s="3">
        <v>97.1</v>
      </c>
      <c r="AF100" s="3"/>
      <c r="AG100" s="3">
        <v>3</v>
      </c>
      <c r="AH100" s="3">
        <v>-0.3</v>
      </c>
      <c r="AI100" s="3">
        <v>12004.77</v>
      </c>
      <c r="AJ100" s="3">
        <v>52755</v>
      </c>
      <c r="AK100" s="3">
        <v>13.12</v>
      </c>
      <c r="AL100" s="3">
        <v>12.7</v>
      </c>
      <c r="AM100" s="3">
        <v>9164.9699999999993</v>
      </c>
      <c r="AN100" s="3">
        <v>41168.800000000003</v>
      </c>
      <c r="AO100" s="3">
        <v>10.8</v>
      </c>
      <c r="AP100" s="3">
        <v>22.4</v>
      </c>
      <c r="AQ100" s="3">
        <v>49039.72</v>
      </c>
      <c r="AR100" s="3">
        <v>10</v>
      </c>
      <c r="AS100" s="3">
        <v>278656.31</v>
      </c>
      <c r="AT100" s="3">
        <v>3.5</v>
      </c>
      <c r="AU100" s="3">
        <v>900048.77</v>
      </c>
      <c r="AV100" s="3">
        <v>13.2</v>
      </c>
      <c r="AW100" s="3">
        <v>854499.66680000001</v>
      </c>
      <c r="AX100" s="3">
        <v>11.4</v>
      </c>
      <c r="AY100" s="3">
        <v>587224.42700000003</v>
      </c>
      <c r="AZ100" s="3">
        <v>15.7</v>
      </c>
      <c r="BA100" s="3">
        <v>59957.693500000001</v>
      </c>
      <c r="BB100" s="3"/>
      <c r="BC100" s="3">
        <v>11431.51</v>
      </c>
    </row>
    <row r="101" spans="1:55" hidden="1" x14ac:dyDescent="0.2">
      <c r="A101" s="2" t="s">
        <v>91</v>
      </c>
      <c r="C101" s="3">
        <v>5175.3</v>
      </c>
      <c r="D101" s="3">
        <v>12.9</v>
      </c>
      <c r="E101" s="3">
        <v>5780.4</v>
      </c>
      <c r="F101" s="3">
        <v>12.1</v>
      </c>
      <c r="G101" s="3">
        <v>3565432.8</v>
      </c>
      <c r="H101" s="3">
        <v>-19.600000000000001</v>
      </c>
      <c r="I101" s="3">
        <v>30966214.800000001</v>
      </c>
      <c r="J101" s="3"/>
      <c r="K101" s="3">
        <v>58723.1</v>
      </c>
      <c r="L101" s="3"/>
      <c r="M101" s="3">
        <v>28330.7</v>
      </c>
      <c r="N101" s="3"/>
      <c r="O101" s="3">
        <v>19007.2</v>
      </c>
      <c r="P101" s="3"/>
      <c r="Q101" s="3">
        <v>9323.6</v>
      </c>
      <c r="R101" s="3"/>
      <c r="S101" s="3">
        <v>105198</v>
      </c>
      <c r="T101" s="3"/>
      <c r="U101" s="3">
        <v>16403.3</v>
      </c>
      <c r="V101" s="3"/>
      <c r="W101" s="3">
        <v>94.71</v>
      </c>
      <c r="X101" s="3"/>
      <c r="Y101" s="3">
        <v>97.3</v>
      </c>
      <c r="Z101" s="3"/>
      <c r="AA101" s="3">
        <v>103.2</v>
      </c>
      <c r="AB101" s="3"/>
      <c r="AC101" s="3">
        <v>99.3</v>
      </c>
      <c r="AD101" s="3"/>
      <c r="AE101" s="3">
        <v>93.3</v>
      </c>
      <c r="AF101" s="3"/>
      <c r="AG101" s="3">
        <v>2.15</v>
      </c>
      <c r="AH101" s="3">
        <v>-0.6</v>
      </c>
      <c r="AI101" s="3">
        <v>11040.25</v>
      </c>
      <c r="AJ101" s="3">
        <v>63795</v>
      </c>
      <c r="AK101" s="3">
        <v>9.7899999999999991</v>
      </c>
      <c r="AL101" s="3">
        <v>12.2</v>
      </c>
      <c r="AM101" s="3">
        <v>12724.21</v>
      </c>
      <c r="AN101" s="3">
        <v>53893.01</v>
      </c>
      <c r="AO101" s="3">
        <v>17.7</v>
      </c>
      <c r="AP101" s="3">
        <v>21.3</v>
      </c>
      <c r="AQ101" s="3">
        <v>49284.639999999999</v>
      </c>
      <c r="AR101" s="3">
        <v>10.81</v>
      </c>
      <c r="AS101" s="3">
        <v>287526.17</v>
      </c>
      <c r="AT101" s="3">
        <v>4.68</v>
      </c>
      <c r="AU101" s="3">
        <v>924991.2</v>
      </c>
      <c r="AV101" s="3">
        <v>13.64</v>
      </c>
      <c r="AW101" s="3">
        <v>883068.72239999997</v>
      </c>
      <c r="AX101" s="3">
        <v>12.3</v>
      </c>
      <c r="AY101" s="3">
        <v>596422.59210000001</v>
      </c>
      <c r="AZ101" s="3">
        <v>16</v>
      </c>
      <c r="BA101" s="3">
        <v>77759.585200000001</v>
      </c>
      <c r="BB101" s="3"/>
      <c r="BC101" s="3">
        <v>17801.894499999999</v>
      </c>
    </row>
    <row r="102" spans="1:55" hidden="1" x14ac:dyDescent="0.2">
      <c r="A102" s="2" t="s">
        <v>92</v>
      </c>
      <c r="C102" s="3">
        <v>6106.7</v>
      </c>
      <c r="D102" s="3">
        <v>12.3</v>
      </c>
      <c r="E102" s="3">
        <v>6817</v>
      </c>
      <c r="F102" s="3">
        <v>12.1</v>
      </c>
      <c r="G102" s="3">
        <v>4174193.6</v>
      </c>
      <c r="H102" s="3">
        <v>-19.2</v>
      </c>
      <c r="I102" s="3">
        <v>36251861.600000001</v>
      </c>
      <c r="J102" s="3"/>
      <c r="K102" s="3">
        <v>69101.100000000006</v>
      </c>
      <c r="L102" s="3"/>
      <c r="M102" s="3">
        <v>28318.400000000001</v>
      </c>
      <c r="N102" s="3"/>
      <c r="O102" s="3">
        <v>19044.900000000001</v>
      </c>
      <c r="P102" s="3"/>
      <c r="Q102" s="3">
        <v>9273.6</v>
      </c>
      <c r="R102" s="3"/>
      <c r="S102" s="3">
        <v>106202.8</v>
      </c>
      <c r="T102" s="3"/>
      <c r="U102" s="3">
        <v>16643.099999999999</v>
      </c>
      <c r="V102" s="3"/>
      <c r="W102" s="3">
        <v>94.57</v>
      </c>
      <c r="X102" s="3"/>
      <c r="Y102" s="3">
        <v>96.9</v>
      </c>
      <c r="Z102" s="3"/>
      <c r="AA102" s="3">
        <v>101.5</v>
      </c>
      <c r="AB102" s="3"/>
      <c r="AC102" s="3">
        <v>98.2</v>
      </c>
      <c r="AD102" s="3"/>
      <c r="AE102" s="3">
        <v>93.3</v>
      </c>
      <c r="AF102" s="3"/>
      <c r="AG102" s="3">
        <v>1.8</v>
      </c>
      <c r="AH102" s="3">
        <v>0.1</v>
      </c>
      <c r="AI102" s="3">
        <v>10671.73</v>
      </c>
      <c r="AJ102" s="3">
        <v>74467</v>
      </c>
      <c r="AK102" s="3">
        <v>8.19</v>
      </c>
      <c r="AL102" s="3">
        <v>11.6</v>
      </c>
      <c r="AM102" s="3">
        <v>9527.66</v>
      </c>
      <c r="AN102" s="3">
        <v>63420.67</v>
      </c>
      <c r="AO102" s="3">
        <v>37.1</v>
      </c>
      <c r="AP102" s="3">
        <v>23.4</v>
      </c>
      <c r="AQ102" s="3">
        <v>49705.847800000003</v>
      </c>
      <c r="AR102" s="3">
        <v>10</v>
      </c>
      <c r="AS102" s="3">
        <v>283090.68089999998</v>
      </c>
      <c r="AT102" s="3">
        <v>4.5999999999999996</v>
      </c>
      <c r="AU102" s="3">
        <v>919072.40190000006</v>
      </c>
      <c r="AV102" s="3">
        <v>13.9</v>
      </c>
      <c r="AW102" s="3">
        <v>878062.30090000003</v>
      </c>
      <c r="AX102" s="3">
        <v>12.6</v>
      </c>
      <c r="AY102" s="3">
        <v>601823.80009999999</v>
      </c>
      <c r="AZ102" s="3">
        <v>16</v>
      </c>
      <c r="BA102" s="3">
        <v>88281.161300000007</v>
      </c>
      <c r="BB102" s="3"/>
      <c r="BC102" s="3">
        <v>10521.5761</v>
      </c>
    </row>
    <row r="103" spans="1:55" hidden="1" x14ac:dyDescent="0.2">
      <c r="A103" s="2" t="s">
        <v>93</v>
      </c>
      <c r="C103" s="3">
        <v>7062.9</v>
      </c>
      <c r="D103" s="3">
        <v>12.1</v>
      </c>
      <c r="E103" s="3">
        <v>7889.1</v>
      </c>
      <c r="F103" s="3">
        <v>12.1</v>
      </c>
      <c r="G103" s="3">
        <v>4770245.5</v>
      </c>
      <c r="H103" s="3">
        <v>-18.899999999999999</v>
      </c>
      <c r="I103" s="3">
        <v>41568812.200000003</v>
      </c>
      <c r="J103" s="3"/>
      <c r="K103" s="3">
        <v>79676.100000000006</v>
      </c>
      <c r="L103" s="3"/>
      <c r="M103" s="3">
        <v>28217.8</v>
      </c>
      <c r="N103" s="3"/>
      <c r="O103" s="3">
        <v>19022.3</v>
      </c>
      <c r="P103" s="3"/>
      <c r="Q103" s="3">
        <v>9195.6</v>
      </c>
      <c r="R103" s="3"/>
      <c r="S103" s="3">
        <v>107224.2</v>
      </c>
      <c r="T103" s="3"/>
      <c r="U103" s="3">
        <v>16829.099999999999</v>
      </c>
      <c r="V103" s="3"/>
      <c r="W103" s="3">
        <v>94.64</v>
      </c>
      <c r="X103" s="3"/>
      <c r="Y103" s="3">
        <v>96.8</v>
      </c>
      <c r="Z103" s="3"/>
      <c r="AA103" s="3">
        <v>103.7</v>
      </c>
      <c r="AB103" s="3"/>
      <c r="AC103" s="3">
        <v>99.4</v>
      </c>
      <c r="AD103" s="3"/>
      <c r="AE103" s="3">
        <v>93</v>
      </c>
      <c r="AF103" s="3"/>
      <c r="AG103" s="3">
        <v>2</v>
      </c>
      <c r="AH103" s="3">
        <v>0.6</v>
      </c>
      <c r="AI103" s="3">
        <v>7863</v>
      </c>
      <c r="AJ103" s="3">
        <v>82330</v>
      </c>
      <c r="AK103" s="3">
        <v>4.2</v>
      </c>
      <c r="AL103" s="3">
        <v>10.8</v>
      </c>
      <c r="AM103" s="3">
        <v>9019.6200000000008</v>
      </c>
      <c r="AN103" s="3">
        <v>72440.289999999994</v>
      </c>
      <c r="AO103" s="3">
        <v>11.7</v>
      </c>
      <c r="AP103" s="3">
        <v>21.8</v>
      </c>
      <c r="AQ103" s="3">
        <v>50235.061500000003</v>
      </c>
      <c r="AR103" s="3">
        <v>9.6999999999999993</v>
      </c>
      <c r="AS103" s="3">
        <v>285739.26530000003</v>
      </c>
      <c r="AT103" s="3">
        <v>4.5</v>
      </c>
      <c r="AU103" s="3">
        <v>924894.58649999998</v>
      </c>
      <c r="AV103" s="3">
        <v>13.5</v>
      </c>
      <c r="AW103" s="3">
        <v>883106.27529999998</v>
      </c>
      <c r="AX103" s="3">
        <v>12.2</v>
      </c>
      <c r="AY103" s="3">
        <v>608863.24719999998</v>
      </c>
      <c r="AZ103" s="3">
        <v>16.100000000000001</v>
      </c>
      <c r="BA103" s="3">
        <v>100756.49249999999</v>
      </c>
      <c r="BB103" s="3"/>
      <c r="BC103" s="3">
        <v>12475.331200000001</v>
      </c>
    </row>
    <row r="104" spans="1:55" hidden="1" x14ac:dyDescent="0.2">
      <c r="A104" s="2" t="s">
        <v>94</v>
      </c>
      <c r="C104" s="3">
        <v>8010.3</v>
      </c>
      <c r="D104" s="3">
        <v>11.9</v>
      </c>
      <c r="E104" s="3">
        <v>8952.7000000000007</v>
      </c>
      <c r="F104" s="3">
        <v>12.1</v>
      </c>
      <c r="G104" s="3">
        <v>5357528.8</v>
      </c>
      <c r="H104" s="3">
        <v>-18.600000000000001</v>
      </c>
      <c r="I104" s="3">
        <v>47177822.700000003</v>
      </c>
      <c r="J104" s="3"/>
      <c r="K104" s="3">
        <v>90104.4</v>
      </c>
      <c r="L104" s="3"/>
      <c r="M104" s="3">
        <v>28193.8</v>
      </c>
      <c r="N104" s="3"/>
      <c r="O104" s="3">
        <v>19036.2</v>
      </c>
      <c r="P104" s="3"/>
      <c r="Q104" s="3">
        <v>9157.7999999999993</v>
      </c>
      <c r="R104" s="3"/>
      <c r="S104" s="3">
        <v>108474.4</v>
      </c>
      <c r="T104" s="3"/>
      <c r="U104" s="3">
        <v>17056.7</v>
      </c>
      <c r="V104" s="3"/>
      <c r="W104" s="3">
        <v>94.39</v>
      </c>
      <c r="X104" s="3"/>
      <c r="Y104" s="3">
        <v>97.2</v>
      </c>
      <c r="Z104" s="3"/>
      <c r="AA104" s="3">
        <v>104</v>
      </c>
      <c r="AB104" s="3"/>
      <c r="AC104" s="3">
        <v>100.8</v>
      </c>
      <c r="AD104" s="3"/>
      <c r="AE104" s="3">
        <v>96</v>
      </c>
      <c r="AF104" s="3"/>
      <c r="AG104" s="3">
        <v>1.9</v>
      </c>
      <c r="AH104" s="3">
        <v>0.3</v>
      </c>
      <c r="AI104" s="3">
        <v>8258.3700000000008</v>
      </c>
      <c r="AJ104" s="3">
        <v>90588</v>
      </c>
      <c r="AK104" s="3">
        <v>11.95</v>
      </c>
      <c r="AL104" s="3">
        <v>10.9</v>
      </c>
      <c r="AM104" s="3">
        <v>11679.02</v>
      </c>
      <c r="AN104" s="3">
        <v>84119.31</v>
      </c>
      <c r="AO104" s="3">
        <v>16.600000000000001</v>
      </c>
      <c r="AP104" s="3">
        <v>21.1</v>
      </c>
      <c r="AQ104" s="3">
        <v>53433.488100000002</v>
      </c>
      <c r="AR104" s="3">
        <v>13.3</v>
      </c>
      <c r="AS104" s="3">
        <v>286788.20610000001</v>
      </c>
      <c r="AT104" s="3">
        <v>7.3</v>
      </c>
      <c r="AU104" s="3">
        <v>943688.75340000005</v>
      </c>
      <c r="AV104" s="3">
        <v>14.8</v>
      </c>
      <c r="AW104" s="3">
        <v>899647.06200000003</v>
      </c>
      <c r="AX104" s="3">
        <v>13.3</v>
      </c>
      <c r="AY104" s="3">
        <v>615089.48199999996</v>
      </c>
      <c r="AZ104" s="3">
        <v>16.3</v>
      </c>
      <c r="BA104" s="3">
        <v>117218.7216</v>
      </c>
      <c r="BB104" s="3"/>
      <c r="BC104" s="3">
        <v>16462.228999999999</v>
      </c>
    </row>
    <row r="105" spans="1:55" hidden="1" x14ac:dyDescent="0.2">
      <c r="A105" s="2" t="s">
        <v>95</v>
      </c>
      <c r="C105" s="3">
        <v>8937.2000000000007</v>
      </c>
      <c r="D105" s="3">
        <v>11.6</v>
      </c>
      <c r="E105" s="3">
        <v>9966.6</v>
      </c>
      <c r="F105" s="3">
        <v>11.9</v>
      </c>
      <c r="G105" s="3">
        <v>5895578.4000000004</v>
      </c>
      <c r="H105" s="3">
        <v>-18.600000000000001</v>
      </c>
      <c r="I105" s="3">
        <v>52621910.399999999</v>
      </c>
      <c r="J105" s="3"/>
      <c r="K105" s="3">
        <v>100814.39999999999</v>
      </c>
      <c r="L105" s="3"/>
      <c r="M105" s="3">
        <v>28034</v>
      </c>
      <c r="N105" s="3"/>
      <c r="O105" s="3">
        <v>18966</v>
      </c>
      <c r="P105" s="3"/>
      <c r="Q105" s="3">
        <v>9068.2000000000007</v>
      </c>
      <c r="R105" s="3"/>
      <c r="S105" s="3">
        <v>109541.6</v>
      </c>
      <c r="T105" s="3"/>
      <c r="U105" s="3">
        <v>17249.599999999999</v>
      </c>
      <c r="V105" s="3"/>
      <c r="W105" s="3">
        <v>94.56</v>
      </c>
      <c r="X105" s="3"/>
      <c r="Y105" s="3">
        <v>97.7</v>
      </c>
      <c r="Z105" s="3"/>
      <c r="AA105" s="3">
        <v>109.3</v>
      </c>
      <c r="AB105" s="3"/>
      <c r="AC105" s="3">
        <v>106.1</v>
      </c>
      <c r="AD105" s="3"/>
      <c r="AE105" s="3">
        <v>101.2</v>
      </c>
      <c r="AF105" s="3"/>
      <c r="AG105" s="3">
        <v>1.7</v>
      </c>
      <c r="AH105" s="3">
        <v>-0.1</v>
      </c>
      <c r="AI105" s="3">
        <v>10443.629999999999</v>
      </c>
      <c r="AJ105" s="3">
        <v>101032</v>
      </c>
      <c r="AK105" s="3">
        <v>13.66</v>
      </c>
      <c r="AL105" s="3">
        <v>11.2</v>
      </c>
      <c r="AM105" s="3">
        <v>8616.6299999999992</v>
      </c>
      <c r="AN105" s="3">
        <v>92735.94</v>
      </c>
      <c r="AO105" s="3">
        <v>6.7</v>
      </c>
      <c r="AP105" s="3">
        <v>19.600000000000001</v>
      </c>
      <c r="AQ105" s="3">
        <v>51467.712</v>
      </c>
      <c r="AR105" s="3">
        <v>10.5</v>
      </c>
      <c r="AS105" s="3">
        <v>293309.78490000003</v>
      </c>
      <c r="AT105" s="3">
        <v>6.1</v>
      </c>
      <c r="AU105" s="3">
        <v>936404.27919999999</v>
      </c>
      <c r="AV105" s="3">
        <v>14.1</v>
      </c>
      <c r="AW105" s="3">
        <v>896846.62459999998</v>
      </c>
      <c r="AX105" s="3">
        <v>13.3</v>
      </c>
      <c r="AY105" s="3">
        <v>620143.19129999995</v>
      </c>
      <c r="AZ105" s="3">
        <v>15.9</v>
      </c>
      <c r="BA105" s="3">
        <v>130124.42019999999</v>
      </c>
      <c r="BB105" s="3"/>
      <c r="BC105" s="3">
        <v>12905.698700000001</v>
      </c>
    </row>
    <row r="106" spans="1:55" hidden="1" x14ac:dyDescent="0.2">
      <c r="A106" s="2" t="s">
        <v>96</v>
      </c>
      <c r="C106" s="3">
        <v>9833.7000000000007</v>
      </c>
      <c r="D106" s="3">
        <v>11.4</v>
      </c>
      <c r="E106" s="3">
        <v>10963.9</v>
      </c>
      <c r="F106" s="3">
        <v>11.9</v>
      </c>
      <c r="G106" s="3">
        <v>6453047.7999999998</v>
      </c>
      <c r="H106" s="3">
        <v>-18.399999999999999</v>
      </c>
      <c r="I106" s="3">
        <v>58047744.200000003</v>
      </c>
      <c r="J106" s="3"/>
      <c r="K106" s="3">
        <v>111417.8</v>
      </c>
      <c r="L106" s="3"/>
      <c r="M106" s="3">
        <v>27937.5</v>
      </c>
      <c r="N106" s="3"/>
      <c r="O106" s="3">
        <v>18946.599999999999</v>
      </c>
      <c r="P106" s="3"/>
      <c r="Q106" s="3">
        <v>8991.1</v>
      </c>
      <c r="R106" s="3"/>
      <c r="S106" s="3">
        <v>110421.5</v>
      </c>
      <c r="T106" s="3"/>
      <c r="U106" s="3">
        <v>17402.900000000001</v>
      </c>
      <c r="V106" s="3"/>
      <c r="W106" s="3">
        <v>95.71</v>
      </c>
      <c r="X106" s="3"/>
      <c r="Y106" s="3">
        <v>98.3</v>
      </c>
      <c r="Z106" s="3"/>
      <c r="AA106" s="3">
        <v>109.4</v>
      </c>
      <c r="AB106" s="3"/>
      <c r="AC106" s="3">
        <v>105.1</v>
      </c>
      <c r="AD106" s="3"/>
      <c r="AE106" s="3">
        <v>98.6</v>
      </c>
      <c r="AF106" s="3"/>
      <c r="AG106" s="3">
        <v>2</v>
      </c>
      <c r="AH106" s="3">
        <v>0.1</v>
      </c>
      <c r="AI106" s="3">
        <v>7871.3</v>
      </c>
      <c r="AJ106" s="3">
        <v>108903</v>
      </c>
      <c r="AK106" s="3">
        <v>21.9</v>
      </c>
      <c r="AL106" s="3">
        <v>11.9</v>
      </c>
      <c r="AM106" s="3">
        <v>12159.68</v>
      </c>
      <c r="AN106" s="3">
        <v>104895.62</v>
      </c>
      <c r="AO106" s="3">
        <v>6.7</v>
      </c>
      <c r="AP106" s="3">
        <v>17.899999999999999</v>
      </c>
      <c r="AQ106" s="3">
        <v>52392.12</v>
      </c>
      <c r="AR106" s="3">
        <v>10.7</v>
      </c>
      <c r="AS106" s="3">
        <v>296883</v>
      </c>
      <c r="AT106" s="3">
        <v>5.5</v>
      </c>
      <c r="AU106" s="3">
        <v>944832.4</v>
      </c>
      <c r="AV106" s="3">
        <v>13.9</v>
      </c>
      <c r="AW106" s="3">
        <v>901585.93469999998</v>
      </c>
      <c r="AX106" s="3">
        <v>13.4</v>
      </c>
      <c r="AY106" s="3">
        <v>625363.56000000006</v>
      </c>
      <c r="AZ106" s="3">
        <v>15.7</v>
      </c>
      <c r="BA106" s="3">
        <v>141348.9363</v>
      </c>
      <c r="BB106" s="3"/>
      <c r="BC106" s="3">
        <v>11224.516100000001</v>
      </c>
    </row>
    <row r="107" spans="1:55" hidden="1" x14ac:dyDescent="0.2">
      <c r="A107" s="2" t="s">
        <v>97</v>
      </c>
      <c r="C107" s="3">
        <v>10762.9</v>
      </c>
      <c r="D107" s="3">
        <v>11.1</v>
      </c>
      <c r="E107" s="3">
        <v>12072.8</v>
      </c>
      <c r="F107" s="3">
        <v>12.3</v>
      </c>
      <c r="G107" s="3">
        <v>7007052.4000000004</v>
      </c>
      <c r="H107" s="3">
        <v>-18.2</v>
      </c>
      <c r="I107" s="3">
        <v>63572280.200000003</v>
      </c>
      <c r="J107" s="3"/>
      <c r="K107" s="3">
        <v>121378.3</v>
      </c>
      <c r="L107" s="3"/>
      <c r="M107" s="3">
        <v>27815.3</v>
      </c>
      <c r="N107" s="3"/>
      <c r="O107" s="3">
        <v>18893.400000000001</v>
      </c>
      <c r="P107" s="3"/>
      <c r="Q107" s="3">
        <v>8921.9</v>
      </c>
      <c r="R107" s="3"/>
      <c r="S107" s="3">
        <v>111215.5</v>
      </c>
      <c r="T107" s="3"/>
      <c r="U107" s="3">
        <v>17518.3</v>
      </c>
      <c r="V107" s="3"/>
      <c r="W107" s="3">
        <v>95.59</v>
      </c>
      <c r="X107" s="3"/>
      <c r="Y107" s="3">
        <v>98.3</v>
      </c>
      <c r="Z107" s="3"/>
      <c r="AA107" s="3">
        <v>107.6</v>
      </c>
      <c r="AB107" s="3"/>
      <c r="AC107" s="3">
        <v>103.7</v>
      </c>
      <c r="AD107" s="3"/>
      <c r="AE107" s="3">
        <v>97.8</v>
      </c>
      <c r="AF107" s="3"/>
      <c r="AG107" s="3">
        <v>2.5</v>
      </c>
      <c r="AH107" s="3">
        <v>0.8</v>
      </c>
      <c r="AI107" s="3">
        <v>8306.7000000000007</v>
      </c>
      <c r="AJ107" s="3">
        <v>117210</v>
      </c>
      <c r="AK107" s="3">
        <v>29.17</v>
      </c>
      <c r="AL107" s="3">
        <v>12.8</v>
      </c>
      <c r="AM107" s="3">
        <v>20816.38</v>
      </c>
      <c r="AN107" s="3">
        <v>125712</v>
      </c>
      <c r="AO107" s="3">
        <v>4.22</v>
      </c>
      <c r="AP107" s="3">
        <v>15.1</v>
      </c>
      <c r="AQ107" s="3">
        <v>54659.77</v>
      </c>
      <c r="AR107" s="3">
        <v>7.7</v>
      </c>
      <c r="AS107" s="3">
        <v>308664.23</v>
      </c>
      <c r="AT107" s="3">
        <v>6.5</v>
      </c>
      <c r="AU107" s="3">
        <v>974148.8</v>
      </c>
      <c r="AV107" s="3">
        <v>13.8</v>
      </c>
      <c r="AW107" s="3">
        <v>917554.77</v>
      </c>
      <c r="AX107" s="3">
        <v>13.3</v>
      </c>
      <c r="AY107" s="3">
        <v>629909.64</v>
      </c>
      <c r="AZ107" s="3">
        <v>15</v>
      </c>
      <c r="BA107" s="3">
        <v>157630.80929999999</v>
      </c>
      <c r="BB107" s="3"/>
      <c r="BC107" s="3">
        <v>16281.873</v>
      </c>
    </row>
    <row r="108" spans="1:55" hidden="1" x14ac:dyDescent="0.2">
      <c r="A108" s="2" t="s">
        <v>179</v>
      </c>
      <c r="C108" s="3">
        <v>871.6</v>
      </c>
      <c r="D108" s="3">
        <v>9.1</v>
      </c>
      <c r="E108" s="3">
        <v>1027.0999999999999</v>
      </c>
      <c r="F108" s="3">
        <v>10.6</v>
      </c>
      <c r="G108" s="3">
        <v>527629.69999999995</v>
      </c>
      <c r="H108" s="3">
        <v>3.2</v>
      </c>
      <c r="I108" s="3">
        <v>5285730.5</v>
      </c>
      <c r="J108" s="3"/>
      <c r="K108" s="3">
        <v>9649.9</v>
      </c>
      <c r="L108" s="3"/>
      <c r="M108" s="3">
        <v>27820.799999999999</v>
      </c>
      <c r="N108" s="3"/>
      <c r="O108" s="3">
        <v>18980.8</v>
      </c>
      <c r="P108" s="3"/>
      <c r="Q108" s="3">
        <v>8840</v>
      </c>
      <c r="R108" s="3"/>
      <c r="S108" s="3">
        <v>112211.6</v>
      </c>
      <c r="T108" s="3"/>
      <c r="U108" s="3">
        <v>17737</v>
      </c>
      <c r="V108" s="3"/>
      <c r="W108" s="4">
        <f>AVERAGE(W107,W109)</f>
        <v>96.754999999999995</v>
      </c>
      <c r="X108" s="4"/>
      <c r="Y108" s="3">
        <v>100.1</v>
      </c>
      <c r="Z108" s="3"/>
      <c r="AA108" s="3">
        <v>110.1</v>
      </c>
      <c r="AB108" s="3"/>
      <c r="AC108" s="3">
        <v>104.5</v>
      </c>
      <c r="AD108" s="3"/>
      <c r="AE108" s="3">
        <v>96.1</v>
      </c>
      <c r="AF108" s="3"/>
      <c r="AG108" s="3">
        <v>2</v>
      </c>
      <c r="AH108" s="3">
        <v>1</v>
      </c>
      <c r="AI108" s="3">
        <v>13655.86</v>
      </c>
      <c r="AJ108" s="3">
        <v>13655.86</v>
      </c>
      <c r="AK108" s="3">
        <v>5.7561999999999998</v>
      </c>
      <c r="AL108" s="3">
        <v>5.8</v>
      </c>
      <c r="AM108" s="3">
        <v>8367.26</v>
      </c>
      <c r="AN108" s="3">
        <v>8367.26</v>
      </c>
      <c r="AO108" s="3">
        <v>19.079999999999998</v>
      </c>
      <c r="AP108" s="3">
        <v>19.079999999999998</v>
      </c>
      <c r="AQ108" s="3">
        <v>62449.63</v>
      </c>
      <c r="AR108" s="3">
        <v>4.4000000000000004</v>
      </c>
      <c r="AS108" s="3">
        <v>311228.55</v>
      </c>
      <c r="AT108" s="3">
        <v>15.3</v>
      </c>
      <c r="AU108" s="3">
        <v>992129.25</v>
      </c>
      <c r="AV108" s="3">
        <v>15.9</v>
      </c>
      <c r="AW108" s="3">
        <v>929345.32709999999</v>
      </c>
      <c r="AX108" s="3">
        <v>16</v>
      </c>
      <c r="AY108" s="3">
        <v>640766.51560000004</v>
      </c>
      <c r="AZ108" s="3">
        <v>15.4</v>
      </c>
      <c r="BA108" s="3">
        <v>25446</v>
      </c>
      <c r="BB108" s="3"/>
      <c r="BC108" s="3">
        <v>25446</v>
      </c>
    </row>
    <row r="109" spans="1:55" hidden="1" x14ac:dyDescent="0.2">
      <c r="A109" s="2" t="s">
        <v>98</v>
      </c>
      <c r="C109" s="3">
        <v>1737.9</v>
      </c>
      <c r="D109" s="3">
        <v>7.4</v>
      </c>
      <c r="E109" s="3">
        <v>2012.5</v>
      </c>
      <c r="F109" s="3">
        <v>9.8000000000000007</v>
      </c>
      <c r="G109" s="3">
        <v>881088.9</v>
      </c>
      <c r="H109" s="3">
        <v>-17.600000000000001</v>
      </c>
      <c r="I109" s="3">
        <v>9648203</v>
      </c>
      <c r="J109" s="3"/>
      <c r="K109" s="3">
        <v>18770.5</v>
      </c>
      <c r="L109" s="3"/>
      <c r="M109" s="3">
        <v>27732.3</v>
      </c>
      <c r="N109" s="3"/>
      <c r="O109" s="3">
        <v>18918.099999999999</v>
      </c>
      <c r="P109" s="3"/>
      <c r="Q109" s="3">
        <v>8814.2999999999993</v>
      </c>
      <c r="R109" s="3"/>
      <c r="S109" s="3">
        <v>113204.3</v>
      </c>
      <c r="T109" s="3"/>
      <c r="U109" s="3">
        <v>17890.7</v>
      </c>
      <c r="V109" s="3"/>
      <c r="W109" s="3">
        <v>97.92</v>
      </c>
      <c r="X109" s="3"/>
      <c r="Y109" s="3">
        <v>98</v>
      </c>
      <c r="Z109" s="3"/>
      <c r="AA109" s="3">
        <v>113.3</v>
      </c>
      <c r="AB109" s="3"/>
      <c r="AC109" s="3">
        <v>108.2</v>
      </c>
      <c r="AD109" s="3"/>
      <c r="AE109" s="3">
        <v>100.6</v>
      </c>
      <c r="AF109" s="3"/>
      <c r="AG109" s="3">
        <v>3.2</v>
      </c>
      <c r="AH109" s="3">
        <v>1.1000000000000001</v>
      </c>
      <c r="AI109" s="3">
        <v>8770.2800000000007</v>
      </c>
      <c r="AJ109" s="3">
        <v>22426.14</v>
      </c>
      <c r="AK109" s="3">
        <v>9.5503999999999998</v>
      </c>
      <c r="AL109" s="3">
        <v>7.2</v>
      </c>
      <c r="AM109" s="3">
        <v>7737.62</v>
      </c>
      <c r="AN109" s="3">
        <v>16104.88</v>
      </c>
      <c r="AO109" s="3">
        <v>12.18</v>
      </c>
      <c r="AP109" s="3">
        <v>15.7</v>
      </c>
      <c r="AQ109" s="3">
        <v>60313.65</v>
      </c>
      <c r="AR109" s="3">
        <v>17.2</v>
      </c>
      <c r="AS109" s="3">
        <v>296103.24</v>
      </c>
      <c r="AT109" s="3">
        <v>9.5</v>
      </c>
      <c r="AU109" s="3">
        <v>998600.83</v>
      </c>
      <c r="AV109" s="3">
        <v>15.2</v>
      </c>
      <c r="AW109" s="3">
        <v>937065.13489999995</v>
      </c>
      <c r="AX109" s="3">
        <v>14.6</v>
      </c>
      <c r="AY109" s="3">
        <v>646966.40220000001</v>
      </c>
      <c r="AZ109" s="3">
        <v>15</v>
      </c>
      <c r="BA109" s="3">
        <v>36151</v>
      </c>
      <c r="BB109" s="3"/>
      <c r="BC109" s="3">
        <v>10705</v>
      </c>
    </row>
    <row r="110" spans="1:55" hidden="1" x14ac:dyDescent="0.2">
      <c r="A110" s="2" t="s">
        <v>99</v>
      </c>
      <c r="C110" s="3">
        <v>2730.5</v>
      </c>
      <c r="D110" s="3">
        <v>7.7</v>
      </c>
      <c r="E110" s="3">
        <v>3148.6</v>
      </c>
      <c r="F110" s="3">
        <v>10.7</v>
      </c>
      <c r="G110" s="3">
        <v>1404720.2</v>
      </c>
      <c r="H110" s="3">
        <v>-18.3</v>
      </c>
      <c r="I110" s="3">
        <v>15555770.699999999</v>
      </c>
      <c r="J110" s="3"/>
      <c r="K110" s="3">
        <v>29320</v>
      </c>
      <c r="L110" s="3"/>
      <c r="M110" s="3">
        <v>27640.6</v>
      </c>
      <c r="N110" s="3"/>
      <c r="O110" s="3">
        <v>18873.599999999999</v>
      </c>
      <c r="P110" s="3"/>
      <c r="Q110" s="3">
        <v>8767</v>
      </c>
      <c r="R110" s="3"/>
      <c r="S110" s="3">
        <v>114572.1</v>
      </c>
      <c r="T110" s="3"/>
      <c r="U110" s="3">
        <v>18146.900000000001</v>
      </c>
      <c r="V110" s="3"/>
      <c r="W110" s="3">
        <v>97.56</v>
      </c>
      <c r="X110" s="3"/>
      <c r="Y110" s="3">
        <v>97.8</v>
      </c>
      <c r="Z110" s="3"/>
      <c r="AA110" s="3">
        <v>107.9</v>
      </c>
      <c r="AB110" s="3"/>
      <c r="AC110" s="3">
        <v>102.6</v>
      </c>
      <c r="AD110" s="3"/>
      <c r="AE110" s="3">
        <v>94.5</v>
      </c>
      <c r="AF110" s="3"/>
      <c r="AG110" s="3">
        <v>2.1</v>
      </c>
      <c r="AH110" s="3">
        <v>-0.9</v>
      </c>
      <c r="AI110" s="3">
        <v>9607.75</v>
      </c>
      <c r="AJ110" s="3">
        <v>32033.89</v>
      </c>
      <c r="AK110" s="3">
        <v>6.1</v>
      </c>
      <c r="AL110" s="3">
        <v>6.9</v>
      </c>
      <c r="AM110" s="3">
        <v>10931.86</v>
      </c>
      <c r="AN110" s="3">
        <v>27036.74</v>
      </c>
      <c r="AO110" s="3">
        <v>7.2</v>
      </c>
      <c r="AP110" s="3">
        <v>12.1</v>
      </c>
      <c r="AQ110" s="3">
        <v>55460.52</v>
      </c>
      <c r="AR110" s="3">
        <v>12.4</v>
      </c>
      <c r="AS110" s="3">
        <v>310898.28999999998</v>
      </c>
      <c r="AT110" s="3">
        <v>11.9</v>
      </c>
      <c r="AU110" s="3">
        <v>1035858.37</v>
      </c>
      <c r="AV110" s="3">
        <v>15.7</v>
      </c>
      <c r="AW110" s="3">
        <v>979300.52650000004</v>
      </c>
      <c r="AX110" s="3">
        <v>15.6</v>
      </c>
      <c r="AY110" s="3">
        <v>657591.82319999998</v>
      </c>
      <c r="AZ110" s="3">
        <v>14.9</v>
      </c>
      <c r="BA110" s="3">
        <v>61654</v>
      </c>
      <c r="BB110" s="3"/>
      <c r="BC110" s="3">
        <v>25503</v>
      </c>
    </row>
    <row r="111" spans="1:55" hidden="1" x14ac:dyDescent="0.2">
      <c r="A111" s="2" t="s">
        <v>100</v>
      </c>
      <c r="C111" s="3">
        <v>3692.4</v>
      </c>
      <c r="D111" s="3">
        <v>8</v>
      </c>
      <c r="E111" s="3">
        <v>4232</v>
      </c>
      <c r="F111" s="3">
        <v>11.5</v>
      </c>
      <c r="G111" s="3">
        <v>1917313.4</v>
      </c>
      <c r="H111" s="3">
        <v>-17.8</v>
      </c>
      <c r="I111" s="3">
        <v>21254956.899999999</v>
      </c>
      <c r="J111" s="3"/>
      <c r="K111" s="3">
        <v>39859</v>
      </c>
      <c r="L111" s="3"/>
      <c r="M111" s="3">
        <v>27519.3</v>
      </c>
      <c r="N111" s="3"/>
      <c r="O111" s="3">
        <v>18811.2</v>
      </c>
      <c r="P111" s="3"/>
      <c r="Q111" s="3">
        <v>8708.1</v>
      </c>
      <c r="R111" s="3"/>
      <c r="S111" s="3">
        <v>115512.5</v>
      </c>
      <c r="T111" s="3"/>
      <c r="U111" s="3">
        <v>17787.8</v>
      </c>
      <c r="V111" s="3"/>
      <c r="W111" s="3">
        <v>97.35</v>
      </c>
      <c r="X111" s="3"/>
      <c r="Y111" s="3">
        <v>97.7</v>
      </c>
      <c r="Z111" s="3"/>
      <c r="AA111" s="3">
        <v>108.1</v>
      </c>
      <c r="AB111" s="3"/>
      <c r="AC111" s="3">
        <v>103.7</v>
      </c>
      <c r="AD111" s="3"/>
      <c r="AE111" s="3">
        <v>97.1</v>
      </c>
      <c r="AF111" s="3"/>
      <c r="AG111" s="3">
        <v>2.4</v>
      </c>
      <c r="AH111" s="3">
        <v>0.2</v>
      </c>
      <c r="AI111" s="3">
        <v>11430.81</v>
      </c>
      <c r="AJ111" s="3">
        <v>43464.7</v>
      </c>
      <c r="AK111" s="3">
        <v>6.1</v>
      </c>
      <c r="AL111" s="3">
        <v>6.7</v>
      </c>
      <c r="AM111" s="3">
        <v>9307.9500000000007</v>
      </c>
      <c r="AN111" s="3">
        <v>36344.69</v>
      </c>
      <c r="AO111" s="3">
        <v>18</v>
      </c>
      <c r="AP111" s="3">
        <v>13.6</v>
      </c>
      <c r="AQ111" s="3">
        <v>55607.1512</v>
      </c>
      <c r="AR111" s="3">
        <v>10.8</v>
      </c>
      <c r="AS111" s="3">
        <v>307648.42019999999</v>
      </c>
      <c r="AT111" s="3">
        <v>11.9</v>
      </c>
      <c r="AU111" s="3">
        <v>1032551.903</v>
      </c>
      <c r="AV111" s="3">
        <v>16.100000000000001</v>
      </c>
      <c r="AW111" s="3">
        <v>978299.6925</v>
      </c>
      <c r="AX111" s="3">
        <v>16.2</v>
      </c>
      <c r="AY111" s="3">
        <v>665514.7879</v>
      </c>
      <c r="AZ111" s="3">
        <v>14.9</v>
      </c>
      <c r="BA111" s="3">
        <v>79283</v>
      </c>
      <c r="BB111" s="3"/>
      <c r="BC111" s="3">
        <v>17629</v>
      </c>
    </row>
    <row r="112" spans="1:55" hidden="1" x14ac:dyDescent="0.2">
      <c r="A112" s="2" t="s">
        <v>101</v>
      </c>
      <c r="C112" s="3">
        <v>4658.8</v>
      </c>
      <c r="D112" s="3">
        <v>7.9</v>
      </c>
      <c r="E112" s="3">
        <v>5341</v>
      </c>
      <c r="F112" s="3">
        <v>11.9</v>
      </c>
      <c r="G112" s="3">
        <v>2438539.2000000002</v>
      </c>
      <c r="H112" s="3">
        <v>-17.7</v>
      </c>
      <c r="I112" s="3">
        <v>27085928.5</v>
      </c>
      <c r="J112" s="3"/>
      <c r="K112" s="3">
        <v>50984.9</v>
      </c>
      <c r="L112" s="3"/>
      <c r="M112" s="3">
        <v>27407.1</v>
      </c>
      <c r="N112" s="3"/>
      <c r="O112" s="3">
        <v>18767.5</v>
      </c>
      <c r="P112" s="3"/>
      <c r="Q112" s="3">
        <v>8639.6</v>
      </c>
      <c r="R112" s="3"/>
      <c r="S112" s="3">
        <v>116523.7</v>
      </c>
      <c r="T112" s="3"/>
      <c r="U112" s="3">
        <v>17933</v>
      </c>
      <c r="V112" s="3"/>
      <c r="W112" s="3">
        <v>97.26</v>
      </c>
      <c r="X112" s="3"/>
      <c r="Y112" s="3">
        <v>97.6</v>
      </c>
      <c r="Z112" s="3"/>
      <c r="AA112" s="3">
        <v>102.7</v>
      </c>
      <c r="AB112" s="3"/>
      <c r="AC112" s="3">
        <v>99</v>
      </c>
      <c r="AD112" s="3"/>
      <c r="AE112" s="3">
        <v>93.4</v>
      </c>
      <c r="AF112" s="3"/>
      <c r="AG112" s="3">
        <v>2.1</v>
      </c>
      <c r="AH112" s="3">
        <v>-0.6</v>
      </c>
      <c r="AI112" s="3">
        <v>12748.85</v>
      </c>
      <c r="AJ112" s="3">
        <v>56213.55</v>
      </c>
      <c r="AK112" s="3">
        <v>6.2</v>
      </c>
      <c r="AL112" s="3">
        <v>6.6</v>
      </c>
      <c r="AM112" s="3">
        <v>10265.61</v>
      </c>
      <c r="AN112" s="3">
        <v>46610.3</v>
      </c>
      <c r="AO112" s="3">
        <v>12</v>
      </c>
      <c r="AP112" s="3">
        <v>13.2</v>
      </c>
      <c r="AQ112" s="3">
        <v>54431.39</v>
      </c>
      <c r="AR112" s="3">
        <v>10.8</v>
      </c>
      <c r="AS112" s="3">
        <v>310204.48</v>
      </c>
      <c r="AT112" s="3">
        <v>11.3</v>
      </c>
      <c r="AU112" s="3">
        <v>1042169.16</v>
      </c>
      <c r="AV112" s="3">
        <v>15.8</v>
      </c>
      <c r="AW112" s="3">
        <v>993113.83319999999</v>
      </c>
      <c r="AX112" s="3">
        <v>16.2</v>
      </c>
      <c r="AY112" s="3">
        <v>672208.97389999998</v>
      </c>
      <c r="AZ112" s="3">
        <v>14.5</v>
      </c>
      <c r="BA112" s="3">
        <v>91154</v>
      </c>
      <c r="BB112" s="3"/>
      <c r="BC112" s="3">
        <v>11871</v>
      </c>
    </row>
    <row r="113" spans="1:55" hidden="1" x14ac:dyDescent="0.2">
      <c r="A113" s="2" t="s">
        <v>102</v>
      </c>
      <c r="C113" s="3">
        <v>5642.6</v>
      </c>
      <c r="D113" s="3">
        <v>7.9</v>
      </c>
      <c r="E113" s="3">
        <v>6472.5</v>
      </c>
      <c r="F113" s="3">
        <v>12</v>
      </c>
      <c r="G113" s="3">
        <v>2931945.2</v>
      </c>
      <c r="H113" s="3">
        <v>-17.8</v>
      </c>
      <c r="I113" s="3">
        <v>32783852</v>
      </c>
      <c r="J113" s="3"/>
      <c r="K113" s="3">
        <v>61469.9</v>
      </c>
      <c r="L113" s="3"/>
      <c r="M113" s="3">
        <v>27291.200000000001</v>
      </c>
      <c r="N113" s="3"/>
      <c r="O113" s="3">
        <v>18711.900000000001</v>
      </c>
      <c r="P113" s="3"/>
      <c r="Q113" s="3">
        <v>8579.2999999999993</v>
      </c>
      <c r="R113" s="3"/>
      <c r="S113" s="3">
        <v>117585.8</v>
      </c>
      <c r="T113" s="3"/>
      <c r="U113" s="3">
        <v>18094.7</v>
      </c>
      <c r="V113" s="3"/>
      <c r="W113" s="3">
        <v>97.29</v>
      </c>
      <c r="X113" s="3"/>
      <c r="Y113" s="3">
        <v>97.6</v>
      </c>
      <c r="Z113" s="3"/>
      <c r="AA113" s="3">
        <v>100.5</v>
      </c>
      <c r="AB113" s="3"/>
      <c r="AC113" s="3">
        <v>97</v>
      </c>
      <c r="AD113" s="3"/>
      <c r="AE113" s="3">
        <v>91.7</v>
      </c>
      <c r="AF113" s="3"/>
      <c r="AG113" s="3">
        <v>2.7</v>
      </c>
      <c r="AH113" s="3">
        <v>0</v>
      </c>
      <c r="AI113" s="3">
        <v>12376.97</v>
      </c>
      <c r="AJ113" s="3">
        <v>68590.52</v>
      </c>
      <c r="AK113" s="3">
        <v>12.1</v>
      </c>
      <c r="AL113" s="3">
        <v>7.5</v>
      </c>
      <c r="AM113" s="3">
        <v>13103.69</v>
      </c>
      <c r="AN113" s="3">
        <v>59713.99</v>
      </c>
      <c r="AO113" s="3">
        <v>3</v>
      </c>
      <c r="AP113" s="3">
        <v>10.8</v>
      </c>
      <c r="AQ113" s="3">
        <v>54063.91</v>
      </c>
      <c r="AR113" s="3">
        <v>9.9</v>
      </c>
      <c r="AS113" s="3">
        <v>313499.82</v>
      </c>
      <c r="AT113" s="3">
        <v>9.1</v>
      </c>
      <c r="AU113" s="3">
        <v>1054403.69</v>
      </c>
      <c r="AV113" s="3">
        <v>14</v>
      </c>
      <c r="AW113" s="3">
        <v>1009122.2666</v>
      </c>
      <c r="AX113" s="3">
        <v>14.3</v>
      </c>
      <c r="AY113" s="3">
        <v>680837.17279999994</v>
      </c>
      <c r="AZ113" s="3">
        <v>14.2</v>
      </c>
      <c r="BA113" s="3">
        <v>101529</v>
      </c>
      <c r="BB113" s="3"/>
      <c r="BC113" s="3">
        <v>10375</v>
      </c>
    </row>
    <row r="114" spans="1:55" hidden="1" x14ac:dyDescent="0.2">
      <c r="A114" s="2" t="s">
        <v>103</v>
      </c>
      <c r="C114" s="3">
        <v>6645.3</v>
      </c>
      <c r="D114" s="3">
        <v>7.9</v>
      </c>
      <c r="E114" s="3">
        <v>7626.7</v>
      </c>
      <c r="F114" s="3">
        <v>11.8</v>
      </c>
      <c r="G114" s="3">
        <v>3459751.5</v>
      </c>
      <c r="H114" s="3">
        <v>-17.100000000000001</v>
      </c>
      <c r="I114" s="3">
        <v>38392180.799999997</v>
      </c>
      <c r="J114" s="3"/>
      <c r="K114" s="3">
        <v>73325.3</v>
      </c>
      <c r="L114" s="3"/>
      <c r="M114" s="3">
        <v>27221.9</v>
      </c>
      <c r="N114" s="3"/>
      <c r="O114" s="3">
        <v>18694.400000000001</v>
      </c>
      <c r="P114" s="3"/>
      <c r="Q114" s="3">
        <v>8527.5</v>
      </c>
      <c r="R114" s="3"/>
      <c r="S114" s="3">
        <v>118522.9</v>
      </c>
      <c r="T114" s="3"/>
      <c r="U114" s="3">
        <v>18263.7</v>
      </c>
      <c r="V114" s="3"/>
      <c r="W114" s="3">
        <v>97.39</v>
      </c>
      <c r="X114" s="3"/>
      <c r="Y114" s="3">
        <v>98</v>
      </c>
      <c r="Z114" s="3"/>
      <c r="AA114" s="3">
        <v>101</v>
      </c>
      <c r="AB114" s="3"/>
      <c r="AC114" s="3">
        <v>97.2</v>
      </c>
      <c r="AD114" s="3"/>
      <c r="AE114" s="3">
        <v>91.4</v>
      </c>
      <c r="AF114" s="3"/>
      <c r="AG114" s="3">
        <v>2.7</v>
      </c>
      <c r="AH114" s="3">
        <v>0.1</v>
      </c>
      <c r="AI114" s="3">
        <v>11848.61</v>
      </c>
      <c r="AJ114" s="3">
        <v>80439.13</v>
      </c>
      <c r="AK114" s="3">
        <v>11</v>
      </c>
      <c r="AL114" s="3">
        <v>8</v>
      </c>
      <c r="AM114" s="3">
        <v>9354.51</v>
      </c>
      <c r="AN114" s="3">
        <v>69068.5</v>
      </c>
      <c r="AO114" s="3">
        <v>-1.8122</v>
      </c>
      <c r="AP114" s="3">
        <v>8.9</v>
      </c>
      <c r="AQ114" s="3">
        <v>54412.78</v>
      </c>
      <c r="AR114" s="3">
        <v>9.5</v>
      </c>
      <c r="AS114" s="3">
        <v>310596.46000000002</v>
      </c>
      <c r="AT114" s="3">
        <v>9.6999999999999993</v>
      </c>
      <c r="AU114" s="3">
        <v>1052212.3400000001</v>
      </c>
      <c r="AV114" s="3">
        <v>14.5</v>
      </c>
      <c r="AW114" s="3">
        <v>1006548.4861</v>
      </c>
      <c r="AX114" s="3">
        <v>14.6</v>
      </c>
      <c r="AY114" s="3">
        <v>687834.50260000001</v>
      </c>
      <c r="AZ114" s="3">
        <v>14.3</v>
      </c>
      <c r="BA114" s="3">
        <v>109720</v>
      </c>
      <c r="BB114" s="3"/>
      <c r="BC114" s="3">
        <v>8191</v>
      </c>
    </row>
    <row r="115" spans="1:55" hidden="1" x14ac:dyDescent="0.2">
      <c r="A115" s="2" t="s">
        <v>104</v>
      </c>
      <c r="C115" s="3">
        <v>7690.7</v>
      </c>
      <c r="D115" s="3">
        <v>7.9</v>
      </c>
      <c r="E115" s="3">
        <v>8839.2999999999993</v>
      </c>
      <c r="F115" s="3">
        <v>11.9</v>
      </c>
      <c r="G115" s="3">
        <v>3963755.1</v>
      </c>
      <c r="H115" s="3">
        <v>-16.899999999999999</v>
      </c>
      <c r="I115" s="3">
        <v>43931784.5</v>
      </c>
      <c r="J115" s="3"/>
      <c r="K115" s="3">
        <v>85389.6</v>
      </c>
      <c r="L115" s="3"/>
      <c r="M115" s="3">
        <v>27133.8</v>
      </c>
      <c r="N115" s="3"/>
      <c r="O115" s="3">
        <v>18650.5</v>
      </c>
      <c r="P115" s="3"/>
      <c r="Q115" s="3">
        <v>8483.2999999999993</v>
      </c>
      <c r="R115" s="3"/>
      <c r="S115" s="3">
        <v>119561.60000000001</v>
      </c>
      <c r="T115" s="3"/>
      <c r="U115" s="3">
        <v>18410.599999999999</v>
      </c>
      <c r="V115" s="3"/>
      <c r="W115" s="3">
        <v>97.29</v>
      </c>
      <c r="X115" s="3"/>
      <c r="Y115" s="3">
        <v>98.3</v>
      </c>
      <c r="Z115" s="3"/>
      <c r="AA115" s="3">
        <v>101.6</v>
      </c>
      <c r="AB115" s="3"/>
      <c r="AC115" s="3">
        <v>97.8</v>
      </c>
      <c r="AD115" s="3"/>
      <c r="AE115" s="3">
        <v>92.1</v>
      </c>
      <c r="AF115" s="3"/>
      <c r="AG115" s="3">
        <v>2.6</v>
      </c>
      <c r="AH115" s="3">
        <v>0.5</v>
      </c>
      <c r="AI115" s="3">
        <v>8588.17</v>
      </c>
      <c r="AJ115" s="3">
        <v>89027.3</v>
      </c>
      <c r="AK115" s="3">
        <v>9.1999999999999993</v>
      </c>
      <c r="AL115" s="3">
        <v>8.1</v>
      </c>
      <c r="AM115" s="3">
        <v>9607.61</v>
      </c>
      <c r="AN115" s="3">
        <v>78676.11</v>
      </c>
      <c r="AO115" s="3">
        <v>6.5178000000000003</v>
      </c>
      <c r="AP115" s="3">
        <v>8.6</v>
      </c>
      <c r="AQ115" s="3">
        <v>54925.35</v>
      </c>
      <c r="AR115" s="3">
        <v>9.3000000000000007</v>
      </c>
      <c r="AS115" s="3">
        <v>314085.90999999997</v>
      </c>
      <c r="AT115" s="3">
        <v>9.9</v>
      </c>
      <c r="AU115" s="3">
        <v>1061256.43</v>
      </c>
      <c r="AV115" s="3">
        <v>14.7</v>
      </c>
      <c r="AW115" s="3">
        <v>1014623.6565</v>
      </c>
      <c r="AX115" s="3">
        <v>14.9</v>
      </c>
      <c r="AY115" s="3">
        <v>694962.1727</v>
      </c>
      <c r="AZ115" s="3">
        <v>14.1</v>
      </c>
      <c r="BA115" s="3">
        <v>125560</v>
      </c>
      <c r="BB115" s="3"/>
      <c r="BC115" s="3">
        <v>15840</v>
      </c>
    </row>
    <row r="116" spans="1:55" hidden="1" x14ac:dyDescent="0.2">
      <c r="A116" s="2" t="s">
        <v>105</v>
      </c>
      <c r="C116" s="3">
        <v>8708.7999999999993</v>
      </c>
      <c r="D116" s="3">
        <v>7.8</v>
      </c>
      <c r="E116" s="3">
        <v>10045.799999999999</v>
      </c>
      <c r="F116" s="3">
        <v>12.1</v>
      </c>
      <c r="G116" s="3">
        <v>4458354.3</v>
      </c>
      <c r="H116" s="3">
        <v>-16.8</v>
      </c>
      <c r="I116" s="3">
        <v>49801225.600000001</v>
      </c>
      <c r="J116" s="3"/>
      <c r="K116" s="3">
        <v>96981.2</v>
      </c>
      <c r="L116" s="3"/>
      <c r="M116" s="3">
        <v>27040.2</v>
      </c>
      <c r="N116" s="3"/>
      <c r="O116" s="3">
        <v>18613.3</v>
      </c>
      <c r="P116" s="3"/>
      <c r="Q116" s="3">
        <v>8427</v>
      </c>
      <c r="R116" s="3"/>
      <c r="S116" s="3">
        <v>120655.3</v>
      </c>
      <c r="T116" s="3"/>
      <c r="U116" s="3">
        <v>18580.7</v>
      </c>
      <c r="V116" s="3"/>
      <c r="W116" s="3">
        <v>97.25</v>
      </c>
      <c r="X116" s="3"/>
      <c r="Y116" s="3">
        <v>98.5</v>
      </c>
      <c r="Z116" s="3"/>
      <c r="AA116" s="3">
        <v>103.5</v>
      </c>
      <c r="AB116" s="3"/>
      <c r="AC116" s="3">
        <v>99.8</v>
      </c>
      <c r="AD116" s="3"/>
      <c r="AE116" s="3">
        <v>94.2</v>
      </c>
      <c r="AF116" s="3"/>
      <c r="AG116" s="3">
        <v>3.1</v>
      </c>
      <c r="AH116" s="3">
        <v>0.8</v>
      </c>
      <c r="AI116" s="3">
        <v>9361.73</v>
      </c>
      <c r="AJ116" s="3">
        <v>98389.03</v>
      </c>
      <c r="AK116" s="3">
        <v>13.4</v>
      </c>
      <c r="AL116" s="3">
        <v>8.6</v>
      </c>
      <c r="AM116" s="3">
        <v>12586.22</v>
      </c>
      <c r="AN116" s="3">
        <v>91532.33</v>
      </c>
      <c r="AO116" s="3">
        <v>10.08</v>
      </c>
      <c r="AP116" s="3">
        <v>8.8000000000000007</v>
      </c>
      <c r="AQ116" s="3">
        <v>56492.5311</v>
      </c>
      <c r="AR116" s="3">
        <v>5.7</v>
      </c>
      <c r="AS116" s="3">
        <v>312330.34330000001</v>
      </c>
      <c r="AT116" s="3">
        <v>8.9</v>
      </c>
      <c r="AU116" s="3">
        <v>1077379.1629999999</v>
      </c>
      <c r="AV116" s="3">
        <v>14.2</v>
      </c>
      <c r="AW116" s="3">
        <v>1030891.6209</v>
      </c>
      <c r="AX116" s="3">
        <v>14.6</v>
      </c>
      <c r="AY116" s="3">
        <v>702832.25040000002</v>
      </c>
      <c r="AZ116" s="3">
        <v>14.3</v>
      </c>
      <c r="BA116" s="3">
        <v>139673</v>
      </c>
      <c r="BB116" s="3"/>
      <c r="BC116" s="3">
        <v>14113</v>
      </c>
    </row>
    <row r="117" spans="1:55" hidden="1" x14ac:dyDescent="0.2">
      <c r="A117" s="2" t="s">
        <v>106</v>
      </c>
      <c r="C117" s="3">
        <v>9713.2999999999993</v>
      </c>
      <c r="D117" s="3">
        <v>7.8</v>
      </c>
      <c r="E117" s="3">
        <v>11198.1</v>
      </c>
      <c r="F117" s="3">
        <v>12.3</v>
      </c>
      <c r="G117" s="3">
        <v>4928109.4000000004</v>
      </c>
      <c r="H117" s="3">
        <v>-16.399999999999999</v>
      </c>
      <c r="I117" s="3">
        <v>55679497.899999999</v>
      </c>
      <c r="J117" s="3"/>
      <c r="K117" s="3">
        <v>108860.2</v>
      </c>
      <c r="L117" s="3"/>
      <c r="M117" s="3">
        <v>26932.9</v>
      </c>
      <c r="N117" s="3"/>
      <c r="O117" s="3">
        <v>18558</v>
      </c>
      <c r="P117" s="3"/>
      <c r="Q117" s="3">
        <v>8374.9</v>
      </c>
      <c r="R117" s="3"/>
      <c r="S117" s="3">
        <v>121579.2</v>
      </c>
      <c r="T117" s="3"/>
      <c r="U117" s="3">
        <v>18709.5</v>
      </c>
      <c r="V117" s="3"/>
      <c r="W117" s="3">
        <v>96.88</v>
      </c>
      <c r="X117" s="3"/>
      <c r="Y117" s="3">
        <v>98.4</v>
      </c>
      <c r="Z117" s="3"/>
      <c r="AA117" s="3">
        <v>107.5</v>
      </c>
      <c r="AB117" s="3"/>
      <c r="AC117" s="3">
        <v>102.9</v>
      </c>
      <c r="AD117" s="3"/>
      <c r="AE117" s="3">
        <v>96</v>
      </c>
      <c r="AF117" s="3"/>
      <c r="AG117" s="3">
        <v>3.2</v>
      </c>
      <c r="AH117" s="3">
        <v>0.1</v>
      </c>
      <c r="AI117" s="3">
        <v>12136.41</v>
      </c>
      <c r="AJ117" s="3">
        <v>110525.44</v>
      </c>
      <c r="AK117" s="3">
        <v>16.2</v>
      </c>
      <c r="AL117" s="3">
        <v>9.4</v>
      </c>
      <c r="AM117" s="3">
        <v>10507.35</v>
      </c>
      <c r="AN117" s="3">
        <v>102039.67999999999</v>
      </c>
      <c r="AO117" s="3">
        <v>21.95</v>
      </c>
      <c r="AP117" s="3">
        <v>10</v>
      </c>
      <c r="AQ117" s="3">
        <v>55595.72</v>
      </c>
      <c r="AR117" s="3">
        <v>8</v>
      </c>
      <c r="AS117" s="3">
        <v>319509.38</v>
      </c>
      <c r="AT117" s="3">
        <v>8.9</v>
      </c>
      <c r="AU117" s="3">
        <v>1070242.1669999999</v>
      </c>
      <c r="AV117" s="3">
        <v>14.3</v>
      </c>
      <c r="AW117" s="3">
        <v>1026864.6088</v>
      </c>
      <c r="AX117" s="3">
        <v>14.5</v>
      </c>
      <c r="AY117" s="3">
        <v>707891.8628</v>
      </c>
      <c r="AZ117" s="3">
        <v>14.2</v>
      </c>
      <c r="BA117" s="3">
        <v>148313</v>
      </c>
      <c r="BB117" s="3"/>
      <c r="BC117" s="3">
        <v>8640</v>
      </c>
    </row>
    <row r="118" spans="1:55" hidden="1" x14ac:dyDescent="0.2">
      <c r="A118" s="2" t="s">
        <v>107</v>
      </c>
      <c r="C118" s="3">
        <v>10674.3109</v>
      </c>
      <c r="D118" s="3">
        <v>7.7</v>
      </c>
      <c r="E118" s="3">
        <v>12316.538500000001</v>
      </c>
      <c r="F118" s="3">
        <v>12.3</v>
      </c>
      <c r="G118" s="3">
        <v>5408529.5</v>
      </c>
      <c r="H118" s="3">
        <v>-16.2</v>
      </c>
      <c r="I118" s="3">
        <v>61428748.5</v>
      </c>
      <c r="J118" s="3"/>
      <c r="K118" s="3">
        <v>120068</v>
      </c>
      <c r="L118" s="3"/>
      <c r="M118" s="3">
        <v>26828.6</v>
      </c>
      <c r="N118" s="3"/>
      <c r="O118" s="3">
        <v>18563.8</v>
      </c>
      <c r="P118" s="3"/>
      <c r="Q118" s="3">
        <v>8264.7999999999993</v>
      </c>
      <c r="R118" s="3"/>
      <c r="S118" s="3">
        <v>122329.7</v>
      </c>
      <c r="T118" s="3"/>
      <c r="U118" s="3">
        <v>18807.5</v>
      </c>
      <c r="V118" s="3"/>
      <c r="W118" s="3">
        <v>96.38</v>
      </c>
      <c r="X118" s="3"/>
      <c r="Y118" s="3">
        <v>98.3</v>
      </c>
      <c r="Z118" s="3"/>
      <c r="AA118" s="3">
        <v>102.7</v>
      </c>
      <c r="AB118" s="3"/>
      <c r="AC118" s="3">
        <v>98.9</v>
      </c>
      <c r="AD118" s="3"/>
      <c r="AE118" s="3">
        <v>93.3</v>
      </c>
      <c r="AF118" s="3"/>
      <c r="AG118" s="3">
        <v>3</v>
      </c>
      <c r="AH118" s="3">
        <v>-0.1</v>
      </c>
      <c r="AI118" s="3">
        <v>9124.9599999999991</v>
      </c>
      <c r="AJ118" s="3">
        <v>119650</v>
      </c>
      <c r="AK118" s="3">
        <v>15.9</v>
      </c>
      <c r="AL118" s="3">
        <v>9.9</v>
      </c>
      <c r="AM118" s="3">
        <v>12657.53</v>
      </c>
      <c r="AN118" s="3">
        <v>114697.21</v>
      </c>
      <c r="AO118" s="3">
        <v>4.09</v>
      </c>
      <c r="AP118" s="3">
        <v>9.3000000000000007</v>
      </c>
      <c r="AQ118" s="3">
        <v>56441.272400000002</v>
      </c>
      <c r="AR118" s="3">
        <v>7.7</v>
      </c>
      <c r="AS118" s="3">
        <v>324821.9228</v>
      </c>
      <c r="AT118" s="3">
        <v>9.4</v>
      </c>
      <c r="AU118" s="3">
        <v>1079257.0549999999</v>
      </c>
      <c r="AV118" s="3">
        <v>14.2</v>
      </c>
      <c r="AW118" s="3">
        <v>1032336.4631000001</v>
      </c>
      <c r="AX118" s="3">
        <v>14.5</v>
      </c>
      <c r="AY118" s="3">
        <v>714137.42709999997</v>
      </c>
      <c r="AZ118" s="3">
        <v>14.2</v>
      </c>
      <c r="BA118" s="3">
        <v>160582</v>
      </c>
      <c r="BB118" s="3"/>
      <c r="BC118" s="3">
        <v>12269</v>
      </c>
    </row>
    <row r="119" spans="1:55" hidden="1" x14ac:dyDescent="0.2">
      <c r="A119" s="2" t="s">
        <v>108</v>
      </c>
      <c r="C119" s="3">
        <v>11689.1</v>
      </c>
      <c r="D119" s="3">
        <v>7.5</v>
      </c>
      <c r="E119" s="3">
        <v>13494</v>
      </c>
      <c r="F119" s="3">
        <v>12</v>
      </c>
      <c r="G119" s="3">
        <v>5905388.2999999998</v>
      </c>
      <c r="H119" s="3">
        <v>-15.7</v>
      </c>
      <c r="I119" s="3">
        <v>67290406.299999997</v>
      </c>
      <c r="J119" s="3"/>
      <c r="K119" s="3">
        <v>130949.3</v>
      </c>
      <c r="L119" s="3"/>
      <c r="M119" s="3">
        <v>26698.5</v>
      </c>
      <c r="N119" s="3"/>
      <c r="O119" s="3">
        <v>18456.8</v>
      </c>
      <c r="P119" s="3"/>
      <c r="Q119" s="3">
        <v>8241.7000000000007</v>
      </c>
      <c r="R119" s="3"/>
      <c r="S119" s="3">
        <v>122911.3</v>
      </c>
      <c r="T119" s="3"/>
      <c r="U119" s="3">
        <v>18890.900000000001</v>
      </c>
      <c r="V119" s="3"/>
      <c r="W119" s="3">
        <v>97.21</v>
      </c>
      <c r="X119" s="3"/>
      <c r="Y119" s="3">
        <v>98.2</v>
      </c>
      <c r="Z119" s="3"/>
      <c r="AA119" s="3">
        <v>106.8</v>
      </c>
      <c r="AB119" s="3"/>
      <c r="AC119" s="3">
        <v>102.3</v>
      </c>
      <c r="AD119" s="3"/>
      <c r="AE119" s="3">
        <v>95.5</v>
      </c>
      <c r="AF119" s="3"/>
      <c r="AG119" s="3">
        <v>2.5</v>
      </c>
      <c r="AH119" s="3">
        <v>0.3</v>
      </c>
      <c r="AI119" s="3">
        <v>9493</v>
      </c>
      <c r="AJ119" s="3">
        <v>129143</v>
      </c>
      <c r="AK119" s="3">
        <v>8.2406000000000006</v>
      </c>
      <c r="AL119" s="3">
        <v>10.1</v>
      </c>
      <c r="AM119" s="3">
        <v>25013.79</v>
      </c>
      <c r="AN119" s="3">
        <v>139744</v>
      </c>
      <c r="AO119" s="3">
        <v>20.16</v>
      </c>
      <c r="AP119" s="3">
        <v>10.9</v>
      </c>
      <c r="AQ119" s="3">
        <v>58558.31</v>
      </c>
      <c r="AR119" s="3">
        <v>7.1</v>
      </c>
      <c r="AS119" s="3">
        <v>337260.63</v>
      </c>
      <c r="AT119" s="3">
        <v>9.3000000000000007</v>
      </c>
      <c r="AU119" s="3">
        <v>1106509.1499999999</v>
      </c>
      <c r="AV119" s="3">
        <v>13.6</v>
      </c>
      <c r="AW119" s="3">
        <v>1043847.4637</v>
      </c>
      <c r="AX119" s="3">
        <v>13.8</v>
      </c>
      <c r="AY119" s="3">
        <v>718962.06480000005</v>
      </c>
      <c r="AZ119" s="3">
        <v>14.1</v>
      </c>
      <c r="BA119" s="3">
        <v>172904</v>
      </c>
      <c r="BB119" s="3"/>
      <c r="BC119" s="3">
        <v>12322</v>
      </c>
    </row>
    <row r="120" spans="1:55" hidden="1" x14ac:dyDescent="0.2">
      <c r="A120" s="2" t="s">
        <v>180</v>
      </c>
      <c r="C120" s="3">
        <v>947.1</v>
      </c>
      <c r="D120" s="3">
        <v>17</v>
      </c>
      <c r="E120" s="3">
        <v>1123.9000000000001</v>
      </c>
      <c r="F120" s="3">
        <v>9.8000000000000007</v>
      </c>
      <c r="G120" s="3">
        <v>427442.1</v>
      </c>
      <c r="H120" s="3">
        <v>-19</v>
      </c>
      <c r="I120" s="3">
        <v>5470821.2999999998</v>
      </c>
      <c r="J120" s="3"/>
      <c r="K120" s="3">
        <v>10572.8</v>
      </c>
      <c r="L120" s="3"/>
      <c r="M120" s="3">
        <v>26580.400000000001</v>
      </c>
      <c r="N120" s="3"/>
      <c r="O120" s="3">
        <v>18488.3</v>
      </c>
      <c r="P120" s="3"/>
      <c r="Q120" s="3">
        <v>8092.1</v>
      </c>
      <c r="R120" s="3"/>
      <c r="S120" s="3">
        <v>123527</v>
      </c>
      <c r="T120" s="3"/>
      <c r="U120" s="3">
        <v>19117.2</v>
      </c>
      <c r="V120" s="3"/>
      <c r="W120" s="4">
        <f>AVERAGE(W119,W121)</f>
        <v>97.06</v>
      </c>
      <c r="X120" s="4"/>
      <c r="Y120" s="3">
        <v>97.9</v>
      </c>
      <c r="Z120" s="3"/>
      <c r="AA120" s="3">
        <v>105</v>
      </c>
      <c r="AB120" s="3"/>
      <c r="AC120" s="3">
        <v>101.1</v>
      </c>
      <c r="AD120" s="3"/>
      <c r="AE120" s="3">
        <v>95.4</v>
      </c>
      <c r="AF120" s="3"/>
      <c r="AG120" s="3">
        <v>2.5</v>
      </c>
      <c r="AH120" s="3">
        <v>1</v>
      </c>
      <c r="AI120" s="3">
        <v>15434.54</v>
      </c>
      <c r="AJ120" s="3">
        <v>15434.54</v>
      </c>
      <c r="AK120" s="4">
        <f>(AI120-AI108)/AI108*100</f>
        <v>13.025031012327309</v>
      </c>
      <c r="AL120" s="3">
        <v>13</v>
      </c>
      <c r="AM120" s="3">
        <v>10153.31</v>
      </c>
      <c r="AN120" s="3">
        <v>10153.31</v>
      </c>
      <c r="AO120" s="4">
        <f>(AM120-AM108)/AM108*100</f>
        <v>21.345697396758307</v>
      </c>
      <c r="AP120" s="3">
        <v>21.3</v>
      </c>
      <c r="AQ120" s="3">
        <v>76488.595199999996</v>
      </c>
      <c r="AR120" s="3">
        <v>22.5</v>
      </c>
      <c r="AS120" s="3">
        <v>314900.55249999999</v>
      </c>
      <c r="AT120" s="3">
        <v>1.2</v>
      </c>
      <c r="AU120" s="3">
        <v>1123521.2095999999</v>
      </c>
      <c r="AV120" s="3">
        <v>13.2</v>
      </c>
      <c r="AW120" s="3">
        <v>1034418.2222</v>
      </c>
      <c r="AX120" s="3">
        <v>11.3</v>
      </c>
      <c r="AY120" s="3">
        <v>732144.36300000001</v>
      </c>
      <c r="AZ120" s="3">
        <v>14.3</v>
      </c>
      <c r="BA120" s="3">
        <v>26004</v>
      </c>
      <c r="BB120" s="3"/>
      <c r="BC120" s="3">
        <v>26004</v>
      </c>
    </row>
    <row r="121" spans="1:55" ht="20.25" hidden="1" customHeight="1" x14ac:dyDescent="0.2">
      <c r="A121" s="2" t="s">
        <v>109</v>
      </c>
      <c r="C121" s="3">
        <v>1853.2</v>
      </c>
      <c r="D121" s="3">
        <v>15.3</v>
      </c>
      <c r="E121" s="3">
        <v>2170.5</v>
      </c>
      <c r="F121" s="3">
        <v>7.8</v>
      </c>
      <c r="G121" s="3">
        <v>795442.9</v>
      </c>
      <c r="H121" s="3">
        <v>-9.6999999999999993</v>
      </c>
      <c r="I121" s="3">
        <v>10062558.5</v>
      </c>
      <c r="J121" s="3"/>
      <c r="K121" s="3">
        <v>20369</v>
      </c>
      <c r="L121" s="3"/>
      <c r="M121" s="3">
        <v>26487.8</v>
      </c>
      <c r="N121" s="3"/>
      <c r="O121" s="3">
        <v>18362.3</v>
      </c>
      <c r="P121" s="3"/>
      <c r="Q121" s="3">
        <v>8125.5</v>
      </c>
      <c r="R121" s="3"/>
      <c r="S121" s="3">
        <v>123977.7</v>
      </c>
      <c r="T121" s="3"/>
      <c r="U121" s="3">
        <v>19217.2</v>
      </c>
      <c r="V121" s="3"/>
      <c r="W121" s="3">
        <v>96.91</v>
      </c>
      <c r="X121" s="3"/>
      <c r="Y121" s="3">
        <v>97.6</v>
      </c>
      <c r="Z121" s="3"/>
      <c r="AA121" s="3">
        <v>107</v>
      </c>
      <c r="AB121" s="3"/>
      <c r="AC121" s="3">
        <v>103.1</v>
      </c>
      <c r="AD121" s="3"/>
      <c r="AE121" s="3">
        <v>97.4</v>
      </c>
      <c r="AF121" s="3"/>
      <c r="AG121" s="3">
        <v>2</v>
      </c>
      <c r="AH121" s="3">
        <v>0.5</v>
      </c>
      <c r="AI121" s="3">
        <v>9487.98</v>
      </c>
      <c r="AJ121" s="3">
        <v>24922.52</v>
      </c>
      <c r="AK121" s="4">
        <f>(AI121-AI109)/AI109*100</f>
        <v>8.1833191186598242</v>
      </c>
      <c r="AL121" s="3">
        <v>11.1</v>
      </c>
      <c r="AM121" s="3">
        <v>6913.39</v>
      </c>
      <c r="AN121" s="3">
        <v>17066.7</v>
      </c>
      <c r="AO121" s="3">
        <v>-10.7</v>
      </c>
      <c r="AP121" s="3">
        <v>6</v>
      </c>
      <c r="AQ121" s="3">
        <v>62320.95</v>
      </c>
      <c r="AR121" s="3">
        <v>3.3</v>
      </c>
      <c r="AS121" s="3">
        <v>316625.11</v>
      </c>
      <c r="AT121" s="3">
        <v>6.9</v>
      </c>
      <c r="AU121" s="3">
        <v>1131760.83</v>
      </c>
      <c r="AV121" s="3">
        <v>13.3</v>
      </c>
      <c r="AW121" s="3">
        <v>1054363.6499000001</v>
      </c>
      <c r="AX121" s="3">
        <v>12.5</v>
      </c>
      <c r="AY121" s="3">
        <v>738592.58909999998</v>
      </c>
      <c r="AZ121" s="3">
        <v>14.2</v>
      </c>
      <c r="BA121" s="3">
        <v>35374</v>
      </c>
      <c r="BB121" s="3"/>
      <c r="BC121" s="3">
        <v>9370</v>
      </c>
    </row>
    <row r="122" spans="1:55" ht="14.25" hidden="1" customHeight="1" x14ac:dyDescent="0.2">
      <c r="A122" s="2" t="s">
        <v>110</v>
      </c>
      <c r="C122" s="3">
        <v>2908.3</v>
      </c>
      <c r="D122" s="3">
        <v>15.2</v>
      </c>
      <c r="E122" s="3">
        <v>3367.8</v>
      </c>
      <c r="F122" s="3">
        <v>7.1</v>
      </c>
      <c r="G122" s="3">
        <v>1272690.5</v>
      </c>
      <c r="H122" s="3">
        <v>-9.4</v>
      </c>
      <c r="I122" s="3">
        <v>16173629.1</v>
      </c>
      <c r="J122" s="3"/>
      <c r="K122" s="3">
        <v>31520.5</v>
      </c>
      <c r="L122" s="3"/>
      <c r="M122" s="3">
        <v>26370.400000000001</v>
      </c>
      <c r="N122" s="3"/>
      <c r="O122" s="3">
        <v>18322.099999999999</v>
      </c>
      <c r="P122" s="3"/>
      <c r="Q122" s="3">
        <v>8048.2</v>
      </c>
      <c r="R122" s="3"/>
      <c r="S122" s="3">
        <v>124842.5</v>
      </c>
      <c r="T122" s="3"/>
      <c r="U122" s="3">
        <v>19409</v>
      </c>
      <c r="V122" s="3"/>
      <c r="W122" s="3">
        <v>96.4</v>
      </c>
      <c r="X122" s="3"/>
      <c r="Y122" s="3">
        <v>96.7</v>
      </c>
      <c r="Z122" s="3"/>
      <c r="AA122" s="3">
        <v>112.3</v>
      </c>
      <c r="AB122" s="3"/>
      <c r="AC122" s="3">
        <v>107.9</v>
      </c>
      <c r="AD122" s="3"/>
      <c r="AE122" s="3">
        <v>101.3</v>
      </c>
      <c r="AF122" s="3"/>
      <c r="AG122" s="3">
        <v>2.4</v>
      </c>
      <c r="AH122" s="3">
        <v>-0.5</v>
      </c>
      <c r="AI122" s="3">
        <v>10103.209999999999</v>
      </c>
      <c r="AJ122" s="3">
        <v>35025.730000000003</v>
      </c>
      <c r="AK122" s="3">
        <v>5.2</v>
      </c>
      <c r="AL122" s="3">
        <v>9.3000000000000007</v>
      </c>
      <c r="AM122" s="3">
        <v>13365.77</v>
      </c>
      <c r="AN122" s="3">
        <v>30432.47</v>
      </c>
      <c r="AO122" s="3">
        <v>22.3</v>
      </c>
      <c r="AP122" s="3">
        <v>12.6</v>
      </c>
      <c r="AQ122" s="3">
        <v>58329.3</v>
      </c>
      <c r="AR122" s="3">
        <v>5.2</v>
      </c>
      <c r="AS122" s="3">
        <v>327683.74</v>
      </c>
      <c r="AT122" s="3">
        <v>5.4</v>
      </c>
      <c r="AU122" s="3">
        <v>1160687.3799999999</v>
      </c>
      <c r="AV122" s="3">
        <v>12.1</v>
      </c>
      <c r="AW122" s="3">
        <v>1091022.2662</v>
      </c>
      <c r="AX122" s="3">
        <v>11.4</v>
      </c>
      <c r="AY122" s="3">
        <v>749089.78209999995</v>
      </c>
      <c r="AZ122" s="3">
        <v>13.9</v>
      </c>
      <c r="BA122" s="3">
        <v>56308</v>
      </c>
      <c r="BB122" s="3"/>
      <c r="BC122" s="3">
        <v>20934</v>
      </c>
    </row>
    <row r="123" spans="1:55" ht="27" hidden="1" customHeight="1" x14ac:dyDescent="0.2">
      <c r="A123" s="2" t="s">
        <v>111</v>
      </c>
      <c r="C123" s="3">
        <v>3926.8</v>
      </c>
      <c r="D123" s="3">
        <v>15.3</v>
      </c>
      <c r="E123" s="3">
        <v>4539.3999999999996</v>
      </c>
      <c r="F123" s="3">
        <v>6.7</v>
      </c>
      <c r="G123" s="3">
        <v>1742124.4</v>
      </c>
      <c r="H123" s="3">
        <v>-9.1</v>
      </c>
      <c r="I123" s="3">
        <v>22103144.800000001</v>
      </c>
      <c r="J123" s="3"/>
      <c r="K123" s="3">
        <v>42618.8</v>
      </c>
      <c r="L123" s="3"/>
      <c r="M123" s="3">
        <v>26176.3</v>
      </c>
      <c r="N123" s="3"/>
      <c r="O123" s="3">
        <v>18262</v>
      </c>
      <c r="P123" s="3"/>
      <c r="Q123" s="3">
        <v>7914.3</v>
      </c>
      <c r="R123" s="3"/>
      <c r="S123" s="3">
        <v>125186.7</v>
      </c>
      <c r="T123" s="3"/>
      <c r="U123" s="3">
        <v>19642.2</v>
      </c>
      <c r="V123" s="3"/>
      <c r="W123" s="3">
        <v>95.79</v>
      </c>
      <c r="X123" s="3"/>
      <c r="Y123" s="3">
        <v>96.8</v>
      </c>
      <c r="Z123" s="3"/>
      <c r="AA123" s="3">
        <v>107.4</v>
      </c>
      <c r="AB123" s="3"/>
      <c r="AC123" s="3">
        <v>104.8</v>
      </c>
      <c r="AD123" s="3"/>
      <c r="AE123" s="3">
        <v>100.9</v>
      </c>
      <c r="AF123" s="3"/>
      <c r="AG123" s="3">
        <v>1.8</v>
      </c>
      <c r="AH123" s="3">
        <v>-0.3</v>
      </c>
      <c r="AI123" s="3">
        <v>12481.26</v>
      </c>
      <c r="AJ123" s="3">
        <v>47506.99</v>
      </c>
      <c r="AK123" s="3">
        <v>9.1999999999999993</v>
      </c>
      <c r="AL123" s="3">
        <v>9.3000000000000007</v>
      </c>
      <c r="AM123" s="3">
        <v>9409.81</v>
      </c>
      <c r="AN123" s="3">
        <v>39842.28</v>
      </c>
      <c r="AO123" s="3">
        <v>1.1000000000000001</v>
      </c>
      <c r="AP123" s="3">
        <v>9.6</v>
      </c>
      <c r="AQ123" s="3">
        <v>58615.54</v>
      </c>
      <c r="AR123" s="3">
        <v>5.4</v>
      </c>
      <c r="AS123" s="3">
        <v>324482.52</v>
      </c>
      <c r="AT123" s="3">
        <v>5.5</v>
      </c>
      <c r="AU123" s="3">
        <v>1168812.67</v>
      </c>
      <c r="AV123" s="3">
        <v>13.2</v>
      </c>
      <c r="AW123" s="3">
        <v>1084476.5578999999</v>
      </c>
      <c r="AX123" s="3">
        <v>10.9</v>
      </c>
      <c r="AY123" s="3">
        <v>756835.15190000006</v>
      </c>
      <c r="AZ123" s="3">
        <v>13.7</v>
      </c>
      <c r="BA123" s="3">
        <v>71567</v>
      </c>
      <c r="BB123" s="3"/>
      <c r="BC123" s="3">
        <v>15259</v>
      </c>
    </row>
    <row r="124" spans="1:55" ht="12" hidden="1" customHeight="1" x14ac:dyDescent="0.2">
      <c r="A124" s="2" t="s">
        <v>112</v>
      </c>
      <c r="C124" s="3">
        <v>4978.8999999999996</v>
      </c>
      <c r="D124" s="3">
        <v>15.4</v>
      </c>
      <c r="E124" s="3">
        <v>5734.7</v>
      </c>
      <c r="F124" s="3">
        <v>6.8</v>
      </c>
      <c r="G124" s="3">
        <v>2204744.4</v>
      </c>
      <c r="H124" s="3">
        <v>-9.6</v>
      </c>
      <c r="I124" s="3">
        <v>28121928.899999999</v>
      </c>
      <c r="J124" s="3"/>
      <c r="K124" s="3">
        <v>53792.6</v>
      </c>
      <c r="L124" s="3"/>
      <c r="M124" s="3">
        <v>26035.9</v>
      </c>
      <c r="N124" s="3"/>
      <c r="O124" s="3">
        <v>18174</v>
      </c>
      <c r="P124" s="3"/>
      <c r="Q124" s="3">
        <v>7861.9</v>
      </c>
      <c r="R124" s="3"/>
      <c r="S124" s="3">
        <v>125636.1</v>
      </c>
      <c r="T124" s="3"/>
      <c r="U124" s="3">
        <v>19734.3</v>
      </c>
      <c r="V124" s="3"/>
      <c r="W124" s="3">
        <v>95.02</v>
      </c>
      <c r="X124" s="3"/>
      <c r="Y124" s="3">
        <v>97.2</v>
      </c>
      <c r="Z124" s="3"/>
      <c r="AA124" s="3">
        <v>105.6</v>
      </c>
      <c r="AB124" s="3"/>
      <c r="AC124" s="3">
        <v>102.3</v>
      </c>
      <c r="AD124" s="3"/>
      <c r="AE124" s="3">
        <v>97.3</v>
      </c>
      <c r="AF124" s="3"/>
      <c r="AG124" s="3">
        <v>2.5</v>
      </c>
      <c r="AH124" s="3">
        <v>0.1</v>
      </c>
      <c r="AI124" s="3">
        <v>13669.98</v>
      </c>
      <c r="AJ124" s="3">
        <v>61176.97</v>
      </c>
      <c r="AK124" s="3">
        <v>7.2</v>
      </c>
      <c r="AL124" s="3">
        <v>8.8000000000000007</v>
      </c>
      <c r="AM124" s="3">
        <v>12789.84</v>
      </c>
      <c r="AN124" s="3">
        <v>52632.12</v>
      </c>
      <c r="AO124" s="3">
        <v>24.6</v>
      </c>
      <c r="AP124" s="3">
        <v>12.9</v>
      </c>
      <c r="AQ124" s="3">
        <v>58051.11</v>
      </c>
      <c r="AR124" s="3">
        <v>6.7</v>
      </c>
      <c r="AS124" s="3">
        <v>327839.56</v>
      </c>
      <c r="AT124" s="3">
        <v>5.7</v>
      </c>
      <c r="AU124" s="3">
        <v>1182293.96</v>
      </c>
      <c r="AV124" s="3">
        <v>13.4</v>
      </c>
      <c r="AW124" s="3">
        <v>1098182.7541</v>
      </c>
      <c r="AX124" s="3">
        <v>10.6</v>
      </c>
      <c r="AY124" s="3">
        <v>765543.54</v>
      </c>
      <c r="AZ124" s="3">
        <v>13.9</v>
      </c>
      <c r="BA124" s="3">
        <v>85580</v>
      </c>
      <c r="BB124" s="3"/>
      <c r="BC124" s="3">
        <v>14013</v>
      </c>
    </row>
    <row r="125" spans="1:55" ht="12" hidden="1" customHeight="1" x14ac:dyDescent="0.2">
      <c r="A125" s="2" t="s">
        <v>113</v>
      </c>
      <c r="C125" s="3">
        <v>5957.3</v>
      </c>
      <c r="D125" s="3">
        <v>15.1</v>
      </c>
      <c r="E125" s="3">
        <v>6867.7</v>
      </c>
      <c r="F125" s="3">
        <v>5.5</v>
      </c>
      <c r="G125" s="3">
        <v>2653475.4</v>
      </c>
      <c r="H125" s="3">
        <v>-9.5</v>
      </c>
      <c r="I125" s="3">
        <v>33937721</v>
      </c>
      <c r="J125" s="3"/>
      <c r="K125" s="3">
        <v>64105.5</v>
      </c>
      <c r="L125" s="3"/>
      <c r="M125" s="3">
        <v>25826.6</v>
      </c>
      <c r="N125" s="3"/>
      <c r="O125" s="3">
        <v>18063.2</v>
      </c>
      <c r="P125" s="3"/>
      <c r="Q125" s="3">
        <v>7763.5</v>
      </c>
      <c r="R125" s="3"/>
      <c r="S125" s="3">
        <v>126043.2</v>
      </c>
      <c r="T125" s="3"/>
      <c r="U125" s="3">
        <v>19789.900000000001</v>
      </c>
      <c r="V125" s="3"/>
      <c r="W125" s="3">
        <v>94.84</v>
      </c>
      <c r="X125" s="3"/>
      <c r="Y125" s="3">
        <v>97.3</v>
      </c>
      <c r="Z125" s="3"/>
      <c r="AA125" s="3">
        <v>108.9</v>
      </c>
      <c r="AB125" s="3"/>
      <c r="AC125" s="3">
        <v>104.7</v>
      </c>
      <c r="AD125" s="3"/>
      <c r="AE125" s="3">
        <v>98.4</v>
      </c>
      <c r="AF125" s="3"/>
      <c r="AG125" s="3">
        <v>2.2999999999999998</v>
      </c>
      <c r="AH125" s="3">
        <v>-0.1</v>
      </c>
      <c r="AI125" s="3">
        <v>13461.05</v>
      </c>
      <c r="AJ125" s="3">
        <v>74638.02</v>
      </c>
      <c r="AK125" s="3">
        <v>8.8000000000000007</v>
      </c>
      <c r="AL125" s="3">
        <v>8.8000000000000007</v>
      </c>
      <c r="AM125" s="3">
        <v>16521.98</v>
      </c>
      <c r="AN125" s="3">
        <v>69154.100000000006</v>
      </c>
      <c r="AO125" s="3">
        <v>26.1</v>
      </c>
      <c r="AP125" s="3">
        <v>15.8</v>
      </c>
      <c r="AQ125" s="3">
        <v>56951.05</v>
      </c>
      <c r="AR125" s="3">
        <v>5.3</v>
      </c>
      <c r="AS125" s="3">
        <v>341487.45</v>
      </c>
      <c r="AT125" s="3">
        <v>8.9</v>
      </c>
      <c r="AU125" s="3">
        <v>1209587.2</v>
      </c>
      <c r="AV125" s="3">
        <v>14.7</v>
      </c>
      <c r="AW125" s="3">
        <v>1136074.6499999999</v>
      </c>
      <c r="AX125" s="3">
        <v>12.6</v>
      </c>
      <c r="AY125" s="3">
        <v>776336.66</v>
      </c>
      <c r="AZ125" s="3">
        <v>14</v>
      </c>
      <c r="BA125" s="3">
        <v>105253</v>
      </c>
      <c r="BB125" s="3"/>
      <c r="BC125" s="3">
        <v>19673</v>
      </c>
    </row>
    <row r="126" spans="1:55" ht="12.75" hidden="1" customHeight="1" x14ac:dyDescent="0.2">
      <c r="A126" s="2" t="s">
        <v>114</v>
      </c>
      <c r="C126" s="3">
        <v>6925.4</v>
      </c>
      <c r="D126" s="3">
        <v>15</v>
      </c>
      <c r="E126" s="3">
        <v>7970.3</v>
      </c>
      <c r="F126" s="3">
        <v>3.9</v>
      </c>
      <c r="G126" s="3">
        <v>3122561</v>
      </c>
      <c r="H126" s="3">
        <v>-9.6999999999999993</v>
      </c>
      <c r="I126" s="3">
        <v>39667028.100000001</v>
      </c>
      <c r="J126" s="3"/>
      <c r="K126" s="3">
        <v>75368.399999999994</v>
      </c>
      <c r="L126" s="3"/>
      <c r="M126" s="3">
        <v>25696.1</v>
      </c>
      <c r="N126" s="3"/>
      <c r="O126" s="3">
        <v>17983.7</v>
      </c>
      <c r="P126" s="3"/>
      <c r="Q126" s="3">
        <v>7712.4</v>
      </c>
      <c r="R126" s="3"/>
      <c r="S126" s="3">
        <v>126340.6</v>
      </c>
      <c r="T126" s="3"/>
      <c r="U126" s="3">
        <v>19740.7</v>
      </c>
      <c r="V126" s="3"/>
      <c r="W126" s="3">
        <v>94.82</v>
      </c>
      <c r="X126" s="3"/>
      <c r="Y126" s="3">
        <v>97</v>
      </c>
      <c r="Z126" s="3"/>
      <c r="AA126" s="3">
        <v>108</v>
      </c>
      <c r="AB126" s="3"/>
      <c r="AC126" s="3">
        <v>104.4</v>
      </c>
      <c r="AD126" s="3"/>
      <c r="AE126" s="3">
        <v>98.9</v>
      </c>
      <c r="AF126" s="3"/>
      <c r="AG126" s="3">
        <v>2.2999999999999998</v>
      </c>
      <c r="AH126" s="3">
        <v>0.1</v>
      </c>
      <c r="AI126" s="3">
        <v>12661.58</v>
      </c>
      <c r="AJ126" s="3">
        <v>87299.6</v>
      </c>
      <c r="AK126" s="3">
        <v>6.9</v>
      </c>
      <c r="AL126" s="3">
        <v>8.5</v>
      </c>
      <c r="AM126" s="3">
        <v>10256.19</v>
      </c>
      <c r="AN126" s="3">
        <v>79410.289999999994</v>
      </c>
      <c r="AO126" s="3">
        <v>9.6</v>
      </c>
      <c r="AP126" s="3">
        <v>15</v>
      </c>
      <c r="AQ126" s="3">
        <v>57346.5</v>
      </c>
      <c r="AR126" s="3">
        <v>5.4</v>
      </c>
      <c r="AS126" s="3">
        <v>331347.32</v>
      </c>
      <c r="AT126" s="3">
        <v>6.7</v>
      </c>
      <c r="AU126" s="3">
        <v>1194249.24</v>
      </c>
      <c r="AV126" s="3">
        <v>13.5</v>
      </c>
      <c r="AW126" s="3">
        <v>1116247.3500000001</v>
      </c>
      <c r="AX126" s="3">
        <v>10.9</v>
      </c>
      <c r="AY126" s="3">
        <v>780188.63</v>
      </c>
      <c r="AZ126" s="3">
        <v>13.4</v>
      </c>
      <c r="BA126" s="3">
        <v>107990</v>
      </c>
      <c r="BB126" s="3"/>
      <c r="BC126" s="3">
        <v>2737</v>
      </c>
    </row>
    <row r="127" spans="1:55" ht="9" hidden="1" customHeight="1" x14ac:dyDescent="0.2">
      <c r="A127" s="2" t="s">
        <v>115</v>
      </c>
      <c r="C127" s="4">
        <f>AVERAGE(C126,C128)</f>
        <v>7895.0999999999995</v>
      </c>
      <c r="D127" s="3">
        <v>15</v>
      </c>
      <c r="E127" s="4">
        <f>AVERAGE(E126,E128)</f>
        <v>9072.65</v>
      </c>
      <c r="F127" s="4">
        <f>(E127-E115)/E115*100</f>
        <v>2.6399149253900238</v>
      </c>
      <c r="G127" s="3">
        <v>3563019.3</v>
      </c>
      <c r="H127" s="3">
        <v>-10.1</v>
      </c>
      <c r="I127" s="3">
        <v>45397337.399999999</v>
      </c>
      <c r="J127" s="3"/>
      <c r="K127" s="3">
        <v>86734.8</v>
      </c>
      <c r="L127" s="3"/>
      <c r="M127" s="3">
        <v>25511.200000000001</v>
      </c>
      <c r="N127" s="3"/>
      <c r="O127" s="3">
        <v>17873.5</v>
      </c>
      <c r="P127" s="3"/>
      <c r="Q127" s="3">
        <v>7637.7</v>
      </c>
      <c r="R127" s="3"/>
      <c r="S127" s="3">
        <v>126698.5</v>
      </c>
      <c r="T127" s="3"/>
      <c r="U127" s="3">
        <v>19813.099999999999</v>
      </c>
      <c r="V127" s="3"/>
      <c r="W127" s="3">
        <v>94.79</v>
      </c>
      <c r="X127" s="3"/>
      <c r="Y127" s="3">
        <v>96.6</v>
      </c>
      <c r="Z127" s="3"/>
      <c r="AA127" s="3">
        <v>107</v>
      </c>
      <c r="AB127" s="3"/>
      <c r="AC127" s="3">
        <v>103.8</v>
      </c>
      <c r="AD127" s="3"/>
      <c r="AE127" s="3">
        <v>99</v>
      </c>
      <c r="AF127" s="3"/>
      <c r="AG127" s="3">
        <v>2</v>
      </c>
      <c r="AH127" s="3">
        <v>0.2</v>
      </c>
      <c r="AI127" s="3">
        <v>9109.16</v>
      </c>
      <c r="AJ127" s="3">
        <v>96408.76</v>
      </c>
      <c r="AK127" s="3">
        <v>6.1</v>
      </c>
      <c r="AL127" s="3">
        <v>8.3000000000000007</v>
      </c>
      <c r="AM127" s="3">
        <v>10203.69</v>
      </c>
      <c r="AN127" s="3">
        <v>89613.98</v>
      </c>
      <c r="AO127" s="3">
        <v>6.2</v>
      </c>
      <c r="AP127" s="3">
        <v>13.9</v>
      </c>
      <c r="AQ127" s="3">
        <v>57997.61</v>
      </c>
      <c r="AR127" s="3">
        <v>5.6</v>
      </c>
      <c r="AS127" s="3">
        <v>332023.23</v>
      </c>
      <c r="AT127" s="3">
        <v>5.7</v>
      </c>
      <c r="AU127" s="3">
        <v>1197499.08</v>
      </c>
      <c r="AV127" s="3">
        <v>12.8</v>
      </c>
      <c r="AW127" s="3">
        <v>1117327.47</v>
      </c>
      <c r="AX127" s="3">
        <v>10.1</v>
      </c>
      <c r="AY127" s="3">
        <v>787214.13</v>
      </c>
      <c r="AZ127" s="3">
        <v>13.3</v>
      </c>
      <c r="BA127" s="3">
        <v>117567</v>
      </c>
      <c r="BB127" s="3"/>
      <c r="BC127" s="3">
        <v>9577</v>
      </c>
    </row>
    <row r="128" spans="1:55" ht="12" hidden="1" customHeight="1" x14ac:dyDescent="0.2">
      <c r="A128" s="2" t="s">
        <v>116</v>
      </c>
      <c r="C128" s="3">
        <v>8864.7999999999993</v>
      </c>
      <c r="D128" s="3">
        <v>15</v>
      </c>
      <c r="E128" s="3">
        <v>10175</v>
      </c>
      <c r="F128" s="3">
        <v>1.2</v>
      </c>
      <c r="G128" s="3">
        <v>4011236</v>
      </c>
      <c r="H128" s="3">
        <v>-10</v>
      </c>
      <c r="I128" s="3">
        <v>51238828.200000003</v>
      </c>
      <c r="J128" s="3"/>
      <c r="K128" s="3">
        <v>97683.3</v>
      </c>
      <c r="L128" s="3"/>
      <c r="M128" s="3">
        <v>25358.799999999999</v>
      </c>
      <c r="N128" s="3"/>
      <c r="O128" s="3">
        <v>17795.3</v>
      </c>
      <c r="P128" s="3"/>
      <c r="Q128" s="3">
        <v>7563.2</v>
      </c>
      <c r="R128" s="3"/>
      <c r="S128" s="3">
        <v>127258.3</v>
      </c>
      <c r="T128" s="3"/>
      <c r="U128" s="3">
        <v>19976.7</v>
      </c>
      <c r="V128" s="3"/>
      <c r="W128" s="3">
        <v>94.72</v>
      </c>
      <c r="X128" s="3"/>
      <c r="Y128" s="3">
        <v>96.3</v>
      </c>
      <c r="Z128" s="3"/>
      <c r="AA128" s="3">
        <v>108.4</v>
      </c>
      <c r="AB128" s="3"/>
      <c r="AC128" s="3">
        <v>105.4</v>
      </c>
      <c r="AD128" s="3"/>
      <c r="AE128" s="3">
        <v>100.9</v>
      </c>
      <c r="AF128" s="3"/>
      <c r="AG128" s="3">
        <v>1.6</v>
      </c>
      <c r="AH128" s="3">
        <v>0.5</v>
      </c>
      <c r="AI128" s="3">
        <v>9953.01</v>
      </c>
      <c r="AJ128" s="3">
        <v>106361.77</v>
      </c>
      <c r="AK128" s="3">
        <v>6.3</v>
      </c>
      <c r="AL128" s="3">
        <v>8.1</v>
      </c>
      <c r="AM128" s="3">
        <v>14025.53</v>
      </c>
      <c r="AN128" s="3">
        <v>103639.51</v>
      </c>
      <c r="AO128" s="3">
        <v>9.1</v>
      </c>
      <c r="AP128" s="3">
        <v>13.2</v>
      </c>
      <c r="AQ128" s="3">
        <v>58844.99</v>
      </c>
      <c r="AR128" s="3">
        <v>4.2</v>
      </c>
      <c r="AS128" s="3">
        <v>327220.21000000002</v>
      </c>
      <c r="AT128" s="3">
        <v>4.8</v>
      </c>
      <c r="AU128" s="3">
        <v>1202051.4099999999</v>
      </c>
      <c r="AV128" s="3">
        <v>12.9</v>
      </c>
      <c r="AW128" s="3">
        <v>1126570.3700000001</v>
      </c>
      <c r="AX128" s="3">
        <v>9.3000000000000007</v>
      </c>
      <c r="AY128" s="3">
        <v>795786.02</v>
      </c>
      <c r="AZ128" s="3">
        <v>13.2</v>
      </c>
      <c r="BA128" s="3">
        <v>128922</v>
      </c>
      <c r="BB128" s="3"/>
      <c r="BC128" s="3">
        <v>11355</v>
      </c>
    </row>
    <row r="129" spans="1:58" ht="8.25" customHeight="1" x14ac:dyDescent="0.2">
      <c r="A129" s="2" t="s">
        <v>117</v>
      </c>
      <c r="C129" s="3">
        <v>9755.4</v>
      </c>
      <c r="D129" s="3">
        <v>15.3</v>
      </c>
      <c r="E129" s="3">
        <v>11216.4</v>
      </c>
      <c r="F129" s="3">
        <v>0.1</v>
      </c>
      <c r="G129" s="3">
        <v>4441201.2</v>
      </c>
      <c r="H129" s="3">
        <v>-9.9</v>
      </c>
      <c r="I129" s="3">
        <v>56995283.399999999</v>
      </c>
      <c r="J129" s="3"/>
      <c r="K129" s="3">
        <v>108552.6</v>
      </c>
      <c r="L129" s="3"/>
      <c r="M129" s="3">
        <v>25215.8</v>
      </c>
      <c r="N129" s="3"/>
      <c r="O129" s="3">
        <v>17739.900000000001</v>
      </c>
      <c r="P129" s="3"/>
      <c r="Q129" s="3">
        <v>7475.9</v>
      </c>
      <c r="R129" s="3"/>
      <c r="S129" s="3">
        <v>127666.1</v>
      </c>
      <c r="T129" s="3"/>
      <c r="U129" s="3">
        <v>20039.900000000001</v>
      </c>
      <c r="V129" s="3"/>
      <c r="W129" s="3">
        <v>94.76</v>
      </c>
      <c r="X129" s="3"/>
      <c r="Y129" s="3">
        <v>96.2</v>
      </c>
      <c r="Z129" s="3"/>
      <c r="AA129" s="3">
        <v>107.2</v>
      </c>
      <c r="AB129" s="3"/>
      <c r="AC129" s="3">
        <v>103.4</v>
      </c>
      <c r="AD129" s="3"/>
      <c r="AE129" s="3">
        <v>97.8</v>
      </c>
      <c r="AF129" s="3"/>
      <c r="AG129" s="3">
        <v>1.6</v>
      </c>
      <c r="AH129" s="3">
        <v>0</v>
      </c>
      <c r="AI129" s="3">
        <v>13280.2</v>
      </c>
      <c r="AJ129" s="3">
        <v>119641.97</v>
      </c>
      <c r="AK129" s="3">
        <v>9.4</v>
      </c>
      <c r="AL129" s="3">
        <v>8.1999999999999993</v>
      </c>
      <c r="AM129" s="3">
        <v>9909.7800000000007</v>
      </c>
      <c r="AN129" s="3">
        <v>113549.29</v>
      </c>
      <c r="AO129" s="3">
        <v>-5.7</v>
      </c>
      <c r="AP129" s="3">
        <v>11.3</v>
      </c>
      <c r="AQ129" s="3">
        <v>57691.637600000002</v>
      </c>
      <c r="AR129" s="3">
        <v>3.8</v>
      </c>
      <c r="AS129" s="3">
        <v>329617.73210000002</v>
      </c>
      <c r="AT129" s="3">
        <v>3.2</v>
      </c>
      <c r="AU129" s="3">
        <v>1199236.3137999999</v>
      </c>
      <c r="AV129" s="3">
        <v>12.6</v>
      </c>
      <c r="AW129" s="3">
        <v>1124704.8</v>
      </c>
      <c r="AX129" s="3">
        <v>9.5</v>
      </c>
      <c r="AY129" s="3">
        <v>801269.48</v>
      </c>
      <c r="AZ129" s="3">
        <v>13.2</v>
      </c>
      <c r="BA129" s="3">
        <v>135549</v>
      </c>
      <c r="BB129" s="3"/>
      <c r="BC129" s="3">
        <v>6627</v>
      </c>
    </row>
    <row r="130" spans="1:58" ht="20.25" customHeight="1" x14ac:dyDescent="0.2">
      <c r="A130" s="2" t="s">
        <v>118</v>
      </c>
      <c r="C130" s="3">
        <v>10643.5</v>
      </c>
      <c r="D130" s="3">
        <v>15.6</v>
      </c>
      <c r="E130" s="3">
        <v>12277.3</v>
      </c>
      <c r="F130" s="3">
        <v>-0.3</v>
      </c>
      <c r="G130" s="3">
        <v>4873240.2</v>
      </c>
      <c r="H130" s="3">
        <v>-9.9</v>
      </c>
      <c r="I130" s="3">
        <v>62606598.600000001</v>
      </c>
      <c r="J130" s="3"/>
      <c r="K130" s="3">
        <v>118707</v>
      </c>
      <c r="L130" s="3"/>
      <c r="M130" s="3">
        <v>25086.799999999999</v>
      </c>
      <c r="N130" s="3"/>
      <c r="O130" s="3">
        <v>17696.900000000001</v>
      </c>
      <c r="P130" s="3"/>
      <c r="Q130" s="3">
        <v>7389.9</v>
      </c>
      <c r="R130" s="3"/>
      <c r="S130" s="3">
        <v>128103.2</v>
      </c>
      <c r="T130" s="3"/>
      <c r="U130" s="3">
        <v>20066</v>
      </c>
      <c r="V130" s="3"/>
      <c r="W130" s="3">
        <v>94.3</v>
      </c>
      <c r="X130" s="3"/>
      <c r="Y130" s="3">
        <v>96.2</v>
      </c>
      <c r="Z130" s="3"/>
      <c r="AA130" s="3">
        <v>109</v>
      </c>
      <c r="AB130" s="3"/>
      <c r="AC130" s="3">
        <v>105.5</v>
      </c>
      <c r="AD130" s="3"/>
      <c r="AE130" s="3">
        <v>100.3</v>
      </c>
      <c r="AF130" s="3"/>
      <c r="AG130" s="3">
        <v>1.4</v>
      </c>
      <c r="AH130" s="3">
        <v>-0.2</v>
      </c>
      <c r="AI130" s="3">
        <v>9952.91</v>
      </c>
      <c r="AJ130" s="3">
        <v>129594.88</v>
      </c>
      <c r="AK130" s="3">
        <v>9.1</v>
      </c>
      <c r="AL130" s="3">
        <v>8.3000000000000007</v>
      </c>
      <c r="AM130" s="3">
        <v>12758.58</v>
      </c>
      <c r="AN130" s="3">
        <v>126307.87</v>
      </c>
      <c r="AO130" s="3">
        <v>0.8</v>
      </c>
      <c r="AP130" s="3">
        <v>10.1</v>
      </c>
      <c r="AQ130" s="3">
        <v>58438.53</v>
      </c>
      <c r="AR130" s="3">
        <v>3.5</v>
      </c>
      <c r="AS130" s="3">
        <v>335114.13</v>
      </c>
      <c r="AT130" s="3">
        <v>3.2</v>
      </c>
      <c r="AU130" s="3">
        <v>1208605.95</v>
      </c>
      <c r="AV130" s="3">
        <v>12.3</v>
      </c>
      <c r="AW130" s="3">
        <v>1131415.46</v>
      </c>
      <c r="AX130" s="3">
        <v>9.6</v>
      </c>
      <c r="AY130" s="3">
        <v>809796.94</v>
      </c>
      <c r="AZ130" s="3">
        <v>13.4</v>
      </c>
      <c r="BA130" s="3">
        <v>147012</v>
      </c>
      <c r="BB130" s="3"/>
      <c r="BC130" s="3">
        <v>11463</v>
      </c>
    </row>
    <row r="131" spans="1:58" ht="11.25" customHeight="1" x14ac:dyDescent="0.2">
      <c r="A131" s="2" t="s">
        <v>119</v>
      </c>
      <c r="C131" s="3">
        <v>11541.1</v>
      </c>
      <c r="D131" s="3">
        <v>16.100000000000001</v>
      </c>
      <c r="E131" s="3">
        <v>13357</v>
      </c>
      <c r="F131" s="3">
        <v>-1</v>
      </c>
      <c r="G131" s="3">
        <v>5327856.3</v>
      </c>
      <c r="H131" s="3">
        <v>-9.8000000000000007</v>
      </c>
      <c r="I131" s="3">
        <v>68297433.700000003</v>
      </c>
      <c r="J131" s="3"/>
      <c r="K131" s="3">
        <v>128631.6</v>
      </c>
      <c r="L131" s="3"/>
      <c r="M131" s="3">
        <v>24943</v>
      </c>
      <c r="N131" s="3"/>
      <c r="O131" s="3">
        <v>17627.900000000001</v>
      </c>
      <c r="P131" s="3"/>
      <c r="Q131" s="3">
        <v>7315.1</v>
      </c>
      <c r="R131" s="3"/>
      <c r="S131" s="3">
        <v>128609.3</v>
      </c>
      <c r="T131" s="3"/>
      <c r="U131" s="3">
        <v>20048.3</v>
      </c>
      <c r="V131" s="3"/>
      <c r="W131" s="3">
        <v>93.93</v>
      </c>
      <c r="X131" s="3"/>
      <c r="Y131" s="3">
        <v>95.4</v>
      </c>
      <c r="Z131" s="3"/>
      <c r="AA131" s="3">
        <v>109.1</v>
      </c>
      <c r="AB131" s="3"/>
      <c r="AC131" s="3">
        <v>105.8</v>
      </c>
      <c r="AD131" s="3"/>
      <c r="AE131" s="3">
        <v>100.9</v>
      </c>
      <c r="AF131" s="3"/>
      <c r="AG131" s="3">
        <v>1.5</v>
      </c>
      <c r="AH131" s="3">
        <v>0.3</v>
      </c>
      <c r="AI131" s="3">
        <v>10755</v>
      </c>
      <c r="AJ131" s="3">
        <v>140350</v>
      </c>
      <c r="AK131" s="3">
        <v>13.294</v>
      </c>
      <c r="AL131" s="3">
        <v>8.6</v>
      </c>
      <c r="AM131" s="3">
        <v>25354</v>
      </c>
      <c r="AN131" s="3">
        <v>151662</v>
      </c>
      <c r="AO131" s="3">
        <v>1.3601000000000001</v>
      </c>
      <c r="AP131" s="3">
        <v>8.1999999999999993</v>
      </c>
      <c r="AQ131" s="3">
        <v>60259.5288</v>
      </c>
      <c r="AR131" s="3">
        <v>2.9</v>
      </c>
      <c r="AS131" s="3">
        <v>348056.40889999998</v>
      </c>
      <c r="AT131" s="3">
        <v>3.2</v>
      </c>
      <c r="AU131" s="3">
        <v>1228374.8064999999</v>
      </c>
      <c r="AV131" s="3">
        <v>12.2</v>
      </c>
      <c r="AW131" s="3">
        <v>1138644.6399999999</v>
      </c>
      <c r="AX131" s="3">
        <v>9.1</v>
      </c>
      <c r="AY131" s="3">
        <v>816770.01</v>
      </c>
      <c r="AZ131" s="3">
        <v>13.6</v>
      </c>
      <c r="BA131" s="3">
        <v>164133</v>
      </c>
      <c r="BB131" s="3"/>
      <c r="BC131" s="3">
        <v>16945</v>
      </c>
    </row>
    <row r="132" spans="1:58" ht="11.25" customHeight="1" x14ac:dyDescent="0.2">
      <c r="A132" s="2" t="s">
        <v>181</v>
      </c>
      <c r="C132" s="3">
        <v>884.2</v>
      </c>
      <c r="D132" s="3">
        <v>20.100000000000001</v>
      </c>
      <c r="E132" s="3">
        <v>1096.7</v>
      </c>
      <c r="F132" s="3">
        <v>-2.4</v>
      </c>
      <c r="G132" s="3">
        <v>443061.3</v>
      </c>
      <c r="H132" s="3">
        <v>3.7</v>
      </c>
      <c r="I132" s="3">
        <v>5552830.5</v>
      </c>
      <c r="J132" s="3"/>
      <c r="K132" s="3">
        <v>9614.6</v>
      </c>
      <c r="L132" s="3"/>
      <c r="M132" s="3">
        <v>24814.6</v>
      </c>
      <c r="N132" s="3"/>
      <c r="O132" s="3">
        <v>17956.599999999999</v>
      </c>
      <c r="P132" s="3"/>
      <c r="Q132" s="3">
        <v>6858</v>
      </c>
      <c r="R132" s="3"/>
      <c r="S132" s="3">
        <v>129048.5</v>
      </c>
      <c r="T132" s="3"/>
      <c r="U132" s="3">
        <v>20192.8</v>
      </c>
      <c r="V132" s="3"/>
      <c r="W132" s="4">
        <f>AVERAGE(W131,W133)</f>
        <v>93.85</v>
      </c>
      <c r="X132" s="4"/>
      <c r="Y132" s="3">
        <v>94.9</v>
      </c>
      <c r="Z132" s="3"/>
      <c r="AA132" s="3">
        <v>109</v>
      </c>
      <c r="AB132" s="3"/>
      <c r="AC132" s="3">
        <v>105.7</v>
      </c>
      <c r="AD132" s="3"/>
      <c r="AE132" s="3">
        <v>100.8</v>
      </c>
      <c r="AF132" s="3"/>
      <c r="AG132" s="3">
        <v>0.8</v>
      </c>
      <c r="AH132" s="3">
        <v>0.26</v>
      </c>
      <c r="AI132" s="3">
        <v>16203.42</v>
      </c>
      <c r="AJ132" s="3">
        <v>16203.42</v>
      </c>
      <c r="AK132" s="3">
        <v>5</v>
      </c>
      <c r="AL132" s="3">
        <v>5</v>
      </c>
      <c r="AM132" s="3">
        <v>8136.78</v>
      </c>
      <c r="AN132" s="3">
        <v>8136.78</v>
      </c>
      <c r="AO132" s="3">
        <v>-19.899999999999999</v>
      </c>
      <c r="AP132" s="3">
        <v>-19.899999999999999</v>
      </c>
      <c r="AQ132" s="3">
        <v>63040.506699999998</v>
      </c>
      <c r="AR132" s="3">
        <v>-17.600000000000001</v>
      </c>
      <c r="AS132" s="3">
        <v>348109.50219999999</v>
      </c>
      <c r="AT132" s="3">
        <v>10.6</v>
      </c>
      <c r="AU132" s="3">
        <v>1242710.2185</v>
      </c>
      <c r="AV132" s="3">
        <v>10.8</v>
      </c>
      <c r="AW132" s="3">
        <v>1224060.3555999999</v>
      </c>
      <c r="AX132" s="3">
        <v>13.7</v>
      </c>
      <c r="AY132" s="3">
        <v>836985.96250000002</v>
      </c>
      <c r="AZ132" s="3">
        <v>13.9</v>
      </c>
      <c r="BA132" s="3">
        <v>20468.669999999998</v>
      </c>
      <c r="BB132" s="3"/>
      <c r="BC132" s="3">
        <v>20468.669999999998</v>
      </c>
    </row>
    <row r="133" spans="1:58" x14ac:dyDescent="0.2">
      <c r="A133" s="2" t="s">
        <v>120</v>
      </c>
      <c r="B133" s="3">
        <v>17.600000000000001</v>
      </c>
      <c r="C133" s="3">
        <v>1750.7</v>
      </c>
      <c r="D133" s="3">
        <v>21.6</v>
      </c>
      <c r="E133" s="3">
        <v>2129.9</v>
      </c>
      <c r="F133" s="3">
        <v>-2</v>
      </c>
      <c r="G133" s="3">
        <v>741245.5</v>
      </c>
      <c r="H133" s="3">
        <v>-6.8</v>
      </c>
      <c r="I133" s="3">
        <v>10050002</v>
      </c>
      <c r="J133" s="3">
        <f>(I133/I121-1)*100</f>
        <v>-0.12478436771323764</v>
      </c>
      <c r="K133" s="3">
        <v>18544</v>
      </c>
      <c r="L133" s="3">
        <f>(K133/K121-1)*100</f>
        <v>-8.9596936521184176</v>
      </c>
      <c r="M133" s="3">
        <v>24694.2</v>
      </c>
      <c r="N133" s="3">
        <f>(M133/M121-1)*100</f>
        <v>-6.771419294920678</v>
      </c>
      <c r="O133" s="3">
        <v>18148.7</v>
      </c>
      <c r="P133" s="3">
        <f>(O133/O121-1)*100</f>
        <v>-1.1632529693992533</v>
      </c>
      <c r="Q133" s="3">
        <v>6545.5</v>
      </c>
      <c r="R133" s="3">
        <f>(Q133/Q121-1)*100</f>
        <v>-19.444957233401016</v>
      </c>
      <c r="S133" s="3">
        <v>128946.7</v>
      </c>
      <c r="T133" s="3">
        <f>(S133/S121-1)*100</f>
        <v>4.0079788542616956</v>
      </c>
      <c r="U133" s="3">
        <v>20252.400000000001</v>
      </c>
      <c r="V133" s="3">
        <f>(U133/U121-1)*100</f>
        <v>5.386840954977834</v>
      </c>
      <c r="W133" s="3">
        <v>93.77</v>
      </c>
      <c r="X133" s="10">
        <f>(W133-W132)/W132*100</f>
        <v>-8.5242408098026953E-2</v>
      </c>
      <c r="Y133" s="3">
        <v>93.98</v>
      </c>
      <c r="Z133" s="10">
        <f>(Y133-Y132)/Y132*100</f>
        <v>-0.96944151738672468</v>
      </c>
      <c r="AA133" s="3">
        <v>113</v>
      </c>
      <c r="AB133" s="10">
        <f>(AA133-AA132)/AA132*100</f>
        <v>3.669724770642202</v>
      </c>
      <c r="AC133" s="3">
        <v>109.8</v>
      </c>
      <c r="AD133" s="10">
        <f>(AC133-AC132)/AC132*100</f>
        <v>3.8789025543992377</v>
      </c>
      <c r="AE133" s="3">
        <v>105.1</v>
      </c>
      <c r="AF133" s="10">
        <f>(AE133-AE132)/AE132*100</f>
        <v>4.2658730158730132</v>
      </c>
      <c r="AG133" s="3">
        <v>1.4</v>
      </c>
      <c r="AH133" s="3">
        <v>1.19</v>
      </c>
      <c r="AI133" s="3">
        <v>9513.08</v>
      </c>
      <c r="AJ133" s="3">
        <v>25716.5</v>
      </c>
      <c r="AK133" s="3">
        <v>0.3</v>
      </c>
      <c r="AL133" s="3">
        <v>3.2</v>
      </c>
      <c r="AM133" s="3">
        <v>10728.38</v>
      </c>
      <c r="AN133" s="3">
        <v>18865.16</v>
      </c>
      <c r="AO133" s="3">
        <v>55.2</v>
      </c>
      <c r="AP133" s="3">
        <v>10.5</v>
      </c>
      <c r="AQ133" s="3">
        <v>72896.193499999994</v>
      </c>
      <c r="AR133" s="3">
        <v>17</v>
      </c>
      <c r="AS133" s="3">
        <v>334439.22269999998</v>
      </c>
      <c r="AT133" s="3">
        <v>5.6</v>
      </c>
      <c r="AU133" s="3">
        <v>1257380.4785</v>
      </c>
      <c r="AV133" s="3">
        <v>12.5</v>
      </c>
      <c r="AW133" s="3">
        <v>1223250.9787999999</v>
      </c>
      <c r="AX133" s="3">
        <v>10.9</v>
      </c>
      <c r="AY133" s="3">
        <v>847224.57270000002</v>
      </c>
      <c r="AZ133" s="3">
        <v>14.3</v>
      </c>
      <c r="BA133" s="3">
        <v>34032.845800000003</v>
      </c>
      <c r="BB133" s="3">
        <f>(BA133/BA121-1)*100</f>
        <v>-3.7913557980437496</v>
      </c>
      <c r="BC133" s="3">
        <v>13564.175800000001</v>
      </c>
      <c r="BD133">
        <f>(BC133-BC132)/BC132*100</f>
        <v>-33.732011899161002</v>
      </c>
      <c r="BF133" s="10" t="e">
        <f>(BE133-BE132)/BE132*100</f>
        <v>#DIV/0!</v>
      </c>
    </row>
    <row r="134" spans="1:58" x14ac:dyDescent="0.2">
      <c r="A134" s="2" t="s">
        <v>121</v>
      </c>
      <c r="B134" s="3">
        <v>20.100000000000001</v>
      </c>
      <c r="C134" s="3">
        <v>2769.3</v>
      </c>
      <c r="D134" s="3">
        <v>22</v>
      </c>
      <c r="E134" s="3">
        <v>3301.4</v>
      </c>
      <c r="F134" s="3">
        <v>-2</v>
      </c>
      <c r="G134" s="3">
        <v>1168138.8</v>
      </c>
      <c r="H134" s="3">
        <v>-8.1999999999999993</v>
      </c>
      <c r="I134" s="3">
        <v>15865247.699999999</v>
      </c>
      <c r="J134" s="3">
        <f>(I134/I122-1)*100</f>
        <v>-1.9066926667682838</v>
      </c>
      <c r="K134" s="3">
        <v>28459</v>
      </c>
      <c r="L134" s="3">
        <f t="shared" ref="L134:L167" si="1">(K134/K122-1)*100</f>
        <v>-9.7127266382195714</v>
      </c>
      <c r="M134" s="3">
        <v>24542</v>
      </c>
      <c r="N134" s="3">
        <f t="shared" ref="N134:N167" si="2">(M134/M122-1)*100</f>
        <v>-6.9335315353578286</v>
      </c>
      <c r="O134" s="3">
        <v>17875.400000000001</v>
      </c>
      <c r="P134" s="3">
        <f t="shared" ref="P134:P167" si="3">(O134/O122-1)*100</f>
        <v>-2.4380393077212625</v>
      </c>
      <c r="Q134" s="3">
        <v>6666.6</v>
      </c>
      <c r="R134" s="3">
        <f t="shared" ref="R134:R167" si="4">(Q134/Q122-1)*100</f>
        <v>-17.166571407271181</v>
      </c>
      <c r="S134" s="3">
        <v>129396.8</v>
      </c>
      <c r="T134" s="3">
        <f t="shared" ref="T134:T167" si="5">(S134/S122-1)*100</f>
        <v>3.6480365260227909</v>
      </c>
      <c r="U134" s="3">
        <v>20389.599999999999</v>
      </c>
      <c r="V134" s="3">
        <f t="shared" ref="V134:V167" si="6">(U134/U122-1)*100</f>
        <v>5.0522953269101833</v>
      </c>
      <c r="W134" s="3">
        <v>93.11</v>
      </c>
      <c r="X134" s="10">
        <f t="shared" ref="X134:X167" si="7">(W134-W133)/W133*100</f>
        <v>-0.70384984536631823</v>
      </c>
      <c r="Y134" s="3">
        <v>93.82</v>
      </c>
      <c r="Z134" s="10">
        <f t="shared" ref="Z134:Z167" si="8">(Y134-Y133)/Y133*100</f>
        <v>-0.17024898914663841</v>
      </c>
      <c r="AA134" s="3">
        <v>110.3</v>
      </c>
      <c r="AB134" s="10">
        <f t="shared" ref="AB134:AB167" si="9">(AA134-AA133)/AA133*100</f>
        <v>-2.3893805309734537</v>
      </c>
      <c r="AC134" s="3">
        <v>107.1</v>
      </c>
      <c r="AD134" s="10">
        <f t="shared" ref="AD134:AD167" si="10">(AC134-AC133)/AC133*100</f>
        <v>-2.4590163934426257</v>
      </c>
      <c r="AE134" s="3">
        <v>102.3</v>
      </c>
      <c r="AF134" s="10">
        <f t="shared" ref="AF134:AF167" si="11">(AE134-AE133)/AE133*100</f>
        <v>-2.6641294005708822</v>
      </c>
      <c r="AG134" s="3">
        <v>1.4</v>
      </c>
      <c r="AH134" s="3">
        <v>-0.55000000000000004</v>
      </c>
      <c r="AI134" s="3">
        <v>10690.62</v>
      </c>
      <c r="AJ134" s="3">
        <v>36407.120000000003</v>
      </c>
      <c r="AK134" s="3">
        <v>5.8</v>
      </c>
      <c r="AL134" s="3">
        <v>3.9</v>
      </c>
      <c r="AM134" s="3">
        <v>13950.11</v>
      </c>
      <c r="AN134" s="3">
        <v>32815.269999999997</v>
      </c>
      <c r="AO134" s="3">
        <v>4.4000000000000004</v>
      </c>
      <c r="AP134" s="3">
        <v>7.8</v>
      </c>
      <c r="AQ134" s="3">
        <v>61949.81</v>
      </c>
      <c r="AR134" s="3">
        <v>6.2</v>
      </c>
      <c r="AS134" s="3">
        <v>337210.52</v>
      </c>
      <c r="AT134" s="3">
        <v>2.9</v>
      </c>
      <c r="AU134" s="3">
        <v>1275332.78</v>
      </c>
      <c r="AV134" s="3">
        <v>11.6</v>
      </c>
      <c r="AW134" s="3">
        <v>1248866.3252999999</v>
      </c>
      <c r="AX134" s="3">
        <v>10.1</v>
      </c>
      <c r="AY134" s="3">
        <v>859069.20570000005</v>
      </c>
      <c r="AZ134" s="3">
        <v>14</v>
      </c>
      <c r="BA134" s="3">
        <v>46439.520799999998</v>
      </c>
      <c r="BB134" s="3">
        <f t="shared" ref="BB134:BB167" si="12">(BA134/BA122-1)*100</f>
        <v>-17.525891880372246</v>
      </c>
      <c r="BC134" s="3">
        <v>12406.6749</v>
      </c>
      <c r="BD134">
        <f t="shared" ref="BD134:BD167" si="13">(BC134-BC133)/BC133*100</f>
        <v>-8.5335144358715898</v>
      </c>
      <c r="BF134" s="10" t="e">
        <f t="shared" ref="BF134:BF167" si="14">(BE134-BE133)/BE133*100</f>
        <v>#DIV/0!</v>
      </c>
    </row>
    <row r="135" spans="1:58" x14ac:dyDescent="0.2">
      <c r="A135" s="2" t="s">
        <v>122</v>
      </c>
      <c r="B135" s="3">
        <v>17.399999999999999</v>
      </c>
      <c r="C135" s="3">
        <v>3746.2</v>
      </c>
      <c r="D135" s="3">
        <v>22.1</v>
      </c>
      <c r="E135" s="3">
        <v>4471.2</v>
      </c>
      <c r="F135" s="3">
        <v>5.2</v>
      </c>
      <c r="G135" s="3">
        <v>1574993.4</v>
      </c>
      <c r="H135" s="3">
        <v>-9.6</v>
      </c>
      <c r="I135" s="3">
        <v>21552587</v>
      </c>
      <c r="J135" s="3">
        <f>(I135/I123-1)*100</f>
        <v>-2.4908573190906336</v>
      </c>
      <c r="K135" s="3">
        <v>38220.199999999997</v>
      </c>
      <c r="L135" s="3">
        <f t="shared" si="1"/>
        <v>-10.320797394577053</v>
      </c>
      <c r="M135" s="3">
        <v>24388.6</v>
      </c>
      <c r="N135" s="3">
        <f t="shared" si="2"/>
        <v>-6.8294602369318831</v>
      </c>
      <c r="O135" s="3">
        <v>17705.7</v>
      </c>
      <c r="P135" s="3">
        <f t="shared" si="3"/>
        <v>-3.0462161866170123</v>
      </c>
      <c r="Q135" s="3">
        <v>6682.9</v>
      </c>
      <c r="R135" s="3">
        <f t="shared" si="4"/>
        <v>-15.559177691015002</v>
      </c>
      <c r="S135" s="3">
        <v>129295.5</v>
      </c>
      <c r="T135" s="3">
        <f t="shared" si="5"/>
        <v>3.2821377989834311</v>
      </c>
      <c r="U135" s="3">
        <v>20472.8</v>
      </c>
      <c r="V135" s="3">
        <f t="shared" si="6"/>
        <v>4.228650558491398</v>
      </c>
      <c r="W135" s="3">
        <v>92.56</v>
      </c>
      <c r="X135" s="10">
        <f t="shared" si="7"/>
        <v>-0.59069917302115471</v>
      </c>
      <c r="Y135" s="3">
        <v>93.32</v>
      </c>
      <c r="Z135" s="10">
        <f t="shared" si="8"/>
        <v>-0.53293540822852281</v>
      </c>
      <c r="AA135" s="3">
        <v>110.9</v>
      </c>
      <c r="AB135" s="10">
        <f t="shared" si="9"/>
        <v>0.54397098821396961</v>
      </c>
      <c r="AC135" s="3">
        <v>107.6</v>
      </c>
      <c r="AD135" s="10">
        <f t="shared" si="10"/>
        <v>0.46685340802987862</v>
      </c>
      <c r="AE135" s="3">
        <v>102.7</v>
      </c>
      <c r="AF135" s="10">
        <f t="shared" si="11"/>
        <v>0.39100684261975138</v>
      </c>
      <c r="AG135" s="3">
        <v>1.5</v>
      </c>
      <c r="AH135" s="3">
        <v>-0.2</v>
      </c>
      <c r="AI135" s="3">
        <v>13502.09</v>
      </c>
      <c r="AJ135" s="3">
        <v>49909.21</v>
      </c>
      <c r="AK135" s="3">
        <v>8.1999999999999993</v>
      </c>
      <c r="AL135" s="3">
        <v>5.0999999999999996</v>
      </c>
      <c r="AM135" s="3">
        <v>12534.5</v>
      </c>
      <c r="AN135" s="3">
        <v>45349.77</v>
      </c>
      <c r="AO135" s="3">
        <v>33.200000000000003</v>
      </c>
      <c r="AP135" s="3">
        <v>13.8</v>
      </c>
      <c r="AQ135" s="3">
        <v>60772.46</v>
      </c>
      <c r="AR135" s="3">
        <v>3.7</v>
      </c>
      <c r="AS135" s="3">
        <v>336388.24</v>
      </c>
      <c r="AT135" s="3">
        <v>3.7</v>
      </c>
      <c r="AU135" s="3">
        <v>1280779.1399999999</v>
      </c>
      <c r="AV135" s="3">
        <v>10.1</v>
      </c>
      <c r="AW135" s="3">
        <v>1257576.9981</v>
      </c>
      <c r="AX135" s="3">
        <v>9.6999999999999993</v>
      </c>
      <c r="AY135" s="3">
        <v>866148.46649999998</v>
      </c>
      <c r="AZ135" s="3">
        <v>14.1</v>
      </c>
      <c r="BA135" s="3">
        <v>56996.448100000001</v>
      </c>
      <c r="BB135" s="3">
        <f t="shared" si="12"/>
        <v>-20.359316305000906</v>
      </c>
      <c r="BC135" s="3">
        <v>10556.9274</v>
      </c>
      <c r="BD135">
        <f t="shared" si="13"/>
        <v>-14.909292900066234</v>
      </c>
      <c r="BF135" s="10" t="e">
        <f t="shared" si="14"/>
        <v>#DIV/0!</v>
      </c>
    </row>
    <row r="136" spans="1:58" x14ac:dyDescent="0.2">
      <c r="A136" s="2" t="s">
        <v>123</v>
      </c>
      <c r="B136" s="3">
        <v>18</v>
      </c>
      <c r="C136" s="3">
        <v>4737.5</v>
      </c>
      <c r="D136" s="3">
        <v>22.5</v>
      </c>
      <c r="E136" s="3">
        <v>5639.2</v>
      </c>
      <c r="F136" s="3">
        <v>-1.8</v>
      </c>
      <c r="G136" s="3">
        <v>1993752.2</v>
      </c>
      <c r="H136" s="3">
        <v>-9.6</v>
      </c>
      <c r="I136" s="3">
        <v>27538270</v>
      </c>
      <c r="J136" s="3">
        <f t="shared" ref="J136:J167" si="15">(I136/I124-1)*100</f>
        <v>-2.0754582734187843</v>
      </c>
      <c r="K136" s="3">
        <v>47934.9</v>
      </c>
      <c r="L136" s="3">
        <f t="shared" si="1"/>
        <v>-10.889416016329378</v>
      </c>
      <c r="M136" s="3">
        <v>24242.799999999999</v>
      </c>
      <c r="N136" s="3">
        <f t="shared" si="2"/>
        <v>-6.8870290637158771</v>
      </c>
      <c r="O136" s="3">
        <v>17629</v>
      </c>
      <c r="P136" s="3">
        <f t="shared" si="3"/>
        <v>-2.9987894794761716</v>
      </c>
      <c r="Q136" s="3">
        <v>6613.8</v>
      </c>
      <c r="R136" s="3">
        <f t="shared" si="4"/>
        <v>-15.875297319986259</v>
      </c>
      <c r="S136" s="3">
        <v>129233.8</v>
      </c>
      <c r="T136" s="3">
        <f t="shared" si="5"/>
        <v>2.8635877745329497</v>
      </c>
      <c r="U136" s="3">
        <v>20550.3</v>
      </c>
      <c r="V136" s="3">
        <f t="shared" si="6"/>
        <v>4.1349325793162084</v>
      </c>
      <c r="W136" s="3">
        <v>92.43</v>
      </c>
      <c r="X136" s="10">
        <f t="shared" si="7"/>
        <v>-0.14044943820224226</v>
      </c>
      <c r="Y136" s="3">
        <v>93.59</v>
      </c>
      <c r="Z136" s="10">
        <f t="shared" si="8"/>
        <v>0.28932704672097115</v>
      </c>
      <c r="AA136" s="3">
        <v>113.4</v>
      </c>
      <c r="AB136" s="10">
        <f t="shared" si="9"/>
        <v>2.254283137962128</v>
      </c>
      <c r="AC136" s="3">
        <v>109.9</v>
      </c>
      <c r="AD136" s="10">
        <f t="shared" si="10"/>
        <v>2.1375464684014975</v>
      </c>
      <c r="AE136" s="3">
        <v>104.6</v>
      </c>
      <c r="AF136" s="10">
        <f t="shared" si="11"/>
        <v>1.8500486854917151</v>
      </c>
      <c r="AG136" s="3">
        <v>1.2</v>
      </c>
      <c r="AH136" s="3">
        <v>-0.2</v>
      </c>
      <c r="AI136" s="3">
        <v>14355.49</v>
      </c>
      <c r="AJ136" s="3">
        <v>64265</v>
      </c>
      <c r="AK136" s="3">
        <v>5</v>
      </c>
      <c r="AL136" s="3">
        <v>5</v>
      </c>
      <c r="AM136" s="3">
        <v>13124.15</v>
      </c>
      <c r="AN136" s="3">
        <v>58473.919999999998</v>
      </c>
      <c r="AO136" s="3">
        <v>2.6</v>
      </c>
      <c r="AP136" s="3">
        <v>11.1</v>
      </c>
      <c r="AQ136" s="3">
        <v>59075.97</v>
      </c>
      <c r="AR136" s="3">
        <v>1.8</v>
      </c>
      <c r="AS136" s="3">
        <v>343085.86</v>
      </c>
      <c r="AT136" s="3">
        <v>4.7</v>
      </c>
      <c r="AU136" s="3">
        <v>1307357.6299999999</v>
      </c>
      <c r="AV136" s="3">
        <v>10.8</v>
      </c>
      <c r="AW136" s="3">
        <v>1289898.0308000001</v>
      </c>
      <c r="AX136" s="3">
        <v>10.9</v>
      </c>
      <c r="AY136" s="3">
        <v>875156.04180000001</v>
      </c>
      <c r="AZ136" s="3">
        <v>14</v>
      </c>
      <c r="BA136" s="3">
        <v>69357.951499999996</v>
      </c>
      <c r="BB136" s="3">
        <f t="shared" si="12"/>
        <v>-18.955420074783834</v>
      </c>
      <c r="BC136" s="3">
        <v>12361.5033</v>
      </c>
      <c r="BD136">
        <f t="shared" si="13"/>
        <v>17.093760633420665</v>
      </c>
      <c r="BF136" s="10" t="e">
        <f t="shared" si="14"/>
        <v>#DIV/0!</v>
      </c>
    </row>
    <row r="137" spans="1:58" x14ac:dyDescent="0.2">
      <c r="A137" s="2" t="s">
        <v>124</v>
      </c>
      <c r="B137" s="3">
        <v>17.399999999999999</v>
      </c>
      <c r="C137" s="3">
        <v>5713.7</v>
      </c>
      <c r="D137" s="3">
        <v>23.2</v>
      </c>
      <c r="E137" s="3">
        <v>6790.3</v>
      </c>
      <c r="F137" s="3">
        <v>-1.2</v>
      </c>
      <c r="G137" s="3">
        <v>2452741.1</v>
      </c>
      <c r="H137" s="3">
        <v>-7.6</v>
      </c>
      <c r="I137" s="3">
        <v>33192886.800000001</v>
      </c>
      <c r="J137" s="3">
        <f t="shared" si="15"/>
        <v>-2.1947089493722927</v>
      </c>
      <c r="K137" s="3">
        <v>57077.8</v>
      </c>
      <c r="L137" s="3">
        <f t="shared" si="1"/>
        <v>-10.962709907886214</v>
      </c>
      <c r="M137" s="3">
        <v>24159.7</v>
      </c>
      <c r="N137" s="3">
        <f t="shared" si="2"/>
        <v>-6.4541983846112094</v>
      </c>
      <c r="O137" s="3">
        <v>17571.900000000001</v>
      </c>
      <c r="P137" s="3">
        <f t="shared" si="3"/>
        <v>-2.7198945923202933</v>
      </c>
      <c r="Q137" s="3">
        <v>6587.8</v>
      </c>
      <c r="R137" s="3">
        <f t="shared" si="4"/>
        <v>-15.143942809299926</v>
      </c>
      <c r="S137" s="3">
        <v>129297.3</v>
      </c>
      <c r="T137" s="3">
        <f t="shared" si="5"/>
        <v>2.5817338817167412</v>
      </c>
      <c r="U137" s="3">
        <v>20701.7</v>
      </c>
      <c r="V137" s="3">
        <f t="shared" si="6"/>
        <v>4.6074007448243748</v>
      </c>
      <c r="W137" s="3">
        <v>92.63</v>
      </c>
      <c r="X137" s="10">
        <f t="shared" si="7"/>
        <v>0.21637996321539396</v>
      </c>
      <c r="Y137" s="3">
        <v>93.64</v>
      </c>
      <c r="Z137" s="10">
        <f t="shared" si="8"/>
        <v>5.3424511165719793E-2</v>
      </c>
      <c r="AA137" s="3">
        <v>108</v>
      </c>
      <c r="AB137" s="10">
        <f t="shared" si="9"/>
        <v>-4.7619047619047663</v>
      </c>
      <c r="AC137" s="3">
        <v>105.5</v>
      </c>
      <c r="AD137" s="10">
        <f t="shared" si="10"/>
        <v>-4.003639672429486</v>
      </c>
      <c r="AE137" s="3">
        <v>101.8</v>
      </c>
      <c r="AF137" s="10">
        <f t="shared" si="11"/>
        <v>-2.6768642447418713</v>
      </c>
      <c r="AG137" s="3">
        <v>1.4</v>
      </c>
      <c r="AH137" s="3">
        <v>0</v>
      </c>
      <c r="AI137" s="3">
        <v>15335.24</v>
      </c>
      <c r="AJ137" s="3">
        <v>79599.94</v>
      </c>
      <c r="AK137" s="3">
        <v>13.9</v>
      </c>
      <c r="AL137" s="3">
        <v>6.6</v>
      </c>
      <c r="AM137" s="3">
        <v>18814.02</v>
      </c>
      <c r="AN137" s="3">
        <v>77287.94</v>
      </c>
      <c r="AO137" s="3">
        <v>13.9</v>
      </c>
      <c r="AP137" s="3">
        <v>11.8</v>
      </c>
      <c r="AQ137" s="3">
        <v>58604.264300000003</v>
      </c>
      <c r="AR137" s="3">
        <v>2.9</v>
      </c>
      <c r="AS137" s="3">
        <v>356082.85550000001</v>
      </c>
      <c r="AT137" s="3">
        <v>4.3</v>
      </c>
      <c r="AU137" s="3">
        <v>1333375.3644999999</v>
      </c>
      <c r="AV137" s="3">
        <v>11.8</v>
      </c>
      <c r="AW137" s="3">
        <v>1318291.8907000001</v>
      </c>
      <c r="AX137" s="3">
        <v>10.7</v>
      </c>
      <c r="AY137" s="3">
        <v>887946.89130000002</v>
      </c>
      <c r="AZ137" s="3">
        <v>13.4</v>
      </c>
      <c r="BA137" s="3">
        <v>87692.118900000001</v>
      </c>
      <c r="BB137" s="3">
        <f t="shared" si="12"/>
        <v>-16.684447094144584</v>
      </c>
      <c r="BC137" s="3">
        <v>18334.167399999998</v>
      </c>
      <c r="BD137">
        <f t="shared" si="13"/>
        <v>48.316648509894407</v>
      </c>
      <c r="BF137" s="10" t="e">
        <f t="shared" si="14"/>
        <v>#DIV/0!</v>
      </c>
    </row>
    <row r="138" spans="1:58" x14ac:dyDescent="0.2">
      <c r="A138" s="2" t="s">
        <v>125</v>
      </c>
      <c r="B138" s="3">
        <v>16.3</v>
      </c>
      <c r="C138" s="3">
        <v>6688.3</v>
      </c>
      <c r="D138" s="3">
        <v>23.8</v>
      </c>
      <c r="E138" s="3">
        <v>7936.5</v>
      </c>
      <c r="F138" s="3">
        <v>-0.5</v>
      </c>
      <c r="G138" s="3">
        <v>2876219.5</v>
      </c>
      <c r="H138" s="3">
        <v>-7.9</v>
      </c>
      <c r="I138" s="3">
        <v>38809613.600000001</v>
      </c>
      <c r="J138" s="3">
        <f t="shared" si="15"/>
        <v>-2.161529464315981</v>
      </c>
      <c r="K138" s="3">
        <v>66665.5</v>
      </c>
      <c r="L138" s="3">
        <f t="shared" si="1"/>
        <v>-11.547147080208674</v>
      </c>
      <c r="M138" s="3">
        <v>24009.5</v>
      </c>
      <c r="N138" s="3">
        <f t="shared" si="2"/>
        <v>-6.5636419534481849</v>
      </c>
      <c r="O138" s="3">
        <v>17520.7</v>
      </c>
      <c r="P138" s="3">
        <f t="shared" si="3"/>
        <v>-2.5745536235591171</v>
      </c>
      <c r="Q138" s="3">
        <v>6488.8</v>
      </c>
      <c r="R138" s="3">
        <f t="shared" si="4"/>
        <v>-15.865359680514491</v>
      </c>
      <c r="S138" s="3">
        <v>129459.7</v>
      </c>
      <c r="T138" s="3">
        <f t="shared" si="5"/>
        <v>2.4688025860253981</v>
      </c>
      <c r="U138" s="3">
        <v>20810.599999999999</v>
      </c>
      <c r="V138" s="3">
        <f t="shared" si="6"/>
        <v>5.4197672828217636</v>
      </c>
      <c r="W138" s="3">
        <v>93.03</v>
      </c>
      <c r="X138" s="10">
        <f t="shared" si="7"/>
        <v>0.43182554248084393</v>
      </c>
      <c r="Y138" s="3">
        <v>93.58</v>
      </c>
      <c r="Z138" s="10">
        <f t="shared" si="8"/>
        <v>-6.4075181546350141E-2</v>
      </c>
      <c r="AA138" s="3">
        <v>107</v>
      </c>
      <c r="AB138" s="10">
        <f t="shared" si="9"/>
        <v>-0.92592592592592582</v>
      </c>
      <c r="AC138" s="3">
        <v>104.5</v>
      </c>
      <c r="AD138" s="10">
        <f t="shared" si="10"/>
        <v>-0.94786729857819907</v>
      </c>
      <c r="AE138" s="3">
        <v>100.8</v>
      </c>
      <c r="AF138" s="10">
        <f t="shared" si="11"/>
        <v>-0.98231827111984282</v>
      </c>
      <c r="AG138" s="3">
        <v>1.6</v>
      </c>
      <c r="AH138" s="3">
        <v>0.3</v>
      </c>
      <c r="AI138" s="3">
        <v>14249.36</v>
      </c>
      <c r="AJ138" s="3">
        <v>93849.3</v>
      </c>
      <c r="AK138" s="3">
        <v>12.5</v>
      </c>
      <c r="AL138" s="3">
        <v>7.5</v>
      </c>
      <c r="AM138" s="3">
        <v>12732.37</v>
      </c>
      <c r="AN138" s="3">
        <v>90020.31</v>
      </c>
      <c r="AO138" s="3">
        <v>24.1</v>
      </c>
      <c r="AP138" s="3">
        <v>13.4</v>
      </c>
      <c r="AQ138" s="3">
        <v>59010.71</v>
      </c>
      <c r="AR138" s="3">
        <v>2.9</v>
      </c>
      <c r="AS138" s="3">
        <v>353122.19</v>
      </c>
      <c r="AT138" s="3">
        <v>6.6</v>
      </c>
      <c r="AU138" s="3">
        <v>1353210.92</v>
      </c>
      <c r="AV138" s="3">
        <v>13.3</v>
      </c>
      <c r="AW138" s="3">
        <v>1339998.3788999999</v>
      </c>
      <c r="AX138" s="3">
        <v>13.4</v>
      </c>
      <c r="AY138" s="3">
        <v>902728.12199999997</v>
      </c>
      <c r="AZ138" s="3">
        <v>15.5</v>
      </c>
      <c r="BA138" s="3">
        <v>95110.7834</v>
      </c>
      <c r="BB138" s="3">
        <f t="shared" si="12"/>
        <v>-11.926304843041024</v>
      </c>
      <c r="BC138" s="3">
        <v>7418.6643999999997</v>
      </c>
      <c r="BD138">
        <f t="shared" si="13"/>
        <v>-59.536398691330803</v>
      </c>
      <c r="BF138" s="10" t="e">
        <f t="shared" si="14"/>
        <v>#DIV/0!</v>
      </c>
    </row>
    <row r="139" spans="1:58" x14ac:dyDescent="0.2">
      <c r="A139" s="2" t="s">
        <v>126</v>
      </c>
      <c r="B139" s="3">
        <v>17.3</v>
      </c>
      <c r="C139" s="3">
        <v>7733.4</v>
      </c>
      <c r="D139" s="3">
        <v>24.6</v>
      </c>
      <c r="E139" s="3">
        <v>9122.7000000000007</v>
      </c>
      <c r="F139" s="3">
        <v>0.4</v>
      </c>
      <c r="G139" s="3">
        <v>3277516.6</v>
      </c>
      <c r="H139" s="3">
        <v>-8</v>
      </c>
      <c r="I139" s="3">
        <v>44219106.100000001</v>
      </c>
      <c r="J139" s="3">
        <f t="shared" si="15"/>
        <v>-2.595375340228645</v>
      </c>
      <c r="K139" s="3">
        <v>76253.3</v>
      </c>
      <c r="L139" s="3">
        <f t="shared" si="1"/>
        <v>-12.084538155388614</v>
      </c>
      <c r="M139" s="3">
        <v>23886.2</v>
      </c>
      <c r="N139" s="3">
        <f t="shared" si="2"/>
        <v>-6.3697513249082789</v>
      </c>
      <c r="O139" s="3">
        <v>17739.7</v>
      </c>
      <c r="P139" s="3">
        <f t="shared" si="3"/>
        <v>-0.74859428763252023</v>
      </c>
      <c r="Q139" s="3">
        <v>6146.5</v>
      </c>
      <c r="R139" s="3">
        <f t="shared" si="4"/>
        <v>-19.524202312214413</v>
      </c>
      <c r="S139" s="3">
        <v>129615.7</v>
      </c>
      <c r="T139" s="3">
        <f t="shared" si="5"/>
        <v>2.3024739835120434</v>
      </c>
      <c r="U139" s="3">
        <v>20915.5</v>
      </c>
      <c r="V139" s="3">
        <f t="shared" si="6"/>
        <v>5.5639955383054662</v>
      </c>
      <c r="W139" s="3">
        <v>93.46</v>
      </c>
      <c r="X139" s="10">
        <f t="shared" si="7"/>
        <v>0.46221648930451747</v>
      </c>
      <c r="Y139" s="3">
        <v>93.13</v>
      </c>
      <c r="Z139" s="10">
        <f t="shared" si="8"/>
        <v>-0.48087198119256558</v>
      </c>
      <c r="AA139" s="3">
        <v>106.8</v>
      </c>
      <c r="AB139" s="10">
        <f t="shared" si="9"/>
        <v>-0.18691588785046995</v>
      </c>
      <c r="AC139" s="3">
        <v>104</v>
      </c>
      <c r="AD139" s="10">
        <f t="shared" si="10"/>
        <v>-0.4784688995215311</v>
      </c>
      <c r="AE139" s="3">
        <v>99.7</v>
      </c>
      <c r="AF139" s="10">
        <f t="shared" si="11"/>
        <v>-1.0912698412698356</v>
      </c>
      <c r="AG139" s="3">
        <v>2</v>
      </c>
      <c r="AH139" s="3">
        <v>0.5</v>
      </c>
      <c r="AI139" s="3">
        <v>9671.33</v>
      </c>
      <c r="AJ139" s="3">
        <v>103520.63</v>
      </c>
      <c r="AK139" s="3">
        <v>6.2</v>
      </c>
      <c r="AL139" s="3">
        <v>7.4</v>
      </c>
      <c r="AM139" s="3">
        <v>12843.51</v>
      </c>
      <c r="AN139" s="3">
        <v>102863.82</v>
      </c>
      <c r="AO139" s="3">
        <v>25.9</v>
      </c>
      <c r="AP139" s="3">
        <v>14.8</v>
      </c>
      <c r="AQ139" s="3">
        <v>59061.792000000001</v>
      </c>
      <c r="AR139" s="3">
        <v>1.8</v>
      </c>
      <c r="AS139" s="3">
        <v>362793.72940000001</v>
      </c>
      <c r="AT139" s="3">
        <v>9.3000000000000007</v>
      </c>
      <c r="AU139" s="3">
        <v>1356907.9768999999</v>
      </c>
      <c r="AV139" s="3">
        <v>13.3</v>
      </c>
      <c r="AW139" s="3">
        <v>1340529.9450000001</v>
      </c>
      <c r="AX139" s="3">
        <v>13</v>
      </c>
      <c r="AY139" s="3">
        <v>910824.05370000005</v>
      </c>
      <c r="AZ139" s="3">
        <v>15.4</v>
      </c>
      <c r="BA139" s="3">
        <v>105967.2493</v>
      </c>
      <c r="BB139" s="3">
        <f t="shared" si="12"/>
        <v>-9.866502249780984</v>
      </c>
      <c r="BC139" s="3">
        <v>10856.466</v>
      </c>
      <c r="BD139">
        <f t="shared" si="13"/>
        <v>46.33989913332649</v>
      </c>
      <c r="BF139" s="10" t="e">
        <f t="shared" si="14"/>
        <v>#DIV/0!</v>
      </c>
    </row>
    <row r="140" spans="1:58" x14ac:dyDescent="0.2">
      <c r="A140" s="2" t="s">
        <v>127</v>
      </c>
      <c r="B140" s="3">
        <v>17.5</v>
      </c>
      <c r="C140" s="3">
        <v>8735.2999999999993</v>
      </c>
      <c r="D140" s="3">
        <v>25.3</v>
      </c>
      <c r="E140" s="3">
        <v>10292.799999999999</v>
      </c>
      <c r="F140" s="3">
        <v>1.2</v>
      </c>
      <c r="G140" s="3">
        <v>3662048.2</v>
      </c>
      <c r="H140" s="3">
        <v>-8.6999999999999993</v>
      </c>
      <c r="I140" s="3">
        <v>49716797.700000003</v>
      </c>
      <c r="J140" s="3">
        <f t="shared" si="15"/>
        <v>-2.9704631301462947</v>
      </c>
      <c r="K140" s="3">
        <v>85244.6</v>
      </c>
      <c r="L140" s="3">
        <f t="shared" si="1"/>
        <v>-12.73370166650799</v>
      </c>
      <c r="M140" s="3">
        <v>23705.3</v>
      </c>
      <c r="N140" s="3">
        <f t="shared" si="2"/>
        <v>-6.5204189472688023</v>
      </c>
      <c r="O140" s="3">
        <v>17350.099999999999</v>
      </c>
      <c r="P140" s="3">
        <f t="shared" si="3"/>
        <v>-2.5017841789686135</v>
      </c>
      <c r="Q140" s="3">
        <v>6355.2</v>
      </c>
      <c r="R140" s="3">
        <f t="shared" si="4"/>
        <v>-15.972075312037237</v>
      </c>
      <c r="S140" s="3">
        <v>129981.6</v>
      </c>
      <c r="T140" s="3">
        <f t="shared" si="5"/>
        <v>2.1399782961111447</v>
      </c>
      <c r="U140" s="3">
        <v>21072.7</v>
      </c>
      <c r="V140" s="3">
        <f t="shared" si="6"/>
        <v>5.4863916462678963</v>
      </c>
      <c r="W140" s="3">
        <v>93.4</v>
      </c>
      <c r="X140" s="10">
        <f t="shared" si="7"/>
        <v>-6.4198587631059345E-2</v>
      </c>
      <c r="Y140" s="3">
        <v>92.91</v>
      </c>
      <c r="Z140" s="10">
        <f t="shared" si="8"/>
        <v>-0.23622892730591527</v>
      </c>
      <c r="AA140" s="3">
        <v>108.5</v>
      </c>
      <c r="AB140" s="10">
        <f t="shared" si="9"/>
        <v>1.5917602996254709</v>
      </c>
      <c r="AC140" s="3">
        <v>105.6</v>
      </c>
      <c r="AD140" s="10">
        <f t="shared" si="10"/>
        <v>1.538461538461533</v>
      </c>
      <c r="AE140" s="3">
        <v>101.1</v>
      </c>
      <c r="AF140" s="10">
        <f t="shared" si="11"/>
        <v>1.4042126379137325</v>
      </c>
      <c r="AG140" s="3">
        <v>1.6</v>
      </c>
      <c r="AH140" s="3">
        <v>0.1</v>
      </c>
      <c r="AI140" s="3">
        <v>10891.86</v>
      </c>
      <c r="AJ140" s="3">
        <v>114412.49</v>
      </c>
      <c r="AK140" s="3">
        <v>9.4</v>
      </c>
      <c r="AL140" s="3">
        <v>7.6</v>
      </c>
      <c r="AM140" s="3">
        <v>17798.71</v>
      </c>
      <c r="AN140" s="3">
        <v>120662.53</v>
      </c>
      <c r="AO140" s="3">
        <v>26.9</v>
      </c>
      <c r="AP140" s="3">
        <v>16.399999999999999</v>
      </c>
      <c r="AQ140" s="3">
        <v>61022.97</v>
      </c>
      <c r="AR140" s="3">
        <v>3.7</v>
      </c>
      <c r="AS140" s="3">
        <v>364416.9</v>
      </c>
      <c r="AT140" s="3">
        <v>11.4</v>
      </c>
      <c r="AU140" s="3">
        <v>1359824.06</v>
      </c>
      <c r="AV140" s="3">
        <v>13.1</v>
      </c>
      <c r="AW140" s="3">
        <v>1337338.0304</v>
      </c>
      <c r="AX140" s="3">
        <v>12.6</v>
      </c>
      <c r="AY140" s="3">
        <v>921337.19149999996</v>
      </c>
      <c r="AZ140" s="3">
        <v>15.4</v>
      </c>
      <c r="BA140" s="3">
        <v>119257.0226</v>
      </c>
      <c r="BB140" s="3">
        <f t="shared" si="12"/>
        <v>-7.496763469384593</v>
      </c>
      <c r="BC140" s="3">
        <v>13289.773300000001</v>
      </c>
      <c r="BD140">
        <f t="shared" si="13"/>
        <v>22.413438221977579</v>
      </c>
      <c r="BF140" s="10" t="e">
        <f t="shared" si="14"/>
        <v>#DIV/0!</v>
      </c>
    </row>
    <row r="141" spans="1:58" x14ac:dyDescent="0.2">
      <c r="A141" s="2" t="s">
        <v>128</v>
      </c>
      <c r="B141" s="3">
        <v>17.7</v>
      </c>
      <c r="C141" s="3">
        <v>9568.7000000000007</v>
      </c>
      <c r="D141" s="3">
        <v>25.6</v>
      </c>
      <c r="E141" s="3">
        <v>11323.8</v>
      </c>
      <c r="F141" s="3">
        <v>1</v>
      </c>
      <c r="G141" s="3">
        <v>4026371.7</v>
      </c>
      <c r="H141" s="3">
        <v>-9.3000000000000007</v>
      </c>
      <c r="I141" s="3">
        <v>55095839.5</v>
      </c>
      <c r="J141" s="3">
        <f t="shared" si="15"/>
        <v>-3.3326334859491213</v>
      </c>
      <c r="K141" s="3">
        <v>94155.199999999997</v>
      </c>
      <c r="L141" s="3">
        <f t="shared" si="1"/>
        <v>-13.263063252285079</v>
      </c>
      <c r="M141" s="3">
        <v>23500.9</v>
      </c>
      <c r="N141" s="3">
        <f t="shared" si="2"/>
        <v>-6.8008946771468626</v>
      </c>
      <c r="O141" s="3">
        <v>17199.099999999999</v>
      </c>
      <c r="P141" s="3">
        <f t="shared" si="3"/>
        <v>-3.0484952000856991</v>
      </c>
      <c r="Q141" s="3">
        <v>6301.8</v>
      </c>
      <c r="R141" s="3">
        <f t="shared" si="4"/>
        <v>-15.705132492408936</v>
      </c>
      <c r="S141" s="3">
        <v>130176.9</v>
      </c>
      <c r="T141" s="3">
        <f t="shared" si="5"/>
        <v>1.9666928025529051</v>
      </c>
      <c r="U141" s="3">
        <v>21196.7</v>
      </c>
      <c r="V141" s="3">
        <f t="shared" si="6"/>
        <v>5.7724838946302093</v>
      </c>
      <c r="W141" s="3">
        <v>93.34</v>
      </c>
      <c r="X141" s="10">
        <f t="shared" si="7"/>
        <v>-6.4239828693792578E-2</v>
      </c>
      <c r="Y141" s="3">
        <v>92.97</v>
      </c>
      <c r="Z141" s="10">
        <f t="shared" si="8"/>
        <v>6.4578624475301119E-2</v>
      </c>
      <c r="AA141" s="3">
        <v>106.4</v>
      </c>
      <c r="AB141" s="10">
        <f t="shared" si="9"/>
        <v>-1.9354838709677369</v>
      </c>
      <c r="AC141" s="3">
        <v>103.8</v>
      </c>
      <c r="AD141" s="10">
        <f t="shared" si="10"/>
        <v>-1.7045454545454519</v>
      </c>
      <c r="AE141" s="3">
        <v>99.9</v>
      </c>
      <c r="AF141" s="10">
        <f t="shared" si="11"/>
        <v>-1.1869436201780303</v>
      </c>
      <c r="AG141" s="3">
        <v>1.3</v>
      </c>
      <c r="AH141" s="3">
        <v>-0.3</v>
      </c>
      <c r="AI141" s="3">
        <v>14435.08</v>
      </c>
      <c r="AJ141" s="3">
        <v>128847.57</v>
      </c>
      <c r="AK141" s="3">
        <v>8.6999999999999993</v>
      </c>
      <c r="AL141" s="3">
        <v>7.7</v>
      </c>
      <c r="AM141" s="3">
        <v>13491.42</v>
      </c>
      <c r="AN141" s="3">
        <v>134153.95000000001</v>
      </c>
      <c r="AO141" s="3">
        <v>36.1</v>
      </c>
      <c r="AP141" s="3">
        <v>18.100000000000001</v>
      </c>
      <c r="AQ141" s="3">
        <v>59900.475400000003</v>
      </c>
      <c r="AR141" s="3">
        <v>3.8</v>
      </c>
      <c r="AS141" s="3">
        <v>375806.4497</v>
      </c>
      <c r="AT141" s="3">
        <v>14</v>
      </c>
      <c r="AU141" s="3">
        <v>1361020.7046000001</v>
      </c>
      <c r="AV141" s="3">
        <v>13.5</v>
      </c>
      <c r="AW141" s="3">
        <v>1343123.4694999999</v>
      </c>
      <c r="AX141" s="3">
        <v>12.7</v>
      </c>
      <c r="AY141" s="3">
        <v>926473.21869999997</v>
      </c>
      <c r="AZ141" s="3">
        <v>15.4</v>
      </c>
      <c r="BA141" s="3">
        <v>124560.4143</v>
      </c>
      <c r="BB141" s="3">
        <f t="shared" si="12"/>
        <v>-8.1067257596883717</v>
      </c>
      <c r="BC141" s="3">
        <v>5303.3915999999999</v>
      </c>
      <c r="BD141">
        <f t="shared" si="13"/>
        <v>-60.094190620994269</v>
      </c>
      <c r="BF141" s="10" t="e">
        <f t="shared" si="14"/>
        <v>#DIV/0!</v>
      </c>
    </row>
    <row r="142" spans="1:58" x14ac:dyDescent="0.2">
      <c r="A142" s="2" t="s">
        <v>129</v>
      </c>
      <c r="B142" s="3">
        <v>17.8</v>
      </c>
      <c r="C142" s="3">
        <v>10442.200000000001</v>
      </c>
      <c r="D142" s="3">
        <v>26.4</v>
      </c>
      <c r="E142" s="3">
        <v>12392.5</v>
      </c>
      <c r="F142" s="3">
        <v>0.9</v>
      </c>
      <c r="G142" s="3">
        <v>4416080.2</v>
      </c>
      <c r="H142" s="3">
        <v>-9.4</v>
      </c>
      <c r="I142" s="3">
        <v>60367593.799999997</v>
      </c>
      <c r="J142" s="3">
        <f t="shared" si="15"/>
        <v>-3.5763080091688715</v>
      </c>
      <c r="K142" s="3">
        <v>102432</v>
      </c>
      <c r="L142" s="3">
        <f t="shared" si="1"/>
        <v>-13.710227703505273</v>
      </c>
      <c r="M142" s="3">
        <v>23317.1</v>
      </c>
      <c r="N142" s="3">
        <f t="shared" si="2"/>
        <v>-7.0543074445525207</v>
      </c>
      <c r="O142" s="3">
        <v>17133.3</v>
      </c>
      <c r="P142" s="3">
        <f t="shared" si="3"/>
        <v>-3.184738570032053</v>
      </c>
      <c r="Q142" s="3">
        <v>6183.8</v>
      </c>
      <c r="R142" s="3">
        <f t="shared" si="4"/>
        <v>-16.320924505067723</v>
      </c>
      <c r="S142" s="3">
        <v>130367.4</v>
      </c>
      <c r="T142" s="3">
        <f t="shared" si="5"/>
        <v>1.7674812182677746</v>
      </c>
      <c r="U142" s="3">
        <v>21235.4</v>
      </c>
      <c r="V142" s="3">
        <f t="shared" si="6"/>
        <v>5.8277683643974898</v>
      </c>
      <c r="W142" s="3">
        <v>93.35</v>
      </c>
      <c r="X142" s="10">
        <f t="shared" si="7"/>
        <v>1.071352046281434E-2</v>
      </c>
      <c r="Y142" s="3">
        <v>93.1</v>
      </c>
      <c r="Z142" s="10">
        <f t="shared" si="8"/>
        <v>0.13983005270516882</v>
      </c>
      <c r="AA142" s="3">
        <v>106.6</v>
      </c>
      <c r="AB142" s="10">
        <f t="shared" si="9"/>
        <v>0.18796992481201938</v>
      </c>
      <c r="AC142" s="3">
        <v>104.1</v>
      </c>
      <c r="AD142" s="10">
        <f t="shared" si="10"/>
        <v>0.28901734104045967</v>
      </c>
      <c r="AE142" s="3">
        <v>100.2</v>
      </c>
      <c r="AF142" s="10">
        <f t="shared" si="11"/>
        <v>0.30030030030029742</v>
      </c>
      <c r="AG142" s="3">
        <v>1.5</v>
      </c>
      <c r="AH142" s="3">
        <v>0</v>
      </c>
      <c r="AI142" s="3">
        <v>11087.38</v>
      </c>
      <c r="AJ142" s="3">
        <v>139934.95000000001</v>
      </c>
      <c r="AK142" s="3">
        <v>11.4</v>
      </c>
      <c r="AL142" s="3">
        <v>8</v>
      </c>
      <c r="AM142" s="3">
        <v>16069.43</v>
      </c>
      <c r="AN142" s="3">
        <v>150223.38</v>
      </c>
      <c r="AO142" s="3">
        <v>25.9</v>
      </c>
      <c r="AP142" s="3">
        <v>18.899999999999999</v>
      </c>
      <c r="AQ142" s="3">
        <v>60328.24</v>
      </c>
      <c r="AR142" s="3">
        <v>3.2</v>
      </c>
      <c r="AS142" s="3">
        <v>387618.32</v>
      </c>
      <c r="AT142" s="3">
        <v>15.7</v>
      </c>
      <c r="AU142" s="3">
        <v>1373956.01</v>
      </c>
      <c r="AV142" s="3">
        <v>13.7</v>
      </c>
      <c r="AW142" s="3">
        <v>1357391.2764999999</v>
      </c>
      <c r="AX142" s="3">
        <v>13.1</v>
      </c>
      <c r="AY142" s="3">
        <v>933562.6594</v>
      </c>
      <c r="AZ142" s="3">
        <v>14.9</v>
      </c>
      <c r="BA142" s="3">
        <v>134784.68770000001</v>
      </c>
      <c r="BB142" s="3">
        <f t="shared" si="12"/>
        <v>-8.3172205670285386</v>
      </c>
      <c r="BC142" s="3">
        <v>10224.2734</v>
      </c>
      <c r="BD142">
        <f t="shared" si="13"/>
        <v>92.787449450272547</v>
      </c>
      <c r="BF142" s="10" t="e">
        <f t="shared" si="14"/>
        <v>#DIV/0!</v>
      </c>
    </row>
    <row r="143" spans="1:58" x14ac:dyDescent="0.2">
      <c r="A143" s="2" t="s">
        <v>130</v>
      </c>
      <c r="B143" s="4">
        <f>AVERAGE(B141:B142)</f>
        <v>17.75</v>
      </c>
      <c r="C143" s="3">
        <v>11251.4</v>
      </c>
      <c r="D143" s="3">
        <v>27.5</v>
      </c>
      <c r="E143" s="3">
        <v>13374.7</v>
      </c>
      <c r="F143" s="3">
        <v>0.2</v>
      </c>
      <c r="G143" s="3">
        <v>4819915.9000000004</v>
      </c>
      <c r="H143" s="3">
        <v>-9.5</v>
      </c>
      <c r="I143" s="3">
        <v>65741139.399999999</v>
      </c>
      <c r="J143" s="3">
        <f>(I143/I131-1)*100</f>
        <v>-3.7428848516163238</v>
      </c>
      <c r="K143" s="3">
        <v>110467.5</v>
      </c>
      <c r="L143" s="3">
        <f t="shared" si="1"/>
        <v>-14.121024693776651</v>
      </c>
      <c r="M143" s="3">
        <v>23099.599999999999</v>
      </c>
      <c r="N143" s="3">
        <f t="shared" si="2"/>
        <v>-7.3904502265164655</v>
      </c>
      <c r="O143" s="3">
        <v>17030.599999999999</v>
      </c>
      <c r="P143" s="3">
        <f t="shared" si="3"/>
        <v>-3.388378649754098</v>
      </c>
      <c r="Q143" s="3">
        <v>6069</v>
      </c>
      <c r="R143" s="3">
        <f t="shared" si="4"/>
        <v>-17.034627004415526</v>
      </c>
      <c r="S143" s="3">
        <v>130573.8</v>
      </c>
      <c r="T143" s="3">
        <f t="shared" si="5"/>
        <v>1.5274945124497119</v>
      </c>
      <c r="U143" s="3">
        <v>21337.200000000001</v>
      </c>
      <c r="V143" s="3">
        <f t="shared" si="6"/>
        <v>6.4289740277230667</v>
      </c>
      <c r="W143" s="3">
        <v>93.34</v>
      </c>
      <c r="X143" s="10">
        <f t="shared" si="7"/>
        <v>-1.0712372790563369E-2</v>
      </c>
      <c r="Y143" s="3">
        <v>93.22</v>
      </c>
      <c r="Z143" s="10">
        <f t="shared" si="8"/>
        <v>0.12889366272825409</v>
      </c>
      <c r="AA143" s="3">
        <v>105.8</v>
      </c>
      <c r="AB143" s="10">
        <f t="shared" si="9"/>
        <v>-0.75046904315196739</v>
      </c>
      <c r="AC143" s="3">
        <v>103.7</v>
      </c>
      <c r="AD143" s="10">
        <f t="shared" si="10"/>
        <v>-0.38424591738711961</v>
      </c>
      <c r="AE143" s="3">
        <v>100.6</v>
      </c>
      <c r="AF143" s="10">
        <f t="shared" si="11"/>
        <v>0.39920159680637868</v>
      </c>
      <c r="AG143" s="3">
        <v>1.6</v>
      </c>
      <c r="AH143" s="3">
        <v>0.5</v>
      </c>
      <c r="AI143" s="3">
        <v>12282.05</v>
      </c>
      <c r="AJ143" s="3">
        <v>152217</v>
      </c>
      <c r="AK143" s="4">
        <f>(AI143-AI131)/AI131*100</f>
        <v>14.198512319851226</v>
      </c>
      <c r="AL143" s="3">
        <v>8.4</v>
      </c>
      <c r="AM143" s="3">
        <v>25544.62</v>
      </c>
      <c r="AN143" s="3">
        <v>175768</v>
      </c>
      <c r="AO143" s="4">
        <f>(AM143-AM131)/AM131*100</f>
        <v>0.7518340301333083</v>
      </c>
      <c r="AP143" s="3">
        <v>15.8</v>
      </c>
      <c r="AQ143" s="3">
        <v>63216.578000000001</v>
      </c>
      <c r="AR143" s="3">
        <v>4.9000000000000004</v>
      </c>
      <c r="AS143" s="3">
        <v>400953.44</v>
      </c>
      <c r="AT143" s="3">
        <v>15.2</v>
      </c>
      <c r="AU143" s="3">
        <v>1392278.1092000001</v>
      </c>
      <c r="AV143" s="3">
        <v>13.3</v>
      </c>
      <c r="AW143" s="3">
        <v>1357021.6148000001</v>
      </c>
      <c r="AX143" s="3">
        <v>12.4</v>
      </c>
      <c r="AY143" s="3">
        <v>939540.16020000004</v>
      </c>
      <c r="AZ143" s="3">
        <v>14.3</v>
      </c>
      <c r="BA143" s="3">
        <v>152936.07740000001</v>
      </c>
      <c r="BB143" s="3">
        <f t="shared" si="12"/>
        <v>-6.8218594676268562</v>
      </c>
      <c r="BC143" s="3">
        <v>18151.3897</v>
      </c>
      <c r="BD143">
        <f t="shared" si="13"/>
        <v>77.532319313761704</v>
      </c>
      <c r="BF143" s="10" t="e">
        <f t="shared" si="14"/>
        <v>#DIV/0!</v>
      </c>
    </row>
    <row r="144" spans="1:58" x14ac:dyDescent="0.2">
      <c r="A144" s="2" t="s">
        <v>182</v>
      </c>
      <c r="B144" s="4">
        <f>AVERAGE(B143,B145)</f>
        <v>16.725000000000001</v>
      </c>
      <c r="C144" s="3">
        <v>985.9</v>
      </c>
      <c r="D144" s="3">
        <v>41.4</v>
      </c>
      <c r="E144" s="3">
        <v>1247.5</v>
      </c>
      <c r="F144" s="3">
        <v>7.6</v>
      </c>
      <c r="G144" s="3">
        <v>354596.3</v>
      </c>
      <c r="H144" s="3">
        <v>-20</v>
      </c>
      <c r="I144" s="3">
        <v>5137261.0999999996</v>
      </c>
      <c r="J144" s="3">
        <f>(I144/I132-1)*100</f>
        <v>-7.4839201376667326</v>
      </c>
      <c r="K144" s="3">
        <v>7628.5</v>
      </c>
      <c r="L144" s="3">
        <f t="shared" si="1"/>
        <v>-20.65712562145071</v>
      </c>
      <c r="M144" s="3">
        <v>22579.200000000001</v>
      </c>
      <c r="N144" s="3">
        <f t="shared" si="2"/>
        <v>-9.0084063414280209</v>
      </c>
      <c r="O144" s="3">
        <v>16657.3</v>
      </c>
      <c r="P144" s="3">
        <f t="shared" si="3"/>
        <v>-7.2357796019290932</v>
      </c>
      <c r="Q144" s="3">
        <v>5921.9</v>
      </c>
      <c r="R144" s="3">
        <f t="shared" si="4"/>
        <v>-13.649752114319046</v>
      </c>
      <c r="S144" s="3">
        <v>127997.1</v>
      </c>
      <c r="T144" s="3">
        <f t="shared" si="5"/>
        <v>-0.81473244555341218</v>
      </c>
      <c r="U144" s="3">
        <v>21482.2</v>
      </c>
      <c r="V144" s="3">
        <f t="shared" si="6"/>
        <v>6.3854443167861819</v>
      </c>
      <c r="W144" s="4">
        <f>AVERAGE(W143,W145)</f>
        <v>93.504999999999995</v>
      </c>
      <c r="X144" s="10">
        <f t="shared" si="7"/>
        <v>0.17677308763658886</v>
      </c>
      <c r="Y144" s="3">
        <v>93.66</v>
      </c>
      <c r="Z144" s="10">
        <f t="shared" si="8"/>
        <v>0.47200171636987526</v>
      </c>
      <c r="AA144" s="3">
        <v>106.6</v>
      </c>
      <c r="AB144" s="10">
        <f t="shared" si="9"/>
        <v>0.75614366729678373</v>
      </c>
      <c r="AC144" s="3">
        <v>104</v>
      </c>
      <c r="AD144" s="10">
        <f t="shared" si="10"/>
        <v>0.28929604628736466</v>
      </c>
      <c r="AE144" s="3">
        <v>100.3</v>
      </c>
      <c r="AF144" s="10">
        <f t="shared" si="11"/>
        <v>-0.29821073558647826</v>
      </c>
      <c r="AG144" s="3">
        <v>1.8</v>
      </c>
      <c r="AH144" s="3">
        <v>0.5</v>
      </c>
      <c r="AI144" s="3">
        <v>17166.330000000002</v>
      </c>
      <c r="AJ144" s="3">
        <v>17166.330000000002</v>
      </c>
      <c r="AK144" s="3">
        <v>5.8</v>
      </c>
      <c r="AL144" s="3">
        <v>5.8</v>
      </c>
      <c r="AM144" s="3">
        <v>10134.120000000001</v>
      </c>
      <c r="AN144" s="3">
        <v>10134.120000000001</v>
      </c>
      <c r="AO144" s="3">
        <v>24.3</v>
      </c>
      <c r="AP144" s="3">
        <v>24.3</v>
      </c>
      <c r="AQ144" s="3">
        <v>72526.509999999995</v>
      </c>
      <c r="AR144" s="3">
        <v>15.1</v>
      </c>
      <c r="AS144" s="3">
        <v>412685.64</v>
      </c>
      <c r="AT144" s="3">
        <v>18.600000000000001</v>
      </c>
      <c r="AU144" s="3">
        <v>1416319.55</v>
      </c>
      <c r="AV144" s="3">
        <v>14</v>
      </c>
      <c r="AW144" s="3">
        <v>1377548.5292</v>
      </c>
      <c r="AX144" s="3">
        <v>12.5</v>
      </c>
      <c r="AY144" s="3">
        <v>964617.64690000005</v>
      </c>
      <c r="AZ144" s="3">
        <v>15.3</v>
      </c>
      <c r="BA144" s="3">
        <v>34757.719400000002</v>
      </c>
      <c r="BB144" s="3">
        <f t="shared" si="12"/>
        <v>69.80936914806874</v>
      </c>
      <c r="BC144" s="3">
        <v>34757.719400000002</v>
      </c>
      <c r="BD144">
        <f t="shared" si="13"/>
        <v>91.487924475556838</v>
      </c>
      <c r="BF144" s="10" t="e">
        <f t="shared" si="14"/>
        <v>#DIV/0!</v>
      </c>
    </row>
    <row r="145" spans="1:58" x14ac:dyDescent="0.2">
      <c r="A145" s="2" t="s">
        <v>131</v>
      </c>
      <c r="B145" s="3">
        <v>15.7</v>
      </c>
      <c r="C145" s="3">
        <v>1963.4</v>
      </c>
      <c r="D145" s="3">
        <v>44.8</v>
      </c>
      <c r="E145" s="3">
        <v>2392.1</v>
      </c>
      <c r="F145" s="3">
        <v>6.5</v>
      </c>
      <c r="G145" s="3">
        <v>600453.80000000005</v>
      </c>
      <c r="H145" s="3">
        <v>-19</v>
      </c>
      <c r="I145" s="3">
        <v>9505129</v>
      </c>
      <c r="J145" s="3">
        <f>(I145/I133-1)*100</f>
        <v>-5.4216208116177445</v>
      </c>
      <c r="K145" s="3">
        <v>14533.2</v>
      </c>
      <c r="L145" s="3">
        <f t="shared" si="1"/>
        <v>-21.628559102674714</v>
      </c>
      <c r="M145" s="3">
        <v>22465.200000000001</v>
      </c>
      <c r="N145" s="3">
        <f t="shared" si="2"/>
        <v>-9.0264110600869802</v>
      </c>
      <c r="O145" s="3">
        <v>16587.900000000001</v>
      </c>
      <c r="P145" s="3">
        <f t="shared" si="3"/>
        <v>-8.600065018431069</v>
      </c>
      <c r="Q145" s="3">
        <v>5877.3</v>
      </c>
      <c r="R145" s="3">
        <f t="shared" si="4"/>
        <v>-10.208540218470707</v>
      </c>
      <c r="S145" s="3">
        <v>128374.3</v>
      </c>
      <c r="T145" s="3">
        <f t="shared" si="5"/>
        <v>-0.44390434187148164</v>
      </c>
      <c r="U145" s="3">
        <v>21576.1</v>
      </c>
      <c r="V145" s="3">
        <f t="shared" si="6"/>
        <v>6.5360154845845342</v>
      </c>
      <c r="W145" s="3">
        <v>93.67</v>
      </c>
      <c r="X145" s="10">
        <f t="shared" si="7"/>
        <v>0.17646115181007033</v>
      </c>
      <c r="Y145" s="3">
        <v>92.65</v>
      </c>
      <c r="Z145" s="10">
        <f t="shared" si="8"/>
        <v>-1.0783685671577952</v>
      </c>
      <c r="AA145" s="3">
        <v>106.9</v>
      </c>
      <c r="AB145" s="10">
        <f t="shared" si="9"/>
        <v>0.2814258911819994</v>
      </c>
      <c r="AC145" s="3">
        <v>104.4</v>
      </c>
      <c r="AD145" s="10">
        <f t="shared" si="10"/>
        <v>0.38461538461539008</v>
      </c>
      <c r="AE145" s="3">
        <v>100.7</v>
      </c>
      <c r="AF145" s="10">
        <f t="shared" si="11"/>
        <v>0.3988035892323088</v>
      </c>
      <c r="AG145" s="3">
        <v>2.2999999999999998</v>
      </c>
      <c r="AH145" s="3">
        <v>1.6</v>
      </c>
      <c r="AI145" s="3">
        <v>10218.51</v>
      </c>
      <c r="AJ145" s="3">
        <v>27384.84</v>
      </c>
      <c r="AK145" s="3">
        <v>7</v>
      </c>
      <c r="AL145" s="3">
        <v>6.3</v>
      </c>
      <c r="AM145" s="3">
        <v>11036.15</v>
      </c>
      <c r="AN145" s="3">
        <v>21170.27</v>
      </c>
      <c r="AO145" s="3">
        <v>2.7</v>
      </c>
      <c r="AP145" s="3">
        <v>12</v>
      </c>
      <c r="AQ145" s="3">
        <v>69421.4954</v>
      </c>
      <c r="AR145" s="3">
        <v>-4.8</v>
      </c>
      <c r="AS145" s="3">
        <v>392504.69630000001</v>
      </c>
      <c r="AT145" s="3">
        <v>17.399999999999999</v>
      </c>
      <c r="AU145" s="3">
        <v>1424618.6779</v>
      </c>
      <c r="AV145" s="3">
        <v>13.3</v>
      </c>
      <c r="AW145" s="3">
        <v>1386015.7601999999</v>
      </c>
      <c r="AX145" s="3">
        <v>13.3</v>
      </c>
      <c r="AY145" s="3">
        <v>971884.01529999997</v>
      </c>
      <c r="AZ145" s="3">
        <v>14.7</v>
      </c>
      <c r="BA145" s="3">
        <v>43069.812400000003</v>
      </c>
      <c r="BB145" s="3">
        <f t="shared" si="12"/>
        <v>26.553661286826614</v>
      </c>
      <c r="BC145" s="3">
        <v>8312.0930000000008</v>
      </c>
      <c r="BD145">
        <f t="shared" si="13"/>
        <v>-76.085620278066926</v>
      </c>
      <c r="BF145" s="10" t="e">
        <f t="shared" si="14"/>
        <v>#DIV/0!</v>
      </c>
    </row>
    <row r="146" spans="1:58" x14ac:dyDescent="0.2">
      <c r="A146" s="2" t="s">
        <v>132</v>
      </c>
      <c r="B146" s="3">
        <v>16.5</v>
      </c>
      <c r="C146" s="3">
        <v>2978.4</v>
      </c>
      <c r="D146" s="3">
        <v>46.05</v>
      </c>
      <c r="E146" s="3">
        <v>3573.2</v>
      </c>
      <c r="F146" s="3">
        <v>5</v>
      </c>
      <c r="G146" s="3">
        <v>992041.9</v>
      </c>
      <c r="H146" s="3">
        <v>-15.1</v>
      </c>
      <c r="I146" s="3">
        <v>15098325.800000001</v>
      </c>
      <c r="J146" s="3">
        <f t="shared" si="15"/>
        <v>-4.8339736920716252</v>
      </c>
      <c r="K146" s="3">
        <v>22653.599999999999</v>
      </c>
      <c r="L146" s="3">
        <f t="shared" si="1"/>
        <v>-20.399170736849502</v>
      </c>
      <c r="M146" s="3">
        <v>22332.400000000001</v>
      </c>
      <c r="N146" s="3">
        <f t="shared" si="2"/>
        <v>-9.0033412109852389</v>
      </c>
      <c r="O146" s="3">
        <v>16530.5</v>
      </c>
      <c r="P146" s="3">
        <f t="shared" si="3"/>
        <v>-7.5237477203307428</v>
      </c>
      <c r="Q146" s="3">
        <v>5801.9</v>
      </c>
      <c r="R146" s="3">
        <f t="shared" si="4"/>
        <v>-12.970629706297077</v>
      </c>
      <c r="S146" s="3">
        <v>129289.5</v>
      </c>
      <c r="T146" s="3">
        <f t="shared" si="5"/>
        <v>-8.2923225303876968E-2</v>
      </c>
      <c r="U146" s="3">
        <v>26994.799999999999</v>
      </c>
      <c r="V146" s="3">
        <f t="shared" si="6"/>
        <v>32.394946443284823</v>
      </c>
      <c r="W146" s="3">
        <v>94.18</v>
      </c>
      <c r="X146" s="10">
        <f t="shared" si="7"/>
        <v>0.54446460980036837</v>
      </c>
      <c r="Y146" s="3">
        <v>92.9</v>
      </c>
      <c r="Z146" s="10">
        <f t="shared" si="8"/>
        <v>0.26983270372369134</v>
      </c>
      <c r="AA146" s="3">
        <v>103.4</v>
      </c>
      <c r="AB146" s="10">
        <f t="shared" si="9"/>
        <v>-3.2740879326473333</v>
      </c>
      <c r="AC146" s="3">
        <v>100</v>
      </c>
      <c r="AD146" s="10">
        <f t="shared" si="10"/>
        <v>-4.2145593869731854</v>
      </c>
      <c r="AE146" s="3">
        <v>94.9</v>
      </c>
      <c r="AF146" s="10">
        <f t="shared" si="11"/>
        <v>-5.7596822244289942</v>
      </c>
      <c r="AG146" s="3">
        <v>2.2999999999999998</v>
      </c>
      <c r="AH146" s="3">
        <v>-0.4</v>
      </c>
      <c r="AI146" s="3">
        <v>11511.2</v>
      </c>
      <c r="AJ146" s="3">
        <v>38896.04</v>
      </c>
      <c r="AK146" s="3">
        <v>7.1</v>
      </c>
      <c r="AL146" s="3">
        <v>6.5</v>
      </c>
      <c r="AM146" s="3">
        <v>16788.04</v>
      </c>
      <c r="AN146" s="3">
        <v>37958.31</v>
      </c>
      <c r="AO146" s="3">
        <v>20.100000000000001</v>
      </c>
      <c r="AP146" s="3">
        <v>15.4</v>
      </c>
      <c r="AQ146" s="3">
        <v>64651.21</v>
      </c>
      <c r="AR146" s="3">
        <v>4.4000000000000004</v>
      </c>
      <c r="AS146" s="3">
        <v>411581.31</v>
      </c>
      <c r="AT146" s="3">
        <v>22.1</v>
      </c>
      <c r="AU146" s="3">
        <v>1446198.03</v>
      </c>
      <c r="AV146" s="3">
        <v>13.4</v>
      </c>
      <c r="AW146" s="3">
        <v>1411182.7561000001</v>
      </c>
      <c r="AX146" s="3">
        <v>13</v>
      </c>
      <c r="AY146" s="3">
        <v>985613.17330000002</v>
      </c>
      <c r="AZ146" s="3">
        <v>14.7</v>
      </c>
      <c r="BA146" s="3">
        <v>67000.326199999996</v>
      </c>
      <c r="BB146" s="3">
        <f t="shared" si="12"/>
        <v>44.274370290229179</v>
      </c>
      <c r="BC146" s="3">
        <v>23930.513800000001</v>
      </c>
      <c r="BD146">
        <f t="shared" si="13"/>
        <v>187.89997657629672</v>
      </c>
      <c r="BF146" s="10" t="e">
        <f t="shared" si="14"/>
        <v>#DIV/0!</v>
      </c>
    </row>
    <row r="147" spans="1:58" x14ac:dyDescent="0.2">
      <c r="A147" s="2" t="s">
        <v>133</v>
      </c>
      <c r="B147" s="3">
        <v>16.3</v>
      </c>
      <c r="C147" s="3">
        <v>4036.7</v>
      </c>
      <c r="D147" s="3">
        <v>46.37</v>
      </c>
      <c r="E147" s="3">
        <v>4818.3999999999996</v>
      </c>
      <c r="F147" s="3">
        <v>5.3</v>
      </c>
      <c r="G147" s="3">
        <v>1356412.2</v>
      </c>
      <c r="H147" s="3">
        <v>-13.9</v>
      </c>
      <c r="I147" s="3">
        <v>20622247.100000001</v>
      </c>
      <c r="J147" s="3">
        <f t="shared" si="15"/>
        <v>-4.3166043129764358</v>
      </c>
      <c r="K147" s="3">
        <v>30575.4</v>
      </c>
      <c r="L147" s="3">
        <f t="shared" si="1"/>
        <v>-20.001988477297338</v>
      </c>
      <c r="M147" s="3">
        <v>22207.1</v>
      </c>
      <c r="N147" s="3">
        <f t="shared" si="2"/>
        <v>-8.9447528763438644</v>
      </c>
      <c r="O147" s="3">
        <v>16439</v>
      </c>
      <c r="P147" s="3">
        <f t="shared" si="3"/>
        <v>-7.1541932823892873</v>
      </c>
      <c r="Q147" s="3">
        <v>5768.1</v>
      </c>
      <c r="R147" s="3">
        <f t="shared" si="4"/>
        <v>-13.688668093193069</v>
      </c>
      <c r="S147" s="3">
        <v>129383.7</v>
      </c>
      <c r="T147" s="3">
        <f t="shared" si="5"/>
        <v>6.8215831177420583E-2</v>
      </c>
      <c r="U147" s="3">
        <v>27175.5</v>
      </c>
      <c r="V147" s="3">
        <f t="shared" si="6"/>
        <v>32.739537337345162</v>
      </c>
      <c r="W147" s="3">
        <v>94.41</v>
      </c>
      <c r="X147" s="10">
        <f t="shared" si="7"/>
        <v>0.24421320874919278</v>
      </c>
      <c r="Y147" s="3">
        <v>93.15</v>
      </c>
      <c r="Z147" s="10">
        <f t="shared" si="8"/>
        <v>0.26910656620021528</v>
      </c>
      <c r="AA147" s="3">
        <v>104.7</v>
      </c>
      <c r="AB147" s="10">
        <f t="shared" si="9"/>
        <v>1.2572533849129566</v>
      </c>
      <c r="AC147" s="3">
        <v>101</v>
      </c>
      <c r="AD147" s="10">
        <f t="shared" si="10"/>
        <v>1</v>
      </c>
      <c r="AE147" s="3">
        <v>95.5</v>
      </c>
      <c r="AF147" s="10">
        <f t="shared" si="11"/>
        <v>0.63224446786090027</v>
      </c>
      <c r="AG147" s="3">
        <v>2.2999999999999998</v>
      </c>
      <c r="AH147" s="3">
        <v>-0.2</v>
      </c>
      <c r="AI147" s="3">
        <v>15522.92</v>
      </c>
      <c r="AJ147" s="3">
        <v>54418.96</v>
      </c>
      <c r="AK147" s="3">
        <v>14.4</v>
      </c>
      <c r="AL147" s="3">
        <v>8.6</v>
      </c>
      <c r="AM147" s="3">
        <v>13109.32</v>
      </c>
      <c r="AN147" s="3">
        <v>51067.63</v>
      </c>
      <c r="AO147" s="3">
        <v>4.5</v>
      </c>
      <c r="AP147" s="3">
        <v>12.4</v>
      </c>
      <c r="AQ147" s="3">
        <v>64403.17</v>
      </c>
      <c r="AR147" s="3">
        <v>6</v>
      </c>
      <c r="AS147" s="3">
        <v>413504.84</v>
      </c>
      <c r="AT147" s="3">
        <v>22.9</v>
      </c>
      <c r="AU147" s="3">
        <v>1445209.59</v>
      </c>
      <c r="AV147" s="3">
        <v>12.8</v>
      </c>
      <c r="AW147" s="3">
        <v>1419505.5412000001</v>
      </c>
      <c r="AX147" s="3">
        <v>12.9</v>
      </c>
      <c r="AY147" s="3">
        <v>991169.45970000001</v>
      </c>
      <c r="AZ147" s="3">
        <v>14.4</v>
      </c>
      <c r="BA147" s="3">
        <v>74809.719200000007</v>
      </c>
      <c r="BB147" s="3">
        <f t="shared" si="12"/>
        <v>31.253300326270693</v>
      </c>
      <c r="BC147" s="3">
        <v>7809.3931000000002</v>
      </c>
      <c r="BD147">
        <f t="shared" si="13"/>
        <v>-67.366379321115957</v>
      </c>
      <c r="BF147" s="10" t="e">
        <f t="shared" si="14"/>
        <v>#DIV/0!</v>
      </c>
    </row>
    <row r="148" spans="1:58" x14ac:dyDescent="0.2">
      <c r="A148" s="2" t="s">
        <v>134</v>
      </c>
      <c r="B148" s="3">
        <v>15.5</v>
      </c>
      <c r="C148" s="3">
        <v>5086.2</v>
      </c>
      <c r="D148" s="3">
        <v>47.1</v>
      </c>
      <c r="E148" s="3">
        <v>6037.2</v>
      </c>
      <c r="F148" s="3">
        <v>5.3</v>
      </c>
      <c r="G148" s="3">
        <v>1719555.6</v>
      </c>
      <c r="H148" s="3">
        <v>-13.8</v>
      </c>
      <c r="I148" s="3">
        <v>26067006.300000001</v>
      </c>
      <c r="J148" s="3">
        <f t="shared" si="15"/>
        <v>-5.3426148410920522</v>
      </c>
      <c r="K148" s="3">
        <v>38467.699999999997</v>
      </c>
      <c r="L148" s="3">
        <f t="shared" si="1"/>
        <v>-19.750119432814095</v>
      </c>
      <c r="M148" s="3">
        <v>22071.599999999999</v>
      </c>
      <c r="N148" s="3">
        <f t="shared" si="2"/>
        <v>-8.9560611810516999</v>
      </c>
      <c r="O148" s="3">
        <v>16426.900000000001</v>
      </c>
      <c r="P148" s="3">
        <f t="shared" si="3"/>
        <v>-6.8188779851381165</v>
      </c>
      <c r="Q148" s="3">
        <v>5644.7</v>
      </c>
      <c r="R148" s="3">
        <f t="shared" si="4"/>
        <v>-14.652695878315047</v>
      </c>
      <c r="S148" s="3">
        <v>129660.3</v>
      </c>
      <c r="T148" s="3">
        <f t="shared" si="5"/>
        <v>0.33002202210257181</v>
      </c>
      <c r="U148" s="3">
        <v>27375.3</v>
      </c>
      <c r="V148" s="3">
        <f t="shared" si="6"/>
        <v>33.211193997167918</v>
      </c>
      <c r="W148" s="3">
        <v>94.48</v>
      </c>
      <c r="X148" s="10">
        <f t="shared" si="7"/>
        <v>7.4144688062713057E-2</v>
      </c>
      <c r="Y148" s="3">
        <v>92.72</v>
      </c>
      <c r="Z148" s="10">
        <f t="shared" si="8"/>
        <v>-0.46162104133119358</v>
      </c>
      <c r="AA148" s="3">
        <v>102.8</v>
      </c>
      <c r="AB148" s="10">
        <f t="shared" si="9"/>
        <v>-1.8147086914995276</v>
      </c>
      <c r="AC148" s="3">
        <v>99.8</v>
      </c>
      <c r="AD148" s="10">
        <f t="shared" si="10"/>
        <v>-1.188118811881191</v>
      </c>
      <c r="AE148" s="3">
        <v>95.2</v>
      </c>
      <c r="AF148" s="10">
        <f t="shared" si="11"/>
        <v>-0.31413612565444726</v>
      </c>
      <c r="AG148" s="3">
        <v>2</v>
      </c>
      <c r="AH148" s="3">
        <v>-0.5</v>
      </c>
      <c r="AI148" s="3">
        <v>15460.81</v>
      </c>
      <c r="AJ148" s="3">
        <v>69879.77</v>
      </c>
      <c r="AK148" s="3">
        <v>7.3</v>
      </c>
      <c r="AL148" s="3">
        <v>8.3000000000000007</v>
      </c>
      <c r="AM148" s="3">
        <v>15460.51</v>
      </c>
      <c r="AN148" s="3">
        <v>66528.14</v>
      </c>
      <c r="AO148" s="3">
        <v>17.600000000000001</v>
      </c>
      <c r="AP148" s="3">
        <v>13.6</v>
      </c>
      <c r="AQ148" s="3">
        <v>62780.71</v>
      </c>
      <c r="AR148" s="3">
        <v>6.3</v>
      </c>
      <c r="AS148" s="3">
        <v>424250.7</v>
      </c>
      <c r="AT148" s="3">
        <v>23.7</v>
      </c>
      <c r="AU148" s="3">
        <v>1461695.11</v>
      </c>
      <c r="AV148" s="3">
        <v>11.8</v>
      </c>
      <c r="AW148" s="3">
        <v>1437811.1004999999</v>
      </c>
      <c r="AX148" s="3">
        <v>11.5</v>
      </c>
      <c r="AY148" s="3">
        <v>1001024.7585999999</v>
      </c>
      <c r="AZ148" s="3">
        <v>14.4</v>
      </c>
      <c r="BA148" s="3">
        <v>81579.261400000003</v>
      </c>
      <c r="BB148" s="3">
        <f t="shared" si="12"/>
        <v>17.620632725867068</v>
      </c>
      <c r="BC148" s="3">
        <v>6769.5421999999999</v>
      </c>
      <c r="BD148">
        <f t="shared" si="13"/>
        <v>-13.315386825642065</v>
      </c>
      <c r="BF148" s="10" t="e">
        <f t="shared" si="14"/>
        <v>#DIV/0!</v>
      </c>
    </row>
    <row r="149" spans="1:58" x14ac:dyDescent="0.2">
      <c r="A149" s="2" t="s">
        <v>135</v>
      </c>
      <c r="B149" s="3">
        <v>15.7</v>
      </c>
      <c r="C149" s="3">
        <v>6112.8</v>
      </c>
      <c r="D149" s="3">
        <v>47.7</v>
      </c>
      <c r="E149" s="3">
        <v>7225.2</v>
      </c>
      <c r="F149" s="3">
        <v>5.3</v>
      </c>
      <c r="G149" s="3">
        <v>2062079.8</v>
      </c>
      <c r="H149" s="3">
        <v>-15.9</v>
      </c>
      <c r="I149" s="3">
        <v>31358982.899999999</v>
      </c>
      <c r="J149" s="3">
        <f t="shared" si="15"/>
        <v>-5.5249906736042131</v>
      </c>
      <c r="K149" s="3">
        <v>45773</v>
      </c>
      <c r="L149" s="3">
        <f t="shared" si="1"/>
        <v>-19.805949073019637</v>
      </c>
      <c r="M149" s="3">
        <v>21946.799999999999</v>
      </c>
      <c r="N149" s="3">
        <f t="shared" si="2"/>
        <v>-9.1594680397521504</v>
      </c>
      <c r="O149" s="3">
        <v>16180.1</v>
      </c>
      <c r="P149" s="3">
        <f t="shared" si="3"/>
        <v>-7.9206005042141143</v>
      </c>
      <c r="Q149" s="3">
        <v>5766.7</v>
      </c>
      <c r="R149" s="3">
        <f t="shared" si="4"/>
        <v>-12.46394851088376</v>
      </c>
      <c r="S149" s="3">
        <v>130001.3</v>
      </c>
      <c r="T149" s="3">
        <f t="shared" si="5"/>
        <v>0.54448159396986995</v>
      </c>
      <c r="U149" s="3">
        <v>27809.8</v>
      </c>
      <c r="V149" s="3">
        <f t="shared" si="6"/>
        <v>34.335827492428137</v>
      </c>
      <c r="W149" s="3">
        <v>94.4</v>
      </c>
      <c r="X149" s="10">
        <f t="shared" si="7"/>
        <v>-8.4674005080438486E-2</v>
      </c>
      <c r="Y149" s="3">
        <v>92.42</v>
      </c>
      <c r="Z149" s="10">
        <f t="shared" si="8"/>
        <v>-0.32355478861086839</v>
      </c>
      <c r="AA149" s="3">
        <v>105.5</v>
      </c>
      <c r="AB149" s="10">
        <f t="shared" si="9"/>
        <v>2.6264591439688743</v>
      </c>
      <c r="AC149" s="3">
        <v>102.9</v>
      </c>
      <c r="AD149" s="10">
        <f t="shared" si="10"/>
        <v>3.1062124248497081</v>
      </c>
      <c r="AE149" s="3">
        <v>99.1</v>
      </c>
      <c r="AF149" s="10">
        <f t="shared" si="11"/>
        <v>4.0966386554621756</v>
      </c>
      <c r="AG149" s="3">
        <v>1.9</v>
      </c>
      <c r="AH149" s="3">
        <v>-0.1</v>
      </c>
      <c r="AI149" s="3">
        <v>15634.07</v>
      </c>
      <c r="AJ149" s="3">
        <v>85513.84</v>
      </c>
      <c r="AK149" s="3">
        <v>1.7</v>
      </c>
      <c r="AL149" s="3">
        <v>7.0560999999999998</v>
      </c>
      <c r="AM149" s="3">
        <v>22636.87</v>
      </c>
      <c r="AN149" s="3">
        <v>89165.01</v>
      </c>
      <c r="AO149" s="3">
        <v>19.920000000000002</v>
      </c>
      <c r="AP149" s="3">
        <v>15.13</v>
      </c>
      <c r="AQ149" s="3">
        <v>62818.89</v>
      </c>
      <c r="AR149" s="3">
        <v>7.2</v>
      </c>
      <c r="AS149" s="3">
        <v>443643.7</v>
      </c>
      <c r="AT149" s="3">
        <v>24.6</v>
      </c>
      <c r="AU149" s="3">
        <v>1490491.83</v>
      </c>
      <c r="AV149" s="3">
        <v>11.8</v>
      </c>
      <c r="AW149" s="3">
        <v>1462397.2845000001</v>
      </c>
      <c r="AX149" s="3">
        <v>10.9</v>
      </c>
      <c r="AY149" s="3">
        <v>1014859.3889</v>
      </c>
      <c r="AZ149" s="3">
        <v>14.3</v>
      </c>
      <c r="BA149" s="3">
        <v>98058.719400000002</v>
      </c>
      <c r="BB149" s="3">
        <f t="shared" si="12"/>
        <v>11.82158742431756</v>
      </c>
      <c r="BC149" s="3">
        <v>16479</v>
      </c>
      <c r="BD149">
        <f t="shared" si="13"/>
        <v>143.42857335315821</v>
      </c>
      <c r="BF149" s="10" t="e">
        <f t="shared" si="14"/>
        <v>#DIV/0!</v>
      </c>
    </row>
    <row r="150" spans="1:58" x14ac:dyDescent="0.2">
      <c r="A150" s="2" t="s">
        <v>136</v>
      </c>
      <c r="B150" s="3">
        <v>15.4</v>
      </c>
      <c r="C150" s="3">
        <v>7135.9</v>
      </c>
      <c r="D150" s="3">
        <v>48.5</v>
      </c>
      <c r="E150" s="3">
        <v>8376.7999999999993</v>
      </c>
      <c r="F150" s="3">
        <v>4.3</v>
      </c>
      <c r="G150" s="3">
        <v>2412747</v>
      </c>
      <c r="H150" s="3">
        <v>-16.100000000000001</v>
      </c>
      <c r="I150" s="3">
        <v>36584195.5</v>
      </c>
      <c r="J150" s="3">
        <f t="shared" si="15"/>
        <v>-5.7341928804980462</v>
      </c>
      <c r="K150" s="3">
        <v>53450.400000000001</v>
      </c>
      <c r="L150" s="3">
        <f t="shared" si="1"/>
        <v>-19.822996902445787</v>
      </c>
      <c r="M150" s="3">
        <v>21825.3</v>
      </c>
      <c r="N150" s="3">
        <f t="shared" si="2"/>
        <v>-9.0972323455298927</v>
      </c>
      <c r="O150" s="3">
        <v>16517.400000000001</v>
      </c>
      <c r="P150" s="3">
        <f t="shared" si="3"/>
        <v>-5.7263693802188209</v>
      </c>
      <c r="Q150" s="3">
        <v>5307.9</v>
      </c>
      <c r="R150" s="3">
        <f t="shared" si="4"/>
        <v>-18.199050671927019</v>
      </c>
      <c r="S150" s="3">
        <v>130446.9</v>
      </c>
      <c r="T150" s="3">
        <f t="shared" si="5"/>
        <v>0.76255390673700685</v>
      </c>
      <c r="U150" s="3">
        <v>28221.1</v>
      </c>
      <c r="V150" s="3">
        <f t="shared" si="6"/>
        <v>35.609256821043125</v>
      </c>
      <c r="W150" s="3">
        <v>94.01</v>
      </c>
      <c r="X150" s="10">
        <f t="shared" si="7"/>
        <v>-0.4131355932203396</v>
      </c>
      <c r="Y150" s="3">
        <v>92.51</v>
      </c>
      <c r="Z150" s="10">
        <f t="shared" si="8"/>
        <v>9.7381519151702456E-2</v>
      </c>
      <c r="AA150" s="3">
        <v>109.8</v>
      </c>
      <c r="AB150" s="10">
        <f t="shared" si="9"/>
        <v>4.0758293838862532</v>
      </c>
      <c r="AC150" s="3">
        <v>106.8</v>
      </c>
      <c r="AD150" s="10">
        <f t="shared" si="10"/>
        <v>3.7900874635568425</v>
      </c>
      <c r="AE150" s="3">
        <v>102.3</v>
      </c>
      <c r="AF150" s="10">
        <f t="shared" si="11"/>
        <v>3.2290615539858756</v>
      </c>
      <c r="AG150" s="3">
        <v>1.8</v>
      </c>
      <c r="AH150" s="3">
        <v>0.2</v>
      </c>
      <c r="AI150" s="3">
        <v>14770.16</v>
      </c>
      <c r="AJ150" s="3">
        <v>100284</v>
      </c>
      <c r="AK150" s="3">
        <v>3.3</v>
      </c>
      <c r="AL150" s="3">
        <v>6.5</v>
      </c>
      <c r="AM150" s="3">
        <v>12768.27</v>
      </c>
      <c r="AN150" s="3">
        <v>101933.28</v>
      </c>
      <c r="AO150" s="3">
        <v>0.3</v>
      </c>
      <c r="AP150" s="3">
        <v>13</v>
      </c>
      <c r="AQ150" s="3">
        <v>63276.01</v>
      </c>
      <c r="AR150" s="3">
        <v>7.2</v>
      </c>
      <c r="AS150" s="3">
        <v>442934.43</v>
      </c>
      <c r="AT150" s="3">
        <v>25.4</v>
      </c>
      <c r="AU150" s="3">
        <v>1491558.72</v>
      </c>
      <c r="AV150" s="3">
        <v>10.199999999999999</v>
      </c>
      <c r="AW150" s="3">
        <v>1467468.7361000001</v>
      </c>
      <c r="AX150" s="3">
        <v>9.5</v>
      </c>
      <c r="AY150" s="3">
        <v>1019495.0629</v>
      </c>
      <c r="AZ150" s="3">
        <v>12.9</v>
      </c>
      <c r="BA150" s="3">
        <v>102849.7194</v>
      </c>
      <c r="BB150" s="3">
        <f t="shared" si="12"/>
        <v>8.1367598114011628</v>
      </c>
      <c r="BC150" s="3">
        <v>4791</v>
      </c>
      <c r="BD150">
        <f t="shared" si="13"/>
        <v>-70.926633897687964</v>
      </c>
      <c r="BF150" s="10" t="e">
        <f t="shared" si="14"/>
        <v>#DIV/0!</v>
      </c>
    </row>
    <row r="151" spans="1:58" x14ac:dyDescent="0.2">
      <c r="A151" s="2" t="s">
        <v>137</v>
      </c>
      <c r="B151" s="3">
        <v>15.3</v>
      </c>
      <c r="C151" s="3">
        <v>8148.2</v>
      </c>
      <c r="D151" s="3">
        <v>49.3</v>
      </c>
      <c r="E151" s="3">
        <v>9529.9</v>
      </c>
      <c r="F151" s="3">
        <v>4.3</v>
      </c>
      <c r="G151" s="3">
        <v>2771326.2</v>
      </c>
      <c r="H151" s="3">
        <v>-15.4</v>
      </c>
      <c r="I151" s="3">
        <v>41738322.799999997</v>
      </c>
      <c r="J151" s="3">
        <f t="shared" si="15"/>
        <v>-5.6102068060575387</v>
      </c>
      <c r="K151" s="3">
        <v>61125.1</v>
      </c>
      <c r="L151" s="3">
        <f t="shared" si="1"/>
        <v>-19.839403671709952</v>
      </c>
      <c r="M151" s="3">
        <v>21705.7</v>
      </c>
      <c r="N151" s="3">
        <f t="shared" si="2"/>
        <v>-9.1287019283100683</v>
      </c>
      <c r="O151" s="3">
        <v>16408.3</v>
      </c>
      <c r="P151" s="3">
        <f t="shared" si="3"/>
        <v>-7.5052002006798402</v>
      </c>
      <c r="Q151" s="3">
        <v>5297.4</v>
      </c>
      <c r="R151" s="3">
        <f t="shared" si="4"/>
        <v>-13.814365899292291</v>
      </c>
      <c r="S151" s="3">
        <v>130887.7</v>
      </c>
      <c r="T151" s="3">
        <f t="shared" si="5"/>
        <v>0.98136259727794606</v>
      </c>
      <c r="U151" s="3">
        <v>28603.8</v>
      </c>
      <c r="V151" s="3">
        <f t="shared" si="6"/>
        <v>36.758863044153856</v>
      </c>
      <c r="W151" s="3">
        <v>93.7</v>
      </c>
      <c r="X151" s="10">
        <f t="shared" si="7"/>
        <v>-0.32975215402616981</v>
      </c>
      <c r="Y151" s="3">
        <v>92.54</v>
      </c>
      <c r="Z151" s="10">
        <f t="shared" si="8"/>
        <v>3.2428926602530682E-2</v>
      </c>
      <c r="AA151" s="3">
        <v>108.3</v>
      </c>
      <c r="AB151" s="10">
        <f t="shared" si="9"/>
        <v>-1.3661202185792349</v>
      </c>
      <c r="AC151" s="3">
        <v>105.6</v>
      </c>
      <c r="AD151" s="10">
        <f t="shared" si="10"/>
        <v>-1.1235955056179803</v>
      </c>
      <c r="AE151" s="3">
        <v>101.6</v>
      </c>
      <c r="AF151" s="10">
        <f t="shared" si="11"/>
        <v>-0.68426197458455795</v>
      </c>
      <c r="AG151" s="3">
        <v>1.3</v>
      </c>
      <c r="AH151" s="3">
        <v>0.1</v>
      </c>
      <c r="AI151" s="3">
        <v>9894.0499999999993</v>
      </c>
      <c r="AJ151" s="3">
        <v>110178.05</v>
      </c>
      <c r="AK151" s="3">
        <v>1.7</v>
      </c>
      <c r="AL151" s="3">
        <v>6</v>
      </c>
      <c r="AM151" s="3">
        <v>14186.78</v>
      </c>
      <c r="AN151" s="3">
        <v>116120.06</v>
      </c>
      <c r="AO151" s="3">
        <v>10.3</v>
      </c>
      <c r="AP151" s="3">
        <v>12.7</v>
      </c>
      <c r="AQ151" s="3">
        <v>63454.7</v>
      </c>
      <c r="AR151" s="3">
        <v>7.4</v>
      </c>
      <c r="AS151" s="3">
        <v>454543.6</v>
      </c>
      <c r="AT151" s="3">
        <v>25.4</v>
      </c>
      <c r="AU151" s="3">
        <v>1510982.91</v>
      </c>
      <c r="AV151" s="3">
        <v>11.4</v>
      </c>
      <c r="AW151" s="3">
        <v>1485219.9534</v>
      </c>
      <c r="AX151" s="3">
        <v>10.8</v>
      </c>
      <c r="AY151" s="3">
        <v>1028981.688</v>
      </c>
      <c r="AZ151" s="3">
        <v>13</v>
      </c>
      <c r="BA151" s="3">
        <v>117454.7194</v>
      </c>
      <c r="BB151" s="3">
        <f t="shared" si="12"/>
        <v>10.840585346778475</v>
      </c>
      <c r="BC151" s="3">
        <v>14605</v>
      </c>
      <c r="BD151">
        <f t="shared" si="13"/>
        <v>204.84241285744105</v>
      </c>
      <c r="BF151" s="10" t="e">
        <f t="shared" si="14"/>
        <v>#DIV/0!</v>
      </c>
    </row>
    <row r="152" spans="1:58" x14ac:dyDescent="0.2">
      <c r="A152" s="2" t="s">
        <v>138</v>
      </c>
      <c r="B152" s="3">
        <v>14.9</v>
      </c>
      <c r="C152" s="3">
        <v>9100.9</v>
      </c>
      <c r="D152" s="3">
        <v>50.3</v>
      </c>
      <c r="E152" s="3">
        <v>10639.3</v>
      </c>
      <c r="F152" s="3">
        <v>3.9</v>
      </c>
      <c r="G152" s="3">
        <v>3099935.9</v>
      </c>
      <c r="H152" s="3">
        <v>-15.3</v>
      </c>
      <c r="I152" s="3">
        <v>47083869.100000001</v>
      </c>
      <c r="J152" s="3">
        <f t="shared" si="15"/>
        <v>-5.2958531558841777</v>
      </c>
      <c r="K152" s="3">
        <v>68300.7</v>
      </c>
      <c r="L152" s="3">
        <f t="shared" si="1"/>
        <v>-19.876801580393366</v>
      </c>
      <c r="M152" s="3">
        <v>21588.27</v>
      </c>
      <c r="N152" s="3">
        <f t="shared" si="2"/>
        <v>-8.9306188911340456</v>
      </c>
      <c r="O152" s="3">
        <v>16321.99</v>
      </c>
      <c r="P152" s="3">
        <f t="shared" si="3"/>
        <v>-5.9256718981446692</v>
      </c>
      <c r="Q152" s="3">
        <v>5266.28</v>
      </c>
      <c r="R152" s="3">
        <f t="shared" si="4"/>
        <v>-17.134315206445116</v>
      </c>
      <c r="S152" s="3">
        <v>131620.03</v>
      </c>
      <c r="T152" s="3">
        <f t="shared" si="5"/>
        <v>1.2605091797608159</v>
      </c>
      <c r="U152" s="3">
        <v>29167.41</v>
      </c>
      <c r="V152" s="3">
        <f t="shared" si="6"/>
        <v>38.413255064609665</v>
      </c>
      <c r="W152" s="3">
        <v>94.05</v>
      </c>
      <c r="X152" s="10">
        <f t="shared" si="7"/>
        <v>0.37353255069369723</v>
      </c>
      <c r="Y152" s="3">
        <v>92.78</v>
      </c>
      <c r="Z152" s="10">
        <f t="shared" si="8"/>
        <v>0.25934730927166078</v>
      </c>
      <c r="AA152" s="3">
        <v>107.6</v>
      </c>
      <c r="AB152" s="10">
        <f t="shared" si="9"/>
        <v>-0.6463527239150535</v>
      </c>
      <c r="AC152" s="3">
        <v>104.6</v>
      </c>
      <c r="AD152" s="10">
        <f t="shared" si="10"/>
        <v>-0.94696969696969702</v>
      </c>
      <c r="AE152" s="3">
        <v>100.2</v>
      </c>
      <c r="AF152" s="10">
        <f t="shared" si="11"/>
        <v>-1.3779527559055034</v>
      </c>
      <c r="AG152" s="3">
        <v>1.9</v>
      </c>
      <c r="AH152" s="3">
        <v>0.7</v>
      </c>
      <c r="AI152" s="3">
        <v>11221.9</v>
      </c>
      <c r="AJ152" s="3">
        <v>121399.95</v>
      </c>
      <c r="AK152" s="3">
        <v>4.9000000000000004</v>
      </c>
      <c r="AL152" s="3">
        <v>5.9</v>
      </c>
      <c r="AM152" s="3">
        <v>19836.169999999998</v>
      </c>
      <c r="AN152" s="3">
        <v>135956.23000000001</v>
      </c>
      <c r="AO152" s="3">
        <v>11.3</v>
      </c>
      <c r="AP152" s="3">
        <v>12.5</v>
      </c>
      <c r="AQ152" s="3">
        <v>65068.62</v>
      </c>
      <c r="AR152" s="3">
        <v>6.6</v>
      </c>
      <c r="AS152" s="3">
        <v>454340.25</v>
      </c>
      <c r="AT152" s="3">
        <v>24.7</v>
      </c>
      <c r="AU152" s="3">
        <v>1516360.5</v>
      </c>
      <c r="AV152" s="3">
        <v>11.5</v>
      </c>
      <c r="AW152" s="3">
        <v>1485214.4094</v>
      </c>
      <c r="AX152" s="3">
        <v>11.1</v>
      </c>
      <c r="AY152" s="3">
        <v>1041137.8851</v>
      </c>
      <c r="AZ152" s="3">
        <v>13</v>
      </c>
      <c r="BA152" s="3">
        <v>134569.7194</v>
      </c>
      <c r="BB152" s="3">
        <f t="shared" si="12"/>
        <v>12.840079742188703</v>
      </c>
      <c r="BC152" s="3">
        <v>17115</v>
      </c>
      <c r="BD152">
        <f t="shared" si="13"/>
        <v>17.185895241355702</v>
      </c>
      <c r="BF152" s="10" t="e">
        <f t="shared" si="14"/>
        <v>#DIV/0!</v>
      </c>
    </row>
    <row r="153" spans="1:58" x14ac:dyDescent="0.2">
      <c r="A153" s="2" t="s">
        <v>139</v>
      </c>
      <c r="B153" s="3">
        <v>15</v>
      </c>
      <c r="C153" s="3">
        <v>10046.1</v>
      </c>
      <c r="D153" s="3">
        <v>51.7</v>
      </c>
      <c r="E153" s="3">
        <v>11761.2</v>
      </c>
      <c r="F153" s="3">
        <v>4.3</v>
      </c>
      <c r="G153" s="3">
        <v>3388629.6</v>
      </c>
      <c r="H153" s="3">
        <v>-15.8</v>
      </c>
      <c r="I153" s="3">
        <v>52148195.299999997</v>
      </c>
      <c r="J153" s="3">
        <f t="shared" si="15"/>
        <v>-5.3500304682715711</v>
      </c>
      <c r="K153" s="3">
        <v>75391.100000000006</v>
      </c>
      <c r="L153" s="3">
        <f t="shared" si="1"/>
        <v>-19.928904617057785</v>
      </c>
      <c r="M153" s="3">
        <v>21326</v>
      </c>
      <c r="N153" s="3">
        <f t="shared" si="2"/>
        <v>-9.2545391878608996</v>
      </c>
      <c r="O153" s="3">
        <v>16130.4</v>
      </c>
      <c r="P153" s="3">
        <f t="shared" si="3"/>
        <v>-6.2136972283433405</v>
      </c>
      <c r="Q153" s="3">
        <v>5195.5</v>
      </c>
      <c r="R153" s="3">
        <f t="shared" si="4"/>
        <v>-17.555301659843224</v>
      </c>
      <c r="S153" s="3">
        <v>132050</v>
      </c>
      <c r="T153" s="3">
        <f t="shared" si="5"/>
        <v>1.4388881591127278</v>
      </c>
      <c r="U153" s="3">
        <v>29432.6</v>
      </c>
      <c r="V153" s="3">
        <f t="shared" si="6"/>
        <v>38.854633032500338</v>
      </c>
      <c r="W153" s="3">
        <v>94.1</v>
      </c>
      <c r="X153" s="10">
        <f t="shared" si="7"/>
        <v>5.316321105794488E-2</v>
      </c>
      <c r="Y153" s="3">
        <v>92.8</v>
      </c>
      <c r="Z153" s="10">
        <f t="shared" si="8"/>
        <v>2.1556369907303322E-2</v>
      </c>
      <c r="AA153" s="3">
        <v>110.2</v>
      </c>
      <c r="AB153" s="10">
        <f t="shared" si="9"/>
        <v>2.4163568773234281</v>
      </c>
      <c r="AC153" s="3">
        <v>107.2</v>
      </c>
      <c r="AD153" s="10">
        <f t="shared" si="10"/>
        <v>2.4856596558317485</v>
      </c>
      <c r="AE153" s="3">
        <v>102.6</v>
      </c>
      <c r="AF153" s="10">
        <f t="shared" si="11"/>
        <v>2.3952095808383147</v>
      </c>
      <c r="AG153" s="3">
        <v>2.1</v>
      </c>
      <c r="AH153" s="3">
        <v>-0.1</v>
      </c>
      <c r="AI153" s="3">
        <v>15359.18</v>
      </c>
      <c r="AJ153" s="3">
        <v>136759.13</v>
      </c>
      <c r="AK153" s="3">
        <v>5.9</v>
      </c>
      <c r="AL153" s="3">
        <v>5.9</v>
      </c>
      <c r="AM153" s="3">
        <v>11818.54</v>
      </c>
      <c r="AN153" s="3">
        <v>147774.76999999999</v>
      </c>
      <c r="AO153" s="3">
        <v>-12.5</v>
      </c>
      <c r="AP153" s="3">
        <v>10</v>
      </c>
      <c r="AQ153" s="3">
        <v>64214.93</v>
      </c>
      <c r="AR153" s="3">
        <v>7.2</v>
      </c>
      <c r="AS153" s="3">
        <v>465446.65</v>
      </c>
      <c r="AT153" s="3">
        <v>23.9</v>
      </c>
      <c r="AU153" s="3">
        <v>1519485.4</v>
      </c>
      <c r="AV153" s="3">
        <v>11.6</v>
      </c>
      <c r="AW153" s="3">
        <v>1497354.38</v>
      </c>
      <c r="AX153" s="3">
        <v>11.5</v>
      </c>
      <c r="AY153" s="3">
        <v>1047650.47</v>
      </c>
      <c r="AZ153" s="3">
        <v>13.1</v>
      </c>
      <c r="BA153" s="3">
        <v>143434.7194</v>
      </c>
      <c r="BB153" s="3">
        <f t="shared" si="12"/>
        <v>15.152731472570258</v>
      </c>
      <c r="BC153" s="3">
        <v>8865</v>
      </c>
      <c r="BD153">
        <f t="shared" si="13"/>
        <v>-48.203330411919367</v>
      </c>
      <c r="BF153" s="10" t="e">
        <f t="shared" si="14"/>
        <v>#DIV/0!</v>
      </c>
    </row>
    <row r="154" spans="1:58" x14ac:dyDescent="0.2">
      <c r="A154" s="2" t="s">
        <v>140</v>
      </c>
      <c r="B154" s="3">
        <v>15.7</v>
      </c>
      <c r="C154" s="3">
        <v>10970.9</v>
      </c>
      <c r="D154" s="3">
        <v>53</v>
      </c>
      <c r="E154" s="3">
        <v>12860.2</v>
      </c>
      <c r="F154" s="3">
        <v>4.2</v>
      </c>
      <c r="G154" s="3">
        <v>3695289.8</v>
      </c>
      <c r="H154" s="3">
        <v>-16.3</v>
      </c>
      <c r="I154" s="3">
        <v>57092042.200000003</v>
      </c>
      <c r="J154" s="3">
        <f t="shared" si="15"/>
        <v>-5.4260098735291917</v>
      </c>
      <c r="K154" s="3">
        <v>82242.100000000006</v>
      </c>
      <c r="L154" s="3">
        <f t="shared" si="1"/>
        <v>-19.710539675101522</v>
      </c>
      <c r="M154" s="3">
        <v>21034.2</v>
      </c>
      <c r="N154" s="3">
        <f t="shared" si="2"/>
        <v>-9.7906686509042657</v>
      </c>
      <c r="O154" s="3">
        <v>15919.5</v>
      </c>
      <c r="P154" s="3">
        <f t="shared" si="3"/>
        <v>-7.0844495806412056</v>
      </c>
      <c r="Q154" s="3">
        <v>5114.6000000000004</v>
      </c>
      <c r="R154" s="3">
        <f t="shared" si="4"/>
        <v>-17.290339273585818</v>
      </c>
      <c r="S154" s="3">
        <v>131966.29999999999</v>
      </c>
      <c r="T154" s="3">
        <f t="shared" si="5"/>
        <v>1.2264569209787135</v>
      </c>
      <c r="U154" s="3">
        <v>29684</v>
      </c>
      <c r="V154" s="3">
        <f t="shared" si="6"/>
        <v>39.785452593311163</v>
      </c>
      <c r="W154" s="3">
        <v>94.04</v>
      </c>
      <c r="X154" s="10">
        <f t="shared" si="7"/>
        <v>-6.376195536661855E-2</v>
      </c>
      <c r="Y154" s="3">
        <v>92.89</v>
      </c>
      <c r="Z154" s="10">
        <f t="shared" si="8"/>
        <v>9.6982758620693332E-2</v>
      </c>
      <c r="AA154" s="3">
        <v>111.5</v>
      </c>
      <c r="AB154" s="10">
        <f t="shared" si="9"/>
        <v>1.1796733212341171</v>
      </c>
      <c r="AC154" s="3">
        <v>108.6</v>
      </c>
      <c r="AD154" s="10">
        <f t="shared" si="10"/>
        <v>1.3059701492537232</v>
      </c>
      <c r="AE154" s="3">
        <v>104.3</v>
      </c>
      <c r="AF154" s="10">
        <f t="shared" si="11"/>
        <v>1.6569200779727127</v>
      </c>
      <c r="AG154" s="3">
        <v>2.2999999999999998</v>
      </c>
      <c r="AH154" s="3">
        <v>0.1</v>
      </c>
      <c r="AI154" s="3">
        <v>11491.12</v>
      </c>
      <c r="AJ154" s="3">
        <v>148250.25</v>
      </c>
      <c r="AK154" s="3">
        <v>3.1</v>
      </c>
      <c r="AL154" s="3">
        <v>5.7</v>
      </c>
      <c r="AM154" s="3">
        <v>18063.87</v>
      </c>
      <c r="AN154" s="3">
        <v>165838.64000000001</v>
      </c>
      <c r="AO154" s="3">
        <v>12.2</v>
      </c>
      <c r="AP154" s="3">
        <v>10.199999999999999</v>
      </c>
      <c r="AQ154" s="3">
        <v>64903.5</v>
      </c>
      <c r="AR154" s="3">
        <v>7.6</v>
      </c>
      <c r="AS154" s="3">
        <v>475405.54</v>
      </c>
      <c r="AT154" s="3">
        <v>22.7</v>
      </c>
      <c r="AU154" s="3">
        <v>1530432.06</v>
      </c>
      <c r="AV154" s="3">
        <v>11.4</v>
      </c>
      <c r="AW154" s="3">
        <v>1504229.29</v>
      </c>
      <c r="AX154" s="3">
        <v>10.8</v>
      </c>
      <c r="AY154" s="3">
        <v>1055596.1399999999</v>
      </c>
      <c r="AZ154" s="3">
        <v>13.1</v>
      </c>
      <c r="BA154" s="3">
        <v>161762.7194</v>
      </c>
      <c r="BB154" s="3">
        <f t="shared" si="12"/>
        <v>20.015650264403128</v>
      </c>
      <c r="BC154" s="3">
        <v>18328</v>
      </c>
      <c r="BD154">
        <f t="shared" si="13"/>
        <v>106.74562887760857</v>
      </c>
      <c r="BF154" s="10" t="e">
        <f t="shared" si="14"/>
        <v>#DIV/0!</v>
      </c>
    </row>
    <row r="155" spans="1:58" x14ac:dyDescent="0.2">
      <c r="A155" s="2" t="s">
        <v>141</v>
      </c>
      <c r="B155" s="4">
        <v>15.358695652173912</v>
      </c>
      <c r="C155" s="3">
        <v>11892.6</v>
      </c>
      <c r="D155" s="3">
        <v>54.2</v>
      </c>
      <c r="E155" s="3">
        <v>14012.4</v>
      </c>
      <c r="F155" s="3">
        <v>4.8</v>
      </c>
      <c r="G155" s="3">
        <v>4008142.3</v>
      </c>
      <c r="H155" s="3">
        <v>-16.8</v>
      </c>
      <c r="I155" s="3">
        <v>62093026.700000003</v>
      </c>
      <c r="J155" s="3">
        <f t="shared" si="15"/>
        <v>-5.5492082024973133</v>
      </c>
      <c r="K155" s="3">
        <v>88882.3</v>
      </c>
      <c r="L155" s="3">
        <f t="shared" si="1"/>
        <v>-19.539864666078255</v>
      </c>
      <c r="M155" s="3">
        <v>20662.400000000001</v>
      </c>
      <c r="N155" s="3">
        <f t="shared" si="2"/>
        <v>-10.550832049039794</v>
      </c>
      <c r="O155" s="3">
        <v>15619.2</v>
      </c>
      <c r="P155" s="3">
        <f t="shared" si="3"/>
        <v>-8.2874355571735503</v>
      </c>
      <c r="Q155" s="3">
        <v>5043.3</v>
      </c>
      <c r="R155" s="3">
        <f t="shared" si="4"/>
        <v>-16.900642609985173</v>
      </c>
      <c r="S155" s="3">
        <v>132193.4</v>
      </c>
      <c r="T155" s="3">
        <f t="shared" si="5"/>
        <v>1.2403713455532372</v>
      </c>
      <c r="U155" s="3">
        <v>29720.7</v>
      </c>
      <c r="V155" s="3">
        <f t="shared" si="6"/>
        <v>39.290534840560156</v>
      </c>
      <c r="W155" s="3">
        <v>94.08</v>
      </c>
      <c r="X155" s="10">
        <f t="shared" si="7"/>
        <v>4.2535091450438149E-2</v>
      </c>
      <c r="Y155" s="3">
        <v>93.5</v>
      </c>
      <c r="Z155" s="10">
        <f t="shared" si="8"/>
        <v>0.65669070944127406</v>
      </c>
      <c r="AA155" s="3">
        <v>111.5</v>
      </c>
      <c r="AB155" s="10">
        <f t="shared" si="9"/>
        <v>0</v>
      </c>
      <c r="AC155" s="3">
        <v>108.4</v>
      </c>
      <c r="AD155" s="10">
        <f t="shared" si="10"/>
        <v>-0.18416206261509083</v>
      </c>
      <c r="AE155" s="3">
        <v>103.7</v>
      </c>
      <c r="AF155" s="10">
        <f t="shared" si="11"/>
        <v>-0.57526366251197925</v>
      </c>
      <c r="AG155" s="3">
        <v>2.1</v>
      </c>
      <c r="AH155" s="3">
        <v>0.2</v>
      </c>
      <c r="AI155" s="3">
        <v>11301.75</v>
      </c>
      <c r="AJ155" s="3">
        <v>159552</v>
      </c>
      <c r="AK155" s="4">
        <f>(AI155-AI143)/AI143*100</f>
        <v>-7.9815665951530832</v>
      </c>
      <c r="AL155" s="3">
        <v>4.5</v>
      </c>
      <c r="AM155" s="3">
        <v>22002.36</v>
      </c>
      <c r="AN155" s="3">
        <v>187841</v>
      </c>
      <c r="AO155" s="4">
        <f>(AM155-AM143)/AM143*100</f>
        <v>-13.866951240613478</v>
      </c>
      <c r="AP155" s="3">
        <v>6.4</v>
      </c>
      <c r="AQ155" s="3">
        <v>68303.87</v>
      </c>
      <c r="AR155" s="3">
        <v>8.1</v>
      </c>
      <c r="AS155" s="3">
        <v>486557.24</v>
      </c>
      <c r="AT155" s="3">
        <v>21.4</v>
      </c>
      <c r="AU155" s="3">
        <v>1550066.67</v>
      </c>
      <c r="AV155" s="3">
        <v>11.3</v>
      </c>
      <c r="AW155" s="3">
        <v>1505863.83</v>
      </c>
      <c r="AX155" s="3">
        <v>11</v>
      </c>
      <c r="AY155" s="3">
        <v>1066040.06</v>
      </c>
      <c r="AZ155" s="3">
        <v>13.5</v>
      </c>
      <c r="BA155" s="3">
        <v>178022.7194</v>
      </c>
      <c r="BB155" s="3">
        <f t="shared" si="12"/>
        <v>16.403351273608635</v>
      </c>
      <c r="BC155" s="3">
        <v>16260</v>
      </c>
      <c r="BD155">
        <f t="shared" si="13"/>
        <v>-11.283282409428196</v>
      </c>
      <c r="BF155" s="10" t="e">
        <f t="shared" si="14"/>
        <v>#DIV/0!</v>
      </c>
    </row>
    <row r="156" spans="1:58" x14ac:dyDescent="0.2">
      <c r="A156" s="2" t="s">
        <v>183</v>
      </c>
      <c r="B156" s="4">
        <v>11.149275362318841</v>
      </c>
      <c r="C156" s="3">
        <v>1042.3699999999999</v>
      </c>
      <c r="D156" s="3">
        <v>65.8</v>
      </c>
      <c r="E156" s="4">
        <f>E144*E144/E132</f>
        <v>1419.0355156378225</v>
      </c>
      <c r="F156" s="4">
        <f>(E156-E144)/E144*100</f>
        <v>13.750341934895594</v>
      </c>
      <c r="G156" s="3">
        <v>238452.41</v>
      </c>
      <c r="H156" s="3">
        <v>-32.75</v>
      </c>
      <c r="I156" s="4">
        <f>I144*I144/I132</f>
        <v>4752792.5820125807</v>
      </c>
      <c r="J156" s="3">
        <f t="shared" si="15"/>
        <v>-7.4839201376667219</v>
      </c>
      <c r="K156" s="4">
        <f>K144*K144/K132</f>
        <v>6052.6711719676323</v>
      </c>
      <c r="L156" s="3">
        <f t="shared" si="1"/>
        <v>-20.65712562145071</v>
      </c>
      <c r="M156" s="3">
        <v>20459.89</v>
      </c>
      <c r="N156" s="3">
        <f t="shared" si="2"/>
        <v>-9.3861164257369687</v>
      </c>
      <c r="O156" s="3">
        <v>15488.92</v>
      </c>
      <c r="P156" s="3">
        <f t="shared" si="3"/>
        <v>-7.0142219927599285</v>
      </c>
      <c r="Q156" s="3">
        <v>4970.9799999999996</v>
      </c>
      <c r="R156" s="3">
        <f t="shared" si="4"/>
        <v>-16.057684189196042</v>
      </c>
      <c r="S156" s="3">
        <v>133030.51999999999</v>
      </c>
      <c r="T156" s="3">
        <f t="shared" si="5"/>
        <v>3.932448469535621</v>
      </c>
      <c r="U156" s="3">
        <v>30304.12</v>
      </c>
      <c r="V156" s="3">
        <f t="shared" si="6"/>
        <v>41.066185027604241</v>
      </c>
      <c r="W156" s="4">
        <f>AVERAGE(W155,W157)</f>
        <v>97.43</v>
      </c>
      <c r="X156" s="10">
        <f t="shared" si="7"/>
        <v>3.5607993197279004</v>
      </c>
      <c r="Y156" s="3">
        <v>94.01</v>
      </c>
      <c r="Z156" s="10">
        <f t="shared" si="8"/>
        <v>0.54545454545455097</v>
      </c>
      <c r="AA156" s="3">
        <v>112.4</v>
      </c>
      <c r="AB156" s="10">
        <f t="shared" si="9"/>
        <v>0.80717488789238179</v>
      </c>
      <c r="AC156" s="3">
        <v>109.2</v>
      </c>
      <c r="AD156" s="10">
        <f t="shared" si="10"/>
        <v>0.73800738007379807</v>
      </c>
      <c r="AE156" s="3">
        <v>104.4</v>
      </c>
      <c r="AF156" s="10">
        <f t="shared" si="11"/>
        <v>0.67502410800386003</v>
      </c>
      <c r="AG156" s="3">
        <v>2.5</v>
      </c>
      <c r="AH156" s="3">
        <v>1</v>
      </c>
      <c r="AI156" s="3">
        <v>20208.09</v>
      </c>
      <c r="AJ156" s="3">
        <v>20208.09</v>
      </c>
      <c r="AK156" s="3">
        <v>17.7</v>
      </c>
      <c r="AL156" s="3">
        <v>17.7</v>
      </c>
      <c r="AM156" s="3">
        <v>13935.36</v>
      </c>
      <c r="AN156" s="3">
        <v>13935.36</v>
      </c>
      <c r="AO156" s="3">
        <v>37.5</v>
      </c>
      <c r="AP156" s="3">
        <v>37.5</v>
      </c>
      <c r="AQ156" s="3">
        <v>86598.61</v>
      </c>
      <c r="AR156" s="3">
        <v>19.399999999999999</v>
      </c>
      <c r="AS156" s="3">
        <v>472526.45</v>
      </c>
      <c r="AT156" s="3">
        <v>14.5</v>
      </c>
      <c r="AU156" s="3">
        <v>1575945.59</v>
      </c>
      <c r="AV156" s="3">
        <v>11.3</v>
      </c>
      <c r="AW156" s="3">
        <v>1520724.226</v>
      </c>
      <c r="AX156" s="3">
        <v>10.4</v>
      </c>
      <c r="AY156" s="3">
        <v>1086366.6506000001</v>
      </c>
      <c r="AZ156" s="3">
        <v>12.6</v>
      </c>
      <c r="BA156" s="3">
        <v>36970.493699999999</v>
      </c>
      <c r="BB156" s="3">
        <f t="shared" si="12"/>
        <v>6.3662816151280444</v>
      </c>
      <c r="BC156" s="3">
        <v>36970.493699999999</v>
      </c>
      <c r="BD156">
        <f t="shared" si="13"/>
        <v>127.37080996309962</v>
      </c>
      <c r="BF156" s="10" t="e">
        <f t="shared" si="14"/>
        <v>#DIV/0!</v>
      </c>
    </row>
    <row r="157" spans="1:58" x14ac:dyDescent="0.2">
      <c r="A157" s="2" t="s">
        <v>142</v>
      </c>
      <c r="B157" s="3">
        <v>14.7</v>
      </c>
      <c r="C157" s="3">
        <v>2074.6999999999998</v>
      </c>
      <c r="D157" s="3">
        <v>41.8</v>
      </c>
      <c r="E157" s="3">
        <v>2430.9</v>
      </c>
      <c r="F157" s="3">
        <v>1.6</v>
      </c>
      <c r="G157" s="3">
        <v>467034.5</v>
      </c>
      <c r="H157" s="3">
        <v>-22.2</v>
      </c>
      <c r="I157" s="3">
        <v>6248872.5999999996</v>
      </c>
      <c r="J157" s="3">
        <f t="shared" si="15"/>
        <v>-34.257887504735606</v>
      </c>
      <c r="K157" s="3">
        <v>14272.1</v>
      </c>
      <c r="L157" s="3">
        <f t="shared" si="1"/>
        <v>-1.7965761153772131</v>
      </c>
      <c r="M157" s="3">
        <v>20346.5</v>
      </c>
      <c r="N157" s="3">
        <f t="shared" si="2"/>
        <v>-9.4310311058882217</v>
      </c>
      <c r="O157" s="3">
        <v>15387.3</v>
      </c>
      <c r="P157" s="3">
        <f t="shared" si="3"/>
        <v>-7.2378058705442001</v>
      </c>
      <c r="Q157" s="3">
        <v>4959.2</v>
      </c>
      <c r="R157" s="3">
        <f t="shared" si="4"/>
        <v>-15.621118540826572</v>
      </c>
      <c r="S157" s="3">
        <v>133364.4</v>
      </c>
      <c r="T157" s="3">
        <f t="shared" si="5"/>
        <v>3.8871487517361247</v>
      </c>
      <c r="U157" s="3">
        <v>30686.2</v>
      </c>
      <c r="V157" s="3">
        <f t="shared" si="6"/>
        <v>42.223107975954896</v>
      </c>
      <c r="W157" s="3">
        <v>100.78</v>
      </c>
      <c r="X157" s="10">
        <f t="shared" si="7"/>
        <v>3.4383660063635371</v>
      </c>
      <c r="Y157" s="3">
        <v>94.8</v>
      </c>
      <c r="Z157" s="10">
        <f t="shared" si="8"/>
        <v>0.84033613445377298</v>
      </c>
      <c r="AA157" s="3">
        <v>116.2</v>
      </c>
      <c r="AB157" s="10">
        <f t="shared" si="9"/>
        <v>3.3807829181494635</v>
      </c>
      <c r="AC157" s="3">
        <v>112.6</v>
      </c>
      <c r="AD157" s="10">
        <f t="shared" si="10"/>
        <v>3.1135531135531056</v>
      </c>
      <c r="AE157" s="3">
        <v>107.3</v>
      </c>
      <c r="AF157" s="10">
        <f t="shared" si="11"/>
        <v>2.7777777777777692</v>
      </c>
      <c r="AG157" s="3">
        <v>0.8</v>
      </c>
      <c r="AH157" s="3">
        <v>-0.2</v>
      </c>
      <c r="AI157" s="3">
        <v>11245.41</v>
      </c>
      <c r="AJ157" s="3">
        <v>31453.5</v>
      </c>
      <c r="AK157" s="4">
        <f>(AI157-AI145)/AI145*100</f>
        <v>10.049410334774832</v>
      </c>
      <c r="AL157" s="3">
        <v>14.9</v>
      </c>
      <c r="AM157" s="3">
        <v>10924.32</v>
      </c>
      <c r="AN157" s="3">
        <v>24859.68</v>
      </c>
      <c r="AO157" s="4">
        <f>(AM157-AM145)/AM145*100</f>
        <v>-1.0133062707556524</v>
      </c>
      <c r="AP157" s="3">
        <v>17.399999999999999</v>
      </c>
      <c r="AQ157" s="3">
        <v>71727.69</v>
      </c>
      <c r="AR157" s="3">
        <v>3.3</v>
      </c>
      <c r="AS157" s="3">
        <v>476527.6</v>
      </c>
      <c r="AT157" s="3">
        <v>21.4</v>
      </c>
      <c r="AU157" s="3">
        <v>1582913.07</v>
      </c>
      <c r="AV157" s="3">
        <v>11.1</v>
      </c>
      <c r="AW157" s="3">
        <v>1543813.9679</v>
      </c>
      <c r="AX157" s="3">
        <v>11.4</v>
      </c>
      <c r="AY157" s="3">
        <v>1098023.5115</v>
      </c>
      <c r="AZ157" s="3">
        <v>13</v>
      </c>
      <c r="BA157" s="3">
        <v>47878.217100000002</v>
      </c>
      <c r="BB157" s="3">
        <f t="shared" si="12"/>
        <v>11.164210921893858</v>
      </c>
      <c r="BC157" s="3">
        <v>10907.7235</v>
      </c>
      <c r="BD157">
        <f t="shared" si="13"/>
        <v>-70.496137843028052</v>
      </c>
      <c r="BF157" s="10" t="e">
        <f t="shared" si="14"/>
        <v>#DIV/0!</v>
      </c>
    </row>
    <row r="158" spans="1:58" x14ac:dyDescent="0.2">
      <c r="A158" s="2" t="s">
        <v>143</v>
      </c>
      <c r="B158" s="3">
        <v>15.6</v>
      </c>
      <c r="C158" s="3">
        <v>3131.5</v>
      </c>
      <c r="D158" s="3">
        <v>44.57</v>
      </c>
      <c r="E158" s="3">
        <v>3676.8</v>
      </c>
      <c r="F158" s="3">
        <v>2.9</v>
      </c>
      <c r="G158" s="3">
        <v>768123</v>
      </c>
      <c r="H158" s="3">
        <v>-22.6</v>
      </c>
      <c r="I158" s="3">
        <v>9917954.3000000007</v>
      </c>
      <c r="J158" s="3">
        <f t="shared" si="15"/>
        <v>-34.310900219148799</v>
      </c>
      <c r="K158" s="3">
        <v>21947.200000000001</v>
      </c>
      <c r="L158" s="3">
        <f t="shared" si="1"/>
        <v>-3.1182681781262045</v>
      </c>
      <c r="M158" s="3">
        <v>20280.8</v>
      </c>
      <c r="N158" s="3">
        <f t="shared" si="2"/>
        <v>-9.1866525765255993</v>
      </c>
      <c r="O158" s="3">
        <v>15376.6</v>
      </c>
      <c r="P158" s="3">
        <f t="shared" si="3"/>
        <v>-6.9804301140316323</v>
      </c>
      <c r="Q158" s="3">
        <v>4904.2</v>
      </c>
      <c r="R158" s="3">
        <f t="shared" si="4"/>
        <v>-15.472517623537119</v>
      </c>
      <c r="S158" s="3">
        <v>134550.6</v>
      </c>
      <c r="T158" s="3">
        <f t="shared" si="5"/>
        <v>4.0692399614817854</v>
      </c>
      <c r="U158" s="3">
        <v>31109.3</v>
      </c>
      <c r="V158" s="3">
        <f t="shared" si="6"/>
        <v>15.241824351356549</v>
      </c>
      <c r="W158" s="3">
        <v>101.13</v>
      </c>
      <c r="X158" s="10">
        <f t="shared" si="7"/>
        <v>0.34729112919229443</v>
      </c>
      <c r="Y158" s="3">
        <v>94.64</v>
      </c>
      <c r="Z158" s="10">
        <f t="shared" si="8"/>
        <v>-0.16877637130801329</v>
      </c>
      <c r="AA158" s="3">
        <v>114.2</v>
      </c>
      <c r="AB158" s="10">
        <f t="shared" si="9"/>
        <v>-1.7211703958691909</v>
      </c>
      <c r="AC158" s="3">
        <v>111</v>
      </c>
      <c r="AD158" s="10">
        <f t="shared" si="10"/>
        <v>-1.4209591474245065</v>
      </c>
      <c r="AE158" s="3">
        <v>106.2</v>
      </c>
      <c r="AF158" s="10">
        <f t="shared" si="11"/>
        <v>-1.0251630941286061</v>
      </c>
      <c r="AG158" s="3">
        <v>0.9</v>
      </c>
      <c r="AH158" s="3">
        <v>-0.3</v>
      </c>
      <c r="AI158" s="3">
        <v>12912.48</v>
      </c>
      <c r="AJ158" s="3">
        <v>44365.98</v>
      </c>
      <c r="AK158" s="3">
        <v>12.2</v>
      </c>
      <c r="AL158" s="3">
        <v>14.1</v>
      </c>
      <c r="AM158" s="3">
        <v>21057.48</v>
      </c>
      <c r="AN158" s="3">
        <v>45917.16</v>
      </c>
      <c r="AO158" s="3">
        <v>25.4</v>
      </c>
      <c r="AP158" s="3">
        <v>21</v>
      </c>
      <c r="AQ158" s="3">
        <v>68605.05</v>
      </c>
      <c r="AR158" s="3">
        <v>6.1</v>
      </c>
      <c r="AS158" s="3">
        <v>488770.09</v>
      </c>
      <c r="AT158" s="3">
        <v>18.8</v>
      </c>
      <c r="AU158" s="3">
        <v>1599609.57</v>
      </c>
      <c r="AV158" s="3">
        <v>10.6</v>
      </c>
      <c r="AW158" s="3">
        <v>1556487.0741999999</v>
      </c>
      <c r="AX158" s="3">
        <v>10.3</v>
      </c>
      <c r="AY158" s="3">
        <v>1108255.9982</v>
      </c>
      <c r="AZ158" s="3">
        <v>12.4</v>
      </c>
      <c r="BA158" s="3">
        <v>69064.118799999997</v>
      </c>
      <c r="BB158" s="3">
        <f t="shared" si="12"/>
        <v>3.080272465897349</v>
      </c>
      <c r="BC158" s="3">
        <v>21185.901699999999</v>
      </c>
      <c r="BD158">
        <f t="shared" si="13"/>
        <v>94.228444642917452</v>
      </c>
      <c r="BF158" s="10" t="e">
        <f t="shared" si="14"/>
        <v>#DIV/0!</v>
      </c>
    </row>
    <row r="159" spans="1:58" x14ac:dyDescent="0.2">
      <c r="A159" s="2" t="s">
        <v>144</v>
      </c>
      <c r="B159" s="3">
        <v>15.7</v>
      </c>
      <c r="C159" s="3">
        <v>4240.6000000000004</v>
      </c>
      <c r="D159" s="3">
        <v>43.7</v>
      </c>
      <c r="E159" s="3">
        <v>4941.6000000000004</v>
      </c>
      <c r="F159" s="3">
        <v>2.5</v>
      </c>
      <c r="G159" s="3">
        <v>1035317.1</v>
      </c>
      <c r="H159" s="3">
        <v>-23.7</v>
      </c>
      <c r="I159" s="3">
        <v>13434242.1</v>
      </c>
      <c r="J159" s="3">
        <f t="shared" si="15"/>
        <v>-34.855585645659346</v>
      </c>
      <c r="K159" s="3">
        <v>29143</v>
      </c>
      <c r="L159" s="3">
        <f t="shared" si="1"/>
        <v>-4.6848119730240718</v>
      </c>
      <c r="M159" s="3">
        <v>20179.599999999999</v>
      </c>
      <c r="N159" s="3">
        <f t="shared" si="2"/>
        <v>-9.1299629397805226</v>
      </c>
      <c r="O159" s="3">
        <v>15266.6</v>
      </c>
      <c r="P159" s="3">
        <f t="shared" si="3"/>
        <v>-7.1318206703570812</v>
      </c>
      <c r="Q159" s="3">
        <v>4913</v>
      </c>
      <c r="R159" s="3">
        <f t="shared" si="4"/>
        <v>-14.824638962570003</v>
      </c>
      <c r="S159" s="3">
        <v>134942.70000000001</v>
      </c>
      <c r="T159" s="3">
        <f t="shared" si="5"/>
        <v>4.2965226686205504</v>
      </c>
      <c r="U159" s="3">
        <v>31458.2</v>
      </c>
      <c r="V159" s="3">
        <f t="shared" si="6"/>
        <v>15.759415650126041</v>
      </c>
      <c r="W159" s="3">
        <v>101.23</v>
      </c>
      <c r="X159" s="10">
        <f t="shared" si="7"/>
        <v>9.888262632256356E-2</v>
      </c>
      <c r="Y159" s="3">
        <v>94.47</v>
      </c>
      <c r="Z159" s="10">
        <f t="shared" si="8"/>
        <v>-0.17962806424345065</v>
      </c>
      <c r="AA159" s="3">
        <v>116.4</v>
      </c>
      <c r="AB159" s="10">
        <f t="shared" si="9"/>
        <v>1.9264448336252213</v>
      </c>
      <c r="AC159" s="3">
        <v>113.4</v>
      </c>
      <c r="AD159" s="10">
        <f t="shared" si="10"/>
        <v>2.1621621621621672</v>
      </c>
      <c r="AE159" s="3">
        <v>108.8</v>
      </c>
      <c r="AF159" s="10">
        <f t="shared" si="11"/>
        <v>2.4482109227871884</v>
      </c>
      <c r="AG159" s="3">
        <v>1.2</v>
      </c>
      <c r="AH159" s="3">
        <v>0.1</v>
      </c>
      <c r="AI159" s="3">
        <v>16784.2</v>
      </c>
      <c r="AJ159" s="3">
        <v>61150.18</v>
      </c>
      <c r="AK159" s="3">
        <v>7.8</v>
      </c>
      <c r="AL159" s="3">
        <v>11.8</v>
      </c>
      <c r="AM159" s="3">
        <v>13635.52</v>
      </c>
      <c r="AN159" s="3">
        <v>59552.68</v>
      </c>
      <c r="AO159" s="3">
        <v>3.8</v>
      </c>
      <c r="AP159" s="3">
        <v>16.3</v>
      </c>
      <c r="AQ159" s="3">
        <v>68392.600000000006</v>
      </c>
      <c r="AR159" s="3">
        <v>6.2</v>
      </c>
      <c r="AS159" s="3">
        <v>490180.42</v>
      </c>
      <c r="AT159" s="3">
        <v>18.5</v>
      </c>
      <c r="AU159" s="3">
        <v>1596331.87</v>
      </c>
      <c r="AV159" s="3">
        <v>10.5</v>
      </c>
      <c r="AW159" s="3">
        <v>1559117.5769</v>
      </c>
      <c r="AX159" s="3">
        <v>9.8000000000000007</v>
      </c>
      <c r="AY159" s="3">
        <v>1119233.6155999999</v>
      </c>
      <c r="AZ159" s="3">
        <v>12.9</v>
      </c>
      <c r="BA159" s="3">
        <v>82944.094400000002</v>
      </c>
      <c r="BB159" s="3">
        <f t="shared" si="12"/>
        <v>10.873420308199734</v>
      </c>
      <c r="BC159" s="3">
        <v>13879.9756</v>
      </c>
      <c r="BD159">
        <f t="shared" si="13"/>
        <v>-34.484848478268923</v>
      </c>
      <c r="BF159" s="10" t="e">
        <f t="shared" si="14"/>
        <v>#DIV/0!</v>
      </c>
    </row>
    <row r="160" spans="1:58" x14ac:dyDescent="0.2">
      <c r="A160" s="2" t="s">
        <v>145</v>
      </c>
      <c r="B160" s="3">
        <v>15.7</v>
      </c>
      <c r="C160" s="3">
        <v>5349.4</v>
      </c>
      <c r="D160" s="3">
        <v>50.4</v>
      </c>
      <c r="E160" s="3">
        <v>6209</v>
      </c>
      <c r="F160" s="3">
        <v>2.9</v>
      </c>
      <c r="G160" s="3">
        <v>1313176.2</v>
      </c>
      <c r="H160" s="3">
        <v>-23.6</v>
      </c>
      <c r="I160" s="3">
        <v>17091769.699999999</v>
      </c>
      <c r="J160" s="3">
        <f t="shared" si="15"/>
        <v>-34.43140534323652</v>
      </c>
      <c r="K160" s="3">
        <v>36726.1</v>
      </c>
      <c r="L160" s="3">
        <f t="shared" si="1"/>
        <v>-4.5274347049602648</v>
      </c>
      <c r="M160" s="3">
        <v>20086.599999999999</v>
      </c>
      <c r="N160" s="3">
        <f t="shared" si="2"/>
        <v>-8.9934576559923212</v>
      </c>
      <c r="O160" s="3">
        <v>15204.8</v>
      </c>
      <c r="P160" s="3">
        <f t="shared" si="3"/>
        <v>-7.4396264663448513</v>
      </c>
      <c r="Q160" s="3">
        <v>4881.8</v>
      </c>
      <c r="R160" s="3">
        <f t="shared" si="4"/>
        <v>-13.51533296720817</v>
      </c>
      <c r="S160" s="3">
        <v>135928.1</v>
      </c>
      <c r="T160" s="3">
        <f t="shared" si="5"/>
        <v>4.8340162717501078</v>
      </c>
      <c r="U160" s="3">
        <v>31815.599999999999</v>
      </c>
      <c r="V160" s="3">
        <f t="shared" si="6"/>
        <v>16.220096218123636</v>
      </c>
      <c r="W160" s="3">
        <v>101.18</v>
      </c>
      <c r="X160" s="10">
        <f t="shared" si="7"/>
        <v>-4.9392472587174906E-2</v>
      </c>
      <c r="Y160" s="3">
        <v>94.4</v>
      </c>
      <c r="Z160" s="10">
        <f t="shared" si="8"/>
        <v>-7.4097597120771866E-2</v>
      </c>
      <c r="AA160" s="3">
        <v>114.7</v>
      </c>
      <c r="AB160" s="10">
        <f t="shared" si="9"/>
        <v>-1.4604810996563597</v>
      </c>
      <c r="AC160" s="3">
        <v>112</v>
      </c>
      <c r="AD160" s="10">
        <f t="shared" si="10"/>
        <v>-1.2345679012345729</v>
      </c>
      <c r="AE160" s="3">
        <v>107.9</v>
      </c>
      <c r="AF160" s="10">
        <f t="shared" si="11"/>
        <v>-0.82720588235293335</v>
      </c>
      <c r="AG160" s="3">
        <v>1.5</v>
      </c>
      <c r="AH160" s="3">
        <v>-0.1</v>
      </c>
      <c r="AI160" s="3">
        <v>16073.4</v>
      </c>
      <c r="AJ160" s="3">
        <v>77223.58</v>
      </c>
      <c r="AK160" s="3">
        <v>3.7</v>
      </c>
      <c r="AL160" s="3">
        <v>10.029999999999999</v>
      </c>
      <c r="AM160" s="3">
        <v>16914.75</v>
      </c>
      <c r="AN160" s="3">
        <v>76467.429999999993</v>
      </c>
      <c r="AO160" s="3">
        <v>9.17</v>
      </c>
      <c r="AP160" s="3">
        <v>14.68</v>
      </c>
      <c r="AQ160" s="3">
        <v>67333.210000000006</v>
      </c>
      <c r="AR160" s="3">
        <v>7.3</v>
      </c>
      <c r="AS160" s="3">
        <v>496389.78</v>
      </c>
      <c r="AT160" s="3">
        <v>17</v>
      </c>
      <c r="AU160" s="3">
        <v>1601360.42</v>
      </c>
      <c r="AV160" s="3">
        <v>9.6</v>
      </c>
      <c r="AW160" s="3">
        <v>1570194.0390999999</v>
      </c>
      <c r="AX160" s="3">
        <v>9.1999999999999993</v>
      </c>
      <c r="AY160" s="3">
        <v>1130352.8319000001</v>
      </c>
      <c r="AZ160" s="3">
        <v>12.9</v>
      </c>
      <c r="BA160" s="3">
        <v>93574.980599999995</v>
      </c>
      <c r="BB160" s="3">
        <f t="shared" si="12"/>
        <v>14.704373383797265</v>
      </c>
      <c r="BC160" s="3">
        <v>10630.886200000001</v>
      </c>
      <c r="BD160">
        <f t="shared" si="13"/>
        <v>-23.408466222375772</v>
      </c>
      <c r="BF160" s="10" t="e">
        <f t="shared" si="14"/>
        <v>#DIV/0!</v>
      </c>
    </row>
    <row r="161" spans="1:58" x14ac:dyDescent="0.2">
      <c r="A161" s="2" t="s">
        <v>146</v>
      </c>
      <c r="B161" s="3">
        <v>15.6</v>
      </c>
      <c r="C161" s="3">
        <v>6454</v>
      </c>
      <c r="D161" s="3">
        <v>53.5</v>
      </c>
      <c r="E161" s="3">
        <v>7477.5</v>
      </c>
      <c r="F161" s="3">
        <v>3.2</v>
      </c>
      <c r="G161" s="3">
        <v>1594941.9</v>
      </c>
      <c r="H161" s="3">
        <v>-22.7</v>
      </c>
      <c r="I161" s="3">
        <v>20593768.699999999</v>
      </c>
      <c r="J161" s="3">
        <f t="shared" si="15"/>
        <v>-34.328964795602481</v>
      </c>
      <c r="K161" s="3">
        <v>44024.7</v>
      </c>
      <c r="L161" s="3">
        <f t="shared" si="1"/>
        <v>-3.819500578943924</v>
      </c>
      <c r="M161" s="3">
        <v>20010.07</v>
      </c>
      <c r="N161" s="3">
        <f t="shared" si="2"/>
        <v>-8.8246578088832965</v>
      </c>
      <c r="O161" s="3">
        <v>15162.23</v>
      </c>
      <c r="P161" s="3">
        <f t="shared" si="3"/>
        <v>-6.2908758289503819</v>
      </c>
      <c r="Q161" s="3">
        <v>4847.8500000000004</v>
      </c>
      <c r="R161" s="3">
        <f t="shared" si="4"/>
        <v>-15.933722926457062</v>
      </c>
      <c r="S161" s="3">
        <v>136467.07</v>
      </c>
      <c r="T161" s="3">
        <f t="shared" si="5"/>
        <v>4.9736194945742884</v>
      </c>
      <c r="U161" s="3">
        <v>32195.200000000001</v>
      </c>
      <c r="V161" s="3">
        <f t="shared" si="6"/>
        <v>15.769261195693618</v>
      </c>
      <c r="W161" s="3">
        <v>101.37</v>
      </c>
      <c r="X161" s="10">
        <f t="shared" si="7"/>
        <v>0.187784147064635</v>
      </c>
      <c r="Y161" s="3">
        <v>94.44</v>
      </c>
      <c r="Z161" s="10">
        <f t="shared" si="8"/>
        <v>4.2372881355923771E-2</v>
      </c>
      <c r="AA161" s="3">
        <v>116.4</v>
      </c>
      <c r="AB161" s="10">
        <f t="shared" si="9"/>
        <v>1.4821272885789039</v>
      </c>
      <c r="AC161" s="3">
        <v>113.3</v>
      </c>
      <c r="AD161" s="10">
        <f t="shared" si="10"/>
        <v>1.1607142857142831</v>
      </c>
      <c r="AE161" s="3">
        <v>108.5</v>
      </c>
      <c r="AF161" s="10">
        <f t="shared" si="11"/>
        <v>0.55607043558850255</v>
      </c>
      <c r="AG161" s="3">
        <v>1.5</v>
      </c>
      <c r="AH161" s="3">
        <v>-0.2</v>
      </c>
      <c r="AI161" s="3">
        <v>17082.37</v>
      </c>
      <c r="AJ161" s="3">
        <v>94305.95</v>
      </c>
      <c r="AK161" s="3">
        <v>8.9</v>
      </c>
      <c r="AL161" s="3">
        <v>9.8201000000000001</v>
      </c>
      <c r="AM161" s="3">
        <v>27015.91</v>
      </c>
      <c r="AN161" s="3">
        <v>103483.34</v>
      </c>
      <c r="AO161" s="3">
        <v>19.100000000000001</v>
      </c>
      <c r="AP161" s="3">
        <v>15.796900000000001</v>
      </c>
      <c r="AQ161" s="3">
        <v>66977.679999999993</v>
      </c>
      <c r="AR161" s="3">
        <v>6.6</v>
      </c>
      <c r="AS161" s="3">
        <v>510228.17</v>
      </c>
      <c r="AT161" s="3">
        <v>15</v>
      </c>
      <c r="AU161" s="3">
        <v>1631282.53</v>
      </c>
      <c r="AV161" s="3">
        <v>9.4</v>
      </c>
      <c r="AW161" s="3">
        <v>1596635.6131</v>
      </c>
      <c r="AX161" s="3">
        <v>9.1999999999999993</v>
      </c>
      <c r="AY161" s="3">
        <v>1145720.8182000001</v>
      </c>
      <c r="AZ161" s="3">
        <v>12.9</v>
      </c>
      <c r="BA161" s="3">
        <v>111292.6223</v>
      </c>
      <c r="BB161" s="3">
        <f t="shared" si="12"/>
        <v>13.495896113038564</v>
      </c>
      <c r="BC161" s="3">
        <v>17717.6417</v>
      </c>
      <c r="BD161">
        <f t="shared" si="13"/>
        <v>66.661944890351648</v>
      </c>
      <c r="BF161" s="10" t="e">
        <f t="shared" si="14"/>
        <v>#DIV/0!</v>
      </c>
    </row>
    <row r="162" spans="1:58" x14ac:dyDescent="0.2">
      <c r="A162" s="2" t="s">
        <v>147</v>
      </c>
      <c r="B162" s="3">
        <v>16</v>
      </c>
      <c r="C162" s="3">
        <v>7517.1</v>
      </c>
      <c r="D162" s="3">
        <v>56.3</v>
      </c>
      <c r="E162" s="3">
        <v>8676.1</v>
      </c>
      <c r="F162" s="3">
        <v>3.5</v>
      </c>
      <c r="G162" s="3">
        <v>1872071.5</v>
      </c>
      <c r="H162" s="3">
        <v>-22.4</v>
      </c>
      <c r="I162" s="3">
        <v>24033603.300000001</v>
      </c>
      <c r="J162" s="3">
        <f t="shared" si="15"/>
        <v>-34.306049452419963</v>
      </c>
      <c r="K162" s="3">
        <v>51704.9</v>
      </c>
      <c r="L162" s="3">
        <f t="shared" si="1"/>
        <v>-3.2656444105189086</v>
      </c>
      <c r="M162" s="3">
        <v>19943.09</v>
      </c>
      <c r="N162" s="3">
        <f t="shared" si="2"/>
        <v>-8.6239822591212878</v>
      </c>
      <c r="O162" s="3">
        <v>15083.51</v>
      </c>
      <c r="P162" s="3">
        <f t="shared" si="3"/>
        <v>-8.6810878225386574</v>
      </c>
      <c r="Q162" s="3">
        <v>4859.5600000000004</v>
      </c>
      <c r="R162" s="3">
        <f t="shared" si="4"/>
        <v>-8.4466549859643081</v>
      </c>
      <c r="S162" s="3">
        <v>137270.41</v>
      </c>
      <c r="T162" s="3">
        <f t="shared" si="5"/>
        <v>5.2308717186840159</v>
      </c>
      <c r="U162" s="3">
        <v>32581.24</v>
      </c>
      <c r="V162" s="3">
        <f t="shared" si="6"/>
        <v>15.449929308212651</v>
      </c>
      <c r="W162" s="3">
        <v>101.42</v>
      </c>
      <c r="X162" s="10">
        <f t="shared" si="7"/>
        <v>4.9324257669919262E-2</v>
      </c>
      <c r="Y162" s="3">
        <v>94.44</v>
      </c>
      <c r="Z162" s="10">
        <f t="shared" si="8"/>
        <v>0</v>
      </c>
      <c r="AA162" s="3">
        <v>117.4</v>
      </c>
      <c r="AB162" s="10">
        <f t="shared" si="9"/>
        <v>0.85910652920962194</v>
      </c>
      <c r="AC162" s="3">
        <v>114.6</v>
      </c>
      <c r="AD162" s="10">
        <f t="shared" si="10"/>
        <v>1.1473962930273585</v>
      </c>
      <c r="AE162" s="3">
        <v>110.4</v>
      </c>
      <c r="AF162" s="10">
        <f t="shared" si="11"/>
        <v>1.751152073732724</v>
      </c>
      <c r="AG162" s="3">
        <v>1.4</v>
      </c>
      <c r="AH162" s="3">
        <v>0.1</v>
      </c>
      <c r="AI162" s="3">
        <v>16456.509999999998</v>
      </c>
      <c r="AJ162" s="3">
        <v>110762.46</v>
      </c>
      <c r="AK162" s="3">
        <v>11.1</v>
      </c>
      <c r="AL162" s="3">
        <v>10.011200000000001</v>
      </c>
      <c r="AM162" s="3">
        <v>13496.04</v>
      </c>
      <c r="AN162" s="3">
        <v>116979.38</v>
      </c>
      <c r="AO162" s="3">
        <v>5.4</v>
      </c>
      <c r="AP162" s="3">
        <v>14.498799999999999</v>
      </c>
      <c r="AQ162" s="3">
        <v>67129.039999999994</v>
      </c>
      <c r="AR162" s="3">
        <v>6.1</v>
      </c>
      <c r="AS162" s="3">
        <v>510484.58</v>
      </c>
      <c r="AT162" s="3">
        <v>15.3</v>
      </c>
      <c r="AU162" s="3">
        <v>1628996.63</v>
      </c>
      <c r="AV162" s="3">
        <v>9.1999999999999993</v>
      </c>
      <c r="AW162" s="3">
        <v>1604795.2142</v>
      </c>
      <c r="AX162" s="3">
        <v>9.4</v>
      </c>
      <c r="AY162" s="3">
        <v>1153975.8964</v>
      </c>
      <c r="AZ162" s="3">
        <v>13.2</v>
      </c>
      <c r="BA162" s="3">
        <v>123249.0304</v>
      </c>
      <c r="BB162" s="3">
        <f t="shared" si="12"/>
        <v>19.834094948439883</v>
      </c>
      <c r="BC162" s="3">
        <v>11956.408100000001</v>
      </c>
      <c r="BD162">
        <f t="shared" si="13"/>
        <v>-32.51693254413199</v>
      </c>
      <c r="BF162" s="10" t="e">
        <f t="shared" si="14"/>
        <v>#DIV/0!</v>
      </c>
    </row>
    <row r="163" spans="1:58" x14ac:dyDescent="0.2">
      <c r="A163" s="2" t="s">
        <v>148</v>
      </c>
      <c r="B163" s="3">
        <v>16.3</v>
      </c>
      <c r="C163" s="3">
        <v>8594.1</v>
      </c>
      <c r="D163" s="3">
        <v>59.2</v>
      </c>
      <c r="E163" s="3">
        <v>9900.2999999999993</v>
      </c>
      <c r="F163" s="3">
        <v>3.8</v>
      </c>
      <c r="G163" s="3">
        <v>2142905.2000000002</v>
      </c>
      <c r="H163" s="3">
        <v>-22.7</v>
      </c>
      <c r="I163" s="3">
        <v>27465559.199999999</v>
      </c>
      <c r="J163" s="3">
        <f t="shared" si="15"/>
        <v>-34.195824466621836</v>
      </c>
      <c r="K163" s="3">
        <v>59704.5</v>
      </c>
      <c r="L163" s="3">
        <f t="shared" si="1"/>
        <v>-2.3240861773641264</v>
      </c>
      <c r="M163" s="3">
        <v>19851.38</v>
      </c>
      <c r="N163" s="3">
        <f t="shared" si="2"/>
        <v>-8.5430094399167054</v>
      </c>
      <c r="O163" s="3">
        <v>15054.3</v>
      </c>
      <c r="P163" s="3">
        <f t="shared" si="3"/>
        <v>-8.2519212837405487</v>
      </c>
      <c r="Q163" s="3">
        <v>4797.09</v>
      </c>
      <c r="R163" s="3">
        <f t="shared" si="4"/>
        <v>-9.4444444444444322</v>
      </c>
      <c r="S163" s="3">
        <v>138201.44</v>
      </c>
      <c r="T163" s="3">
        <f t="shared" si="5"/>
        <v>5.5877977839017712</v>
      </c>
      <c r="U163" s="3">
        <v>33002.160000000003</v>
      </c>
      <c r="V163" s="3">
        <f t="shared" si="6"/>
        <v>15.376838042497877</v>
      </c>
      <c r="W163" s="3">
        <v>101.42</v>
      </c>
      <c r="X163" s="10">
        <f t="shared" si="7"/>
        <v>0</v>
      </c>
      <c r="Y163" s="3">
        <v>94.35</v>
      </c>
      <c r="Z163" s="10">
        <f t="shared" si="8"/>
        <v>-9.5298602287170076E-2</v>
      </c>
      <c r="AA163" s="3">
        <v>117.6</v>
      </c>
      <c r="AB163" s="10">
        <f t="shared" si="9"/>
        <v>0.17035775127767344</v>
      </c>
      <c r="AC163" s="3">
        <v>114.7</v>
      </c>
      <c r="AD163" s="10">
        <f t="shared" si="10"/>
        <v>8.72600349040214E-2</v>
      </c>
      <c r="AE163" s="3">
        <v>110.2</v>
      </c>
      <c r="AF163" s="10">
        <f t="shared" si="11"/>
        <v>-0.18115942028985763</v>
      </c>
      <c r="AG163" s="3">
        <v>1.8</v>
      </c>
      <c r="AH163" s="3">
        <v>0.4</v>
      </c>
      <c r="AI163" s="3">
        <v>10652.48</v>
      </c>
      <c r="AJ163" s="3">
        <v>121414.94</v>
      </c>
      <c r="AK163" s="3">
        <v>7.24</v>
      </c>
      <c r="AL163" s="3">
        <v>9.7624999999999993</v>
      </c>
      <c r="AM163" s="3">
        <v>14647.28</v>
      </c>
      <c r="AN163" s="3">
        <v>131626.66</v>
      </c>
      <c r="AO163" s="3">
        <v>2.88</v>
      </c>
      <c r="AP163" s="3">
        <v>13.077400000000001</v>
      </c>
      <c r="AQ163" s="3">
        <v>67550.990000000005</v>
      </c>
      <c r="AR163" s="3">
        <v>6.5</v>
      </c>
      <c r="AS163" s="3">
        <v>518113.93</v>
      </c>
      <c r="AT163" s="3">
        <v>14</v>
      </c>
      <c r="AU163" s="3">
        <v>1645156.6</v>
      </c>
      <c r="AV163" s="3">
        <v>8.9</v>
      </c>
      <c r="AW163" s="3">
        <v>1618425.5541999999</v>
      </c>
      <c r="AX163" s="3">
        <v>9</v>
      </c>
      <c r="AY163" s="3">
        <v>1164895.8381000001</v>
      </c>
      <c r="AZ163" s="3">
        <v>13.2</v>
      </c>
      <c r="BA163" s="3">
        <v>138143.5955</v>
      </c>
      <c r="BB163" s="3">
        <f t="shared" si="12"/>
        <v>17.614342110462687</v>
      </c>
      <c r="BC163" s="3">
        <v>14894.5651</v>
      </c>
      <c r="BD163">
        <f t="shared" si="13"/>
        <v>24.573910286652051</v>
      </c>
      <c r="BF163" s="10" t="e">
        <f t="shared" si="14"/>
        <v>#DIV/0!</v>
      </c>
    </row>
    <row r="164" spans="1:58" x14ac:dyDescent="0.2">
      <c r="A164" s="2" t="s">
        <v>149</v>
      </c>
      <c r="B164" s="3">
        <v>16.2</v>
      </c>
      <c r="C164" s="3">
        <v>9624</v>
      </c>
      <c r="D164" s="3">
        <v>63</v>
      </c>
      <c r="E164" s="3">
        <v>11042.2</v>
      </c>
      <c r="F164" s="3">
        <v>3.6</v>
      </c>
      <c r="G164" s="3">
        <v>2402148.1</v>
      </c>
      <c r="H164" s="3">
        <v>-22.5</v>
      </c>
      <c r="I164" s="3">
        <v>31005471.800000001</v>
      </c>
      <c r="J164" s="3">
        <f t="shared" si="15"/>
        <v>-34.148419845980762</v>
      </c>
      <c r="K164" s="3">
        <v>67244.100000000006</v>
      </c>
      <c r="L164" s="3">
        <f t="shared" si="1"/>
        <v>-1.5469826809973997</v>
      </c>
      <c r="M164" s="3">
        <v>19739.560000000001</v>
      </c>
      <c r="N164" s="3">
        <f t="shared" si="2"/>
        <v>-8.5634930450656732</v>
      </c>
      <c r="O164" s="3">
        <v>15157.39</v>
      </c>
      <c r="P164" s="3">
        <f t="shared" si="3"/>
        <v>-7.1351593770122452</v>
      </c>
      <c r="Q164" s="3">
        <v>4582.18</v>
      </c>
      <c r="R164" s="3">
        <f t="shared" si="4"/>
        <v>-12.990194216790584</v>
      </c>
      <c r="S164" s="3">
        <v>139457.43</v>
      </c>
      <c r="T164" s="3">
        <f t="shared" si="5"/>
        <v>5.9545648181359656</v>
      </c>
      <c r="U164" s="3">
        <v>33728.1</v>
      </c>
      <c r="V164" s="3">
        <f t="shared" si="6"/>
        <v>15.63625292749682</v>
      </c>
      <c r="W164" s="3">
        <v>101.44</v>
      </c>
      <c r="X164" s="10">
        <f t="shared" si="7"/>
        <v>1.9719976336024472E-2</v>
      </c>
      <c r="Y164" s="3">
        <v>94.32</v>
      </c>
      <c r="Z164" s="10">
        <f t="shared" si="8"/>
        <v>-3.1796502384738891E-2</v>
      </c>
      <c r="AA164" s="3">
        <v>121.9</v>
      </c>
      <c r="AB164" s="10">
        <f t="shared" si="9"/>
        <v>3.6564625850340233</v>
      </c>
      <c r="AC164" s="3">
        <v>118.6</v>
      </c>
      <c r="AD164" s="10">
        <f t="shared" si="10"/>
        <v>3.4001743679162955</v>
      </c>
      <c r="AE164" s="3">
        <v>113.7</v>
      </c>
      <c r="AF164" s="10">
        <f t="shared" si="11"/>
        <v>3.1760435571687839</v>
      </c>
      <c r="AG164" s="3">
        <v>1.6</v>
      </c>
      <c r="AH164" s="3">
        <v>0.5</v>
      </c>
      <c r="AI164" s="3">
        <v>12713.96</v>
      </c>
      <c r="AJ164" s="3">
        <v>134128.9</v>
      </c>
      <c r="AK164" s="3">
        <v>9.23</v>
      </c>
      <c r="AL164" s="3">
        <v>9.7119</v>
      </c>
      <c r="AM164" s="3">
        <v>20246.400000000001</v>
      </c>
      <c r="AN164" s="3">
        <v>151873.06</v>
      </c>
      <c r="AO164" s="3">
        <v>1.69</v>
      </c>
      <c r="AP164" s="3">
        <v>11.4137</v>
      </c>
      <c r="AQ164" s="3">
        <v>69748.539999999994</v>
      </c>
      <c r="AR164" s="3">
        <v>7.2</v>
      </c>
      <c r="AS164" s="3">
        <v>517863.04</v>
      </c>
      <c r="AT164" s="3">
        <v>14</v>
      </c>
      <c r="AU164" s="3">
        <v>1655662.07</v>
      </c>
      <c r="AV164" s="3">
        <v>9.1999999999999993</v>
      </c>
      <c r="AW164" s="3">
        <v>1622757.7095999999</v>
      </c>
      <c r="AX164" s="3">
        <v>9.3000000000000007</v>
      </c>
      <c r="AY164" s="3">
        <v>1177617.3518999999</v>
      </c>
      <c r="AZ164" s="3">
        <v>13.1</v>
      </c>
      <c r="BA164" s="3">
        <v>156478.80249999999</v>
      </c>
      <c r="BB164" s="3">
        <f t="shared" si="12"/>
        <v>16.280841780517228</v>
      </c>
      <c r="BC164" s="3">
        <v>18335.206999999999</v>
      </c>
      <c r="BD164">
        <f t="shared" si="13"/>
        <v>23.099982288170327</v>
      </c>
      <c r="BF164" s="10" t="e">
        <f t="shared" si="14"/>
        <v>#DIV/0!</v>
      </c>
    </row>
    <row r="165" spans="1:58" x14ac:dyDescent="0.2">
      <c r="A165" s="2" t="s">
        <v>150</v>
      </c>
      <c r="B165" s="3">
        <v>16.899999999999999</v>
      </c>
      <c r="C165" s="3">
        <v>10660.3</v>
      </c>
      <c r="D165" s="3">
        <v>68.099999999999994</v>
      </c>
      <c r="E165" s="3">
        <v>12234</v>
      </c>
      <c r="F165" s="3">
        <v>3.8</v>
      </c>
      <c r="G165" s="3">
        <v>2633118.2999999998</v>
      </c>
      <c r="H165" s="3">
        <v>-22.3</v>
      </c>
      <c r="I165" s="3">
        <v>34483566.600000001</v>
      </c>
      <c r="J165" s="3">
        <f t="shared" si="15"/>
        <v>-33.873902247965226</v>
      </c>
      <c r="K165" s="3">
        <v>74826.5</v>
      </c>
      <c r="L165" s="3">
        <f t="shared" si="1"/>
        <v>-0.74889476344025541</v>
      </c>
      <c r="M165" s="3">
        <v>19617.78</v>
      </c>
      <c r="N165" s="3">
        <f t="shared" si="2"/>
        <v>-8.010034699427937</v>
      </c>
      <c r="O165" s="3">
        <v>14904.57</v>
      </c>
      <c r="P165" s="3">
        <f t="shared" si="3"/>
        <v>-7.5995015622675188</v>
      </c>
      <c r="Q165" s="3">
        <v>4713.21</v>
      </c>
      <c r="R165" s="3">
        <f t="shared" si="4"/>
        <v>-9.2828409200269473</v>
      </c>
      <c r="S165" s="3">
        <v>140343.57</v>
      </c>
      <c r="T165" s="3">
        <f t="shared" si="5"/>
        <v>6.2806285497917447</v>
      </c>
      <c r="U165" s="3">
        <v>34196.660000000003</v>
      </c>
      <c r="V165" s="3">
        <f t="shared" si="6"/>
        <v>16.186337598445277</v>
      </c>
      <c r="W165" s="3">
        <v>101.49</v>
      </c>
      <c r="X165" s="10">
        <f t="shared" si="7"/>
        <v>4.9290220820186477E-2</v>
      </c>
      <c r="Y165" s="3">
        <v>94.14</v>
      </c>
      <c r="Z165" s="10">
        <f t="shared" si="8"/>
        <v>-0.19083969465648074</v>
      </c>
      <c r="AA165" s="3">
        <v>127.6</v>
      </c>
      <c r="AB165" s="10">
        <f t="shared" si="9"/>
        <v>4.6759639048400237</v>
      </c>
      <c r="AC165" s="3">
        <v>123.9</v>
      </c>
      <c r="AD165" s="10">
        <f t="shared" si="10"/>
        <v>4.4688026981450353</v>
      </c>
      <c r="AE165" s="3">
        <v>118.4</v>
      </c>
      <c r="AF165" s="10">
        <f t="shared" si="11"/>
        <v>4.1336851363236606</v>
      </c>
      <c r="AG165" s="3">
        <v>1.9</v>
      </c>
      <c r="AH165" s="3">
        <v>0.1</v>
      </c>
      <c r="AI165" s="3">
        <v>16233.7</v>
      </c>
      <c r="AJ165" s="3">
        <v>150362.6</v>
      </c>
      <c r="AK165" s="3">
        <v>5.4</v>
      </c>
      <c r="AL165" s="3">
        <v>9.1999999999999993</v>
      </c>
      <c r="AM165" s="3">
        <v>11121.8</v>
      </c>
      <c r="AN165" s="3">
        <v>162994.9</v>
      </c>
      <c r="AO165" s="3">
        <v>-8</v>
      </c>
      <c r="AP165" s="3">
        <v>9.8000000000000007</v>
      </c>
      <c r="AQ165" s="3">
        <v>68230.69</v>
      </c>
      <c r="AR165" s="3">
        <v>6.3</v>
      </c>
      <c r="AS165" s="3">
        <v>525977.18999999994</v>
      </c>
      <c r="AT165" s="3">
        <v>13</v>
      </c>
      <c r="AU165" s="3">
        <v>1653434.16</v>
      </c>
      <c r="AV165" s="3">
        <v>8.8000000000000007</v>
      </c>
      <c r="AW165" s="3">
        <v>1633318.7228999999</v>
      </c>
      <c r="AX165" s="3">
        <v>9.1</v>
      </c>
      <c r="AY165" s="3">
        <v>1184249.2757000001</v>
      </c>
      <c r="AZ165" s="3">
        <v>13</v>
      </c>
      <c r="BA165" s="3">
        <v>166835.7507</v>
      </c>
      <c r="BB165" s="3">
        <f t="shared" si="12"/>
        <v>16.314760748226487</v>
      </c>
      <c r="BC165" s="3">
        <v>10356.948200000001</v>
      </c>
      <c r="BD165">
        <f t="shared" si="13"/>
        <v>-43.513328210584142</v>
      </c>
      <c r="BF165" s="10" t="e">
        <f t="shared" si="14"/>
        <v>#DIV/0!</v>
      </c>
    </row>
    <row r="166" spans="1:58" x14ac:dyDescent="0.2">
      <c r="A166" s="2" t="s">
        <v>151</v>
      </c>
      <c r="B166" s="3">
        <v>16.8</v>
      </c>
      <c r="C166" s="3">
        <v>11643.6</v>
      </c>
      <c r="D166" s="3">
        <v>72.2</v>
      </c>
      <c r="E166" s="3">
        <v>13397.4</v>
      </c>
      <c r="F166" s="3">
        <v>4.2</v>
      </c>
      <c r="G166" s="3">
        <v>2890725.1</v>
      </c>
      <c r="H166" s="3">
        <v>-21.8</v>
      </c>
      <c r="I166" s="3">
        <v>37997056.700000003</v>
      </c>
      <c r="J166" s="3">
        <f t="shared" si="15"/>
        <v>-33.445966835637208</v>
      </c>
      <c r="K166" s="3">
        <v>82476.2</v>
      </c>
      <c r="L166" s="3">
        <f t="shared" si="1"/>
        <v>0.28464740078377737</v>
      </c>
      <c r="M166" s="3">
        <v>19516.330000000002</v>
      </c>
      <c r="N166" s="3">
        <f t="shared" si="2"/>
        <v>-7.2162002833480621</v>
      </c>
      <c r="O166" s="3">
        <v>14841.67</v>
      </c>
      <c r="P166" s="3">
        <f t="shared" si="3"/>
        <v>-6.7705015861050928</v>
      </c>
      <c r="Q166" s="3">
        <v>4674.66</v>
      </c>
      <c r="R166" s="3">
        <f t="shared" si="4"/>
        <v>-8.6016501779220373</v>
      </c>
      <c r="S166" s="3">
        <v>141020.66</v>
      </c>
      <c r="T166" s="3">
        <f t="shared" si="5"/>
        <v>6.8611152998909741</v>
      </c>
      <c r="U166" s="3">
        <v>34603.800000000003</v>
      </c>
      <c r="V166" s="3">
        <f t="shared" si="6"/>
        <v>16.573911871715417</v>
      </c>
      <c r="W166" s="3">
        <v>101.63</v>
      </c>
      <c r="X166" s="10">
        <f t="shared" si="7"/>
        <v>0.13794462508621594</v>
      </c>
      <c r="Y166" s="3">
        <v>93.7</v>
      </c>
      <c r="Z166" s="10">
        <f t="shared" si="8"/>
        <v>-0.46738899511365806</v>
      </c>
      <c r="AA166" s="3">
        <v>124.6</v>
      </c>
      <c r="AB166" s="10">
        <f t="shared" si="9"/>
        <v>-2.3510971786833856</v>
      </c>
      <c r="AC166" s="3">
        <v>121.3</v>
      </c>
      <c r="AD166" s="10">
        <f t="shared" si="10"/>
        <v>-2.0984665052461731</v>
      </c>
      <c r="AE166" s="3">
        <v>116.3</v>
      </c>
      <c r="AF166" s="10">
        <f t="shared" si="11"/>
        <v>-1.7736486486486558</v>
      </c>
      <c r="AG166" s="3">
        <v>1.7</v>
      </c>
      <c r="AH166" s="3">
        <v>0</v>
      </c>
      <c r="AI166" s="3">
        <v>11385.3</v>
      </c>
      <c r="AJ166" s="3">
        <v>161747.9</v>
      </c>
      <c r="AK166" s="3">
        <v>-1.4</v>
      </c>
      <c r="AL166" s="3">
        <v>8.4</v>
      </c>
      <c r="AM166" s="3">
        <v>16565.599999999999</v>
      </c>
      <c r="AN166" s="3">
        <v>179560.4</v>
      </c>
      <c r="AO166" s="3">
        <v>-9.1</v>
      </c>
      <c r="AP166" s="3">
        <v>7.8</v>
      </c>
      <c r="AQ166" s="3">
        <v>68623.16</v>
      </c>
      <c r="AR166" s="3">
        <v>5.7</v>
      </c>
      <c r="AS166" s="3">
        <v>535565.05000000005</v>
      </c>
      <c r="AT166" s="3">
        <v>12.7</v>
      </c>
      <c r="AU166" s="3">
        <v>1670013.4</v>
      </c>
      <c r="AV166" s="3">
        <v>9.1</v>
      </c>
      <c r="AW166" s="3">
        <v>1648973.5911000001</v>
      </c>
      <c r="AX166" s="3">
        <v>9.6</v>
      </c>
      <c r="AY166" s="3">
        <v>1195476.5932</v>
      </c>
      <c r="AZ166" s="3">
        <v>13.3</v>
      </c>
      <c r="BA166" s="3">
        <v>183031.59779999999</v>
      </c>
      <c r="BB166" s="3">
        <f t="shared" si="12"/>
        <v>13.148195380795503</v>
      </c>
      <c r="BC166" s="3">
        <v>16195.847100000001</v>
      </c>
      <c r="BD166">
        <f t="shared" si="13"/>
        <v>56.376635155904317</v>
      </c>
      <c r="BF166" s="10" t="e">
        <f t="shared" si="14"/>
        <v>#DIV/0!</v>
      </c>
    </row>
    <row r="167" spans="1:58" x14ac:dyDescent="0.2">
      <c r="A167" s="2" t="s">
        <v>152</v>
      </c>
      <c r="B167" s="4">
        <v>14.482758620689655</v>
      </c>
      <c r="C167" s="3">
        <v>12620.2</v>
      </c>
      <c r="D167" s="3">
        <v>76.400000000000006</v>
      </c>
      <c r="E167" s="3">
        <v>14532.7</v>
      </c>
      <c r="F167" s="3">
        <v>3.7</v>
      </c>
      <c r="G167" s="3">
        <v>3141184</v>
      </c>
      <c r="H167" s="3">
        <v>-21.6</v>
      </c>
      <c r="I167" s="3">
        <v>41585894.200000003</v>
      </c>
      <c r="J167" s="3">
        <f t="shared" si="15"/>
        <v>-33.026466239243582</v>
      </c>
      <c r="K167" s="3">
        <v>89893.7</v>
      </c>
      <c r="L167" s="3">
        <f t="shared" si="1"/>
        <v>1.1379093475303748</v>
      </c>
      <c r="M167" s="3">
        <v>19376.16</v>
      </c>
      <c r="N167" s="3">
        <f t="shared" si="2"/>
        <v>-6.2250271023695287</v>
      </c>
      <c r="O167" s="3">
        <v>14731.27</v>
      </c>
      <c r="P167" s="3">
        <f t="shared" si="3"/>
        <v>-5.6848622208563793</v>
      </c>
      <c r="Q167" s="3">
        <v>4644.91</v>
      </c>
      <c r="R167" s="3">
        <f t="shared" si="4"/>
        <v>-7.8993912715880521</v>
      </c>
      <c r="S167" s="3">
        <v>141748.75</v>
      </c>
      <c r="T167" s="3">
        <f t="shared" si="5"/>
        <v>7.2283109444193139</v>
      </c>
      <c r="U167" s="3">
        <v>34854.01</v>
      </c>
      <c r="V167" s="3">
        <f t="shared" si="6"/>
        <v>17.271834108887084</v>
      </c>
      <c r="W167" s="3">
        <v>101.72</v>
      </c>
      <c r="X167" s="10">
        <f t="shared" si="7"/>
        <v>8.8556528584082861E-2</v>
      </c>
      <c r="Y167" s="3">
        <v>93.47</v>
      </c>
      <c r="Z167" s="10">
        <f t="shared" si="8"/>
        <v>-0.24546424759872357</v>
      </c>
      <c r="AA167" s="3">
        <v>125.9</v>
      </c>
      <c r="AB167" s="10">
        <f t="shared" si="9"/>
        <v>1.0433386837881313</v>
      </c>
      <c r="AC167" s="3">
        <v>122.6</v>
      </c>
      <c r="AD167" s="10">
        <f t="shared" si="10"/>
        <v>1.0717230008244001</v>
      </c>
      <c r="AE167" s="3">
        <v>117.6</v>
      </c>
      <c r="AF167" s="10">
        <f t="shared" si="11"/>
        <v>1.1177987962166787</v>
      </c>
      <c r="AG167" s="3">
        <v>1.8</v>
      </c>
      <c r="AH167" s="3">
        <v>0.3</v>
      </c>
      <c r="AI167" s="3">
        <v>10819.1</v>
      </c>
      <c r="AJ167" s="3">
        <v>172567</v>
      </c>
      <c r="AK167" s="4">
        <f>(AI167-AI155)/AI155*100</f>
        <v>-4.2705775654212808</v>
      </c>
      <c r="AL167" s="3">
        <v>7.4</v>
      </c>
      <c r="AM167" s="3">
        <v>23770</v>
      </c>
      <c r="AN167" s="3">
        <v>203330</v>
      </c>
      <c r="AO167" s="4">
        <f>(AM167-AM155)/AM155*100</f>
        <v>8.033865458069041</v>
      </c>
      <c r="AP167" s="3">
        <v>7.7</v>
      </c>
      <c r="AQ167" s="3">
        <v>70645.600000000006</v>
      </c>
      <c r="AR167" s="3">
        <v>3.4</v>
      </c>
      <c r="AS167" s="3">
        <v>543790.15</v>
      </c>
      <c r="AT167" s="3">
        <v>11.8</v>
      </c>
      <c r="AU167" s="3">
        <v>1676768.54</v>
      </c>
      <c r="AV167" s="3">
        <v>8.1999999999999993</v>
      </c>
      <c r="AW167" s="3">
        <v>1641044.2209999999</v>
      </c>
      <c r="AX167" s="3">
        <v>9</v>
      </c>
      <c r="AY167" s="3">
        <v>1201320.9857000001</v>
      </c>
      <c r="AZ167" s="3">
        <v>12.7</v>
      </c>
      <c r="BA167" s="3">
        <v>194429.72200000001</v>
      </c>
      <c r="BB167" s="3">
        <f t="shared" si="12"/>
        <v>9.216240856952119</v>
      </c>
      <c r="BC167" s="3">
        <v>11398.124100000001</v>
      </c>
      <c r="BD167">
        <f t="shared" si="13"/>
        <v>-29.623168028055787</v>
      </c>
      <c r="BF167" s="10" t="e">
        <f t="shared" si="14"/>
        <v>#DIV/0!</v>
      </c>
    </row>
    <row r="168" spans="1:5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58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58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5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5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5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5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5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7"/>
  <sheetViews>
    <sheetView topLeftCell="A329" workbookViewId="0">
      <selection activeCell="A333" sqref="A333:E367"/>
    </sheetView>
  </sheetViews>
  <sheetFormatPr defaultRowHeight="14.25" x14ac:dyDescent="0.2"/>
  <sheetData>
    <row r="1" spans="1:26" x14ac:dyDescent="0.2">
      <c r="A1" t="s">
        <v>290</v>
      </c>
      <c r="B1" s="1" t="s">
        <v>212</v>
      </c>
      <c r="C1" s="8" t="s">
        <v>299</v>
      </c>
      <c r="D1" s="8" t="s">
        <v>276</v>
      </c>
      <c r="E1" s="8" t="s">
        <v>278</v>
      </c>
      <c r="F1" s="8" t="s">
        <v>279</v>
      </c>
      <c r="G1" s="8" t="s">
        <v>189</v>
      </c>
      <c r="H1" s="8" t="s">
        <v>204</v>
      </c>
      <c r="I1" s="8" t="s">
        <v>206</v>
      </c>
      <c r="J1" s="8" t="s">
        <v>208</v>
      </c>
      <c r="K1" s="8" t="s">
        <v>296</v>
      </c>
      <c r="L1" s="8" t="s">
        <v>297</v>
      </c>
      <c r="M1" s="6" t="s">
        <v>162</v>
      </c>
      <c r="N1" s="6" t="s">
        <v>163</v>
      </c>
      <c r="O1" s="6" t="s">
        <v>166</v>
      </c>
      <c r="P1" s="6" t="s">
        <v>275</v>
      </c>
      <c r="Q1" s="6" t="s">
        <v>194</v>
      </c>
      <c r="R1" s="6" t="s">
        <v>198</v>
      </c>
      <c r="S1" s="6" t="s">
        <v>200</v>
      </c>
      <c r="T1" s="6" t="s">
        <v>293</v>
      </c>
      <c r="U1" s="1" t="s">
        <v>277</v>
      </c>
      <c r="V1" s="1" t="s">
        <v>280</v>
      </c>
      <c r="W1" s="1" t="s">
        <v>197</v>
      </c>
      <c r="X1" s="1" t="s">
        <v>202</v>
      </c>
      <c r="Y1" s="1" t="s">
        <v>281</v>
      </c>
      <c r="Z1" s="7" t="s">
        <v>185</v>
      </c>
    </row>
    <row r="2" spans="1:26" x14ac:dyDescent="0.2">
      <c r="A2" s="2" t="s">
        <v>120</v>
      </c>
      <c r="B2" s="3">
        <v>17.600000000000001</v>
      </c>
      <c r="C2" s="3">
        <v>-0.12478436771323764</v>
      </c>
      <c r="D2" s="3">
        <v>-8.9596936521184176</v>
      </c>
      <c r="E2" s="3">
        <v>-19.444957233401016</v>
      </c>
      <c r="F2" s="3">
        <v>4.0079788542616956</v>
      </c>
      <c r="G2" s="3">
        <v>1.4</v>
      </c>
      <c r="H2" s="3">
        <v>12.5</v>
      </c>
      <c r="I2" s="3">
        <v>10.9</v>
      </c>
      <c r="J2" s="3">
        <v>14.3</v>
      </c>
      <c r="K2" s="3">
        <v>4.2658730158730132</v>
      </c>
      <c r="L2" s="3">
        <v>3.8789025543992377</v>
      </c>
      <c r="M2" s="3">
        <v>21.6</v>
      </c>
      <c r="N2" s="3">
        <v>-2</v>
      </c>
      <c r="O2" s="3">
        <v>-6.8</v>
      </c>
      <c r="P2">
        <v>5.386840954977834</v>
      </c>
      <c r="Q2" s="3">
        <v>3.2</v>
      </c>
      <c r="R2" s="3">
        <v>10.5</v>
      </c>
      <c r="S2" s="3">
        <v>17</v>
      </c>
      <c r="T2" s="3">
        <v>-8.5242408098026953E-2</v>
      </c>
      <c r="U2" s="3">
        <v>-6.771419294920678</v>
      </c>
      <c r="V2" s="3">
        <v>-1.1632529693992533</v>
      </c>
      <c r="W2" s="3">
        <v>55.2</v>
      </c>
      <c r="X2" s="3">
        <v>5.6</v>
      </c>
      <c r="Y2" s="3">
        <v>-3.7913557980437496</v>
      </c>
      <c r="Z2" s="3">
        <v>-0.96944151738672468</v>
      </c>
    </row>
    <row r="3" spans="1:26" x14ac:dyDescent="0.2">
      <c r="A3" s="2" t="s">
        <v>121</v>
      </c>
      <c r="B3" s="3">
        <v>20.100000000000001</v>
      </c>
      <c r="C3" s="3">
        <v>-1.9066926667682838</v>
      </c>
      <c r="D3" s="3">
        <v>-9.7127266382195714</v>
      </c>
      <c r="E3" s="3">
        <v>-17.166571407271181</v>
      </c>
      <c r="F3" s="3">
        <v>3.6480365260227909</v>
      </c>
      <c r="G3" s="3">
        <v>1.4</v>
      </c>
      <c r="H3" s="3">
        <v>11.6</v>
      </c>
      <c r="I3" s="3">
        <v>10.1</v>
      </c>
      <c r="J3" s="3">
        <v>14</v>
      </c>
      <c r="K3" s="3">
        <v>-2.6641294005708822</v>
      </c>
      <c r="L3" s="3">
        <v>-2.4590163934426257</v>
      </c>
      <c r="M3" s="3">
        <v>22</v>
      </c>
      <c r="N3" s="3">
        <v>-2</v>
      </c>
      <c r="O3" s="3">
        <v>-8.1999999999999993</v>
      </c>
      <c r="P3">
        <v>5.0522953269101833</v>
      </c>
      <c r="Q3" s="3">
        <v>3.9</v>
      </c>
      <c r="R3" s="3">
        <v>7.8</v>
      </c>
      <c r="S3" s="3">
        <v>6.2</v>
      </c>
      <c r="T3" s="3">
        <v>-0.70384984536631823</v>
      </c>
      <c r="U3" s="3">
        <v>-6.9335315353578286</v>
      </c>
      <c r="V3" s="3">
        <v>-2.4380393077212625</v>
      </c>
      <c r="W3" s="3">
        <v>4.4000000000000004</v>
      </c>
      <c r="X3" s="3">
        <v>2.9</v>
      </c>
      <c r="Y3" s="3">
        <v>-17.525891880372246</v>
      </c>
      <c r="Z3" s="3">
        <v>-0.17024898914663841</v>
      </c>
    </row>
    <row r="4" spans="1:26" x14ac:dyDescent="0.2">
      <c r="A4" s="2" t="s">
        <v>122</v>
      </c>
      <c r="B4" s="3">
        <v>17.399999999999999</v>
      </c>
      <c r="C4" s="3">
        <v>-2.4908573190906336</v>
      </c>
      <c r="D4" s="3">
        <v>-10.320797394577053</v>
      </c>
      <c r="E4" s="3">
        <v>-15.559177691015002</v>
      </c>
      <c r="F4" s="3">
        <v>3.2821377989834311</v>
      </c>
      <c r="G4" s="3">
        <v>1.5</v>
      </c>
      <c r="H4" s="3">
        <v>10.1</v>
      </c>
      <c r="I4" s="3">
        <v>9.6999999999999993</v>
      </c>
      <c r="J4" s="3">
        <v>14.1</v>
      </c>
      <c r="K4" s="3">
        <v>0.39100684261975138</v>
      </c>
      <c r="L4" s="3">
        <v>0.46685340802987862</v>
      </c>
      <c r="M4" s="3">
        <v>22.1</v>
      </c>
      <c r="N4" s="3">
        <v>5.2</v>
      </c>
      <c r="O4" s="3">
        <v>-9.6</v>
      </c>
      <c r="P4">
        <v>4.228650558491398</v>
      </c>
      <c r="Q4" s="3">
        <v>5.0999999999999996</v>
      </c>
      <c r="R4" s="3">
        <v>13.8</v>
      </c>
      <c r="S4" s="3">
        <v>3.7</v>
      </c>
      <c r="T4" s="3">
        <v>-0.59069917302115471</v>
      </c>
      <c r="U4" s="3">
        <v>-6.8294602369318831</v>
      </c>
      <c r="V4" s="3">
        <v>-3.0462161866170123</v>
      </c>
      <c r="W4" s="3">
        <v>33.200000000000003</v>
      </c>
      <c r="X4" s="3">
        <v>3.7</v>
      </c>
      <c r="Y4" s="3">
        <v>-20.359316305000906</v>
      </c>
      <c r="Z4" s="3">
        <v>-0.53293540822852281</v>
      </c>
    </row>
    <row r="5" spans="1:26" x14ac:dyDescent="0.2">
      <c r="A5" s="2" t="s">
        <v>123</v>
      </c>
      <c r="B5" s="3">
        <v>18</v>
      </c>
      <c r="C5" s="3">
        <v>-2.0754582734187843</v>
      </c>
      <c r="D5" s="3">
        <v>-10.889416016329378</v>
      </c>
      <c r="E5" s="3">
        <v>-15.875297319986259</v>
      </c>
      <c r="F5" s="3">
        <v>2.8635877745329497</v>
      </c>
      <c r="G5" s="3">
        <v>1.2</v>
      </c>
      <c r="H5" s="3">
        <v>10.8</v>
      </c>
      <c r="I5" s="3">
        <v>10.9</v>
      </c>
      <c r="J5" s="3">
        <v>14</v>
      </c>
      <c r="K5" s="3">
        <v>1.8500486854917151</v>
      </c>
      <c r="L5" s="3">
        <v>2.1375464684014975</v>
      </c>
      <c r="M5" s="3">
        <v>22.5</v>
      </c>
      <c r="N5" s="3">
        <v>-1.8</v>
      </c>
      <c r="O5" s="3">
        <v>-9.6</v>
      </c>
      <c r="P5">
        <v>4.1349325793162084</v>
      </c>
      <c r="Q5" s="3">
        <v>5</v>
      </c>
      <c r="R5" s="3">
        <v>11.1</v>
      </c>
      <c r="S5" s="3">
        <v>1.8</v>
      </c>
      <c r="T5" s="3">
        <v>-0.14044943820224226</v>
      </c>
      <c r="U5" s="3">
        <v>-6.8870290637158771</v>
      </c>
      <c r="V5" s="3">
        <v>-2.9987894794761716</v>
      </c>
      <c r="W5" s="3">
        <v>2.6</v>
      </c>
      <c r="X5" s="3">
        <v>4.7</v>
      </c>
      <c r="Y5" s="3">
        <v>-18.955420074783834</v>
      </c>
      <c r="Z5" s="3">
        <v>0.28932704672097115</v>
      </c>
    </row>
    <row r="6" spans="1:26" x14ac:dyDescent="0.2">
      <c r="A6" s="2" t="s">
        <v>124</v>
      </c>
      <c r="B6" s="3">
        <v>17.399999999999999</v>
      </c>
      <c r="C6" s="3">
        <v>-2.1947089493722927</v>
      </c>
      <c r="D6" s="3">
        <v>-10.962709907886214</v>
      </c>
      <c r="E6" s="3">
        <v>-15.143942809299926</v>
      </c>
      <c r="F6" s="3">
        <v>2.5817338817167412</v>
      </c>
      <c r="G6" s="3">
        <v>1.4</v>
      </c>
      <c r="H6" s="3">
        <v>11.8</v>
      </c>
      <c r="I6" s="3">
        <v>10.7</v>
      </c>
      <c r="J6" s="3">
        <v>13.4</v>
      </c>
      <c r="K6" s="3">
        <v>-2.6768642447418713</v>
      </c>
      <c r="L6" s="3">
        <v>-4.003639672429486</v>
      </c>
      <c r="M6" s="3">
        <v>23.2</v>
      </c>
      <c r="N6" s="3">
        <v>-1.2</v>
      </c>
      <c r="O6" s="3">
        <v>-7.6</v>
      </c>
      <c r="P6">
        <v>4.6074007448243748</v>
      </c>
      <c r="Q6" s="3">
        <v>6.6</v>
      </c>
      <c r="R6" s="3">
        <v>11.8</v>
      </c>
      <c r="S6" s="3">
        <v>2.9</v>
      </c>
      <c r="T6" s="3">
        <v>0.21637996321539396</v>
      </c>
      <c r="U6" s="3">
        <v>-6.4541983846112094</v>
      </c>
      <c r="V6" s="3">
        <v>-2.7198945923202933</v>
      </c>
      <c r="W6" s="3">
        <v>13.9</v>
      </c>
      <c r="X6" s="3">
        <v>4.3</v>
      </c>
      <c r="Y6" s="3">
        <v>-16.684447094144584</v>
      </c>
      <c r="Z6" s="3">
        <v>5.3424511165719793E-2</v>
      </c>
    </row>
    <row r="7" spans="1:26" x14ac:dyDescent="0.2">
      <c r="A7" s="2" t="s">
        <v>125</v>
      </c>
      <c r="B7" s="3">
        <v>16.3</v>
      </c>
      <c r="C7" s="3">
        <v>-2.161529464315981</v>
      </c>
      <c r="D7" s="3">
        <v>-11.547147080208674</v>
      </c>
      <c r="E7" s="3">
        <v>-15.865359680514491</v>
      </c>
      <c r="F7" s="3">
        <v>2.4688025860253981</v>
      </c>
      <c r="G7" s="3">
        <v>1.6</v>
      </c>
      <c r="H7" s="3">
        <v>13.3</v>
      </c>
      <c r="I7" s="3">
        <v>13.4</v>
      </c>
      <c r="J7" s="3">
        <v>15.5</v>
      </c>
      <c r="K7" s="3">
        <v>-0.98231827111984282</v>
      </c>
      <c r="L7" s="3">
        <v>-0.94786729857819907</v>
      </c>
      <c r="M7" s="3">
        <v>23.8</v>
      </c>
      <c r="N7" s="3">
        <v>-0.5</v>
      </c>
      <c r="O7" s="3">
        <v>-7.9</v>
      </c>
      <c r="P7">
        <v>5.4197672828217636</v>
      </c>
      <c r="Q7" s="3">
        <v>7.5</v>
      </c>
      <c r="R7" s="3">
        <v>13.4</v>
      </c>
      <c r="S7" s="3">
        <v>2.9</v>
      </c>
      <c r="T7" s="3">
        <v>0.43182554248084393</v>
      </c>
      <c r="U7" s="3">
        <v>-6.5636419534481849</v>
      </c>
      <c r="V7" s="3">
        <v>-2.5745536235591171</v>
      </c>
      <c r="W7" s="3">
        <v>24.1</v>
      </c>
      <c r="X7" s="3">
        <v>6.6</v>
      </c>
      <c r="Y7" s="3">
        <v>-11.926304843041024</v>
      </c>
      <c r="Z7" s="3">
        <v>-6.4075181546350141E-2</v>
      </c>
    </row>
    <row r="8" spans="1:26" x14ac:dyDescent="0.2">
      <c r="A8" s="2" t="s">
        <v>126</v>
      </c>
      <c r="B8" s="3">
        <v>17.3</v>
      </c>
      <c r="C8" s="3">
        <v>-2.595375340228645</v>
      </c>
      <c r="D8" s="3">
        <v>-12.084538155388614</v>
      </c>
      <c r="E8" s="3">
        <v>-19.524202312214413</v>
      </c>
      <c r="F8" s="3">
        <v>2.3024739835120434</v>
      </c>
      <c r="G8" s="3">
        <v>2</v>
      </c>
      <c r="H8" s="3">
        <v>13.3</v>
      </c>
      <c r="I8" s="3">
        <v>13</v>
      </c>
      <c r="J8" s="3">
        <v>15.4</v>
      </c>
      <c r="K8" s="3">
        <v>-1.0912698412698356</v>
      </c>
      <c r="L8" s="3">
        <v>-0.4784688995215311</v>
      </c>
      <c r="M8" s="3">
        <v>24.6</v>
      </c>
      <c r="N8" s="3">
        <v>0.4</v>
      </c>
      <c r="O8" s="3">
        <v>-8</v>
      </c>
      <c r="P8">
        <v>5.5639955383054662</v>
      </c>
      <c r="Q8" s="3">
        <v>7.4</v>
      </c>
      <c r="R8" s="3">
        <v>14.8</v>
      </c>
      <c r="S8" s="3">
        <v>1.8</v>
      </c>
      <c r="T8" s="3">
        <v>0.46221648930451747</v>
      </c>
      <c r="U8" s="3">
        <v>-6.3697513249082789</v>
      </c>
      <c r="V8" s="3">
        <v>-0.74859428763252023</v>
      </c>
      <c r="W8" s="3">
        <v>25.9</v>
      </c>
      <c r="X8" s="3">
        <v>9.3000000000000007</v>
      </c>
      <c r="Y8" s="3">
        <v>-9.866502249780984</v>
      </c>
      <c r="Z8" s="3">
        <v>-0.48087198119256558</v>
      </c>
    </row>
    <row r="9" spans="1:26" x14ac:dyDescent="0.2">
      <c r="A9" s="2" t="s">
        <v>127</v>
      </c>
      <c r="B9" s="3">
        <v>17.5</v>
      </c>
      <c r="C9" s="3">
        <v>-2.9704631301462947</v>
      </c>
      <c r="D9" s="3">
        <v>-12.73370166650799</v>
      </c>
      <c r="E9" s="3">
        <v>-15.972075312037237</v>
      </c>
      <c r="F9" s="3">
        <v>2.1399782961111447</v>
      </c>
      <c r="G9" s="3">
        <v>1.6</v>
      </c>
      <c r="H9" s="3">
        <v>13.1</v>
      </c>
      <c r="I9" s="3">
        <v>12.6</v>
      </c>
      <c r="J9" s="3">
        <v>15.4</v>
      </c>
      <c r="K9" s="3">
        <v>1.4042126379137325</v>
      </c>
      <c r="L9" s="3">
        <v>1.538461538461533</v>
      </c>
      <c r="M9" s="3">
        <v>25.3</v>
      </c>
      <c r="N9" s="3">
        <v>1.2</v>
      </c>
      <c r="O9" s="3">
        <v>-8.6999999999999993</v>
      </c>
      <c r="P9">
        <v>5.4863916462678963</v>
      </c>
      <c r="Q9" s="3">
        <v>7.6</v>
      </c>
      <c r="R9" s="3">
        <v>16.399999999999999</v>
      </c>
      <c r="S9" s="3">
        <v>3.7</v>
      </c>
      <c r="T9" s="3">
        <v>-6.4198587631059345E-2</v>
      </c>
      <c r="U9" s="3">
        <v>-6.5204189472688023</v>
      </c>
      <c r="V9" s="3">
        <v>-2.5017841789686135</v>
      </c>
      <c r="W9" s="3">
        <v>26.9</v>
      </c>
      <c r="X9" s="3">
        <v>11.4</v>
      </c>
      <c r="Y9" s="3">
        <v>-7.496763469384593</v>
      </c>
      <c r="Z9" s="3">
        <v>-0.23622892730591527</v>
      </c>
    </row>
    <row r="10" spans="1:26" x14ac:dyDescent="0.2">
      <c r="A10" s="2" t="s">
        <v>128</v>
      </c>
      <c r="B10" s="3">
        <v>17.7</v>
      </c>
      <c r="C10" s="3">
        <v>-3.3326334859491213</v>
      </c>
      <c r="D10" s="3">
        <v>-13.263063252285079</v>
      </c>
      <c r="E10" s="3">
        <v>-15.705132492408936</v>
      </c>
      <c r="F10" s="3">
        <v>1.9666928025529051</v>
      </c>
      <c r="G10" s="3">
        <v>1.3</v>
      </c>
      <c r="H10" s="3">
        <v>13.5</v>
      </c>
      <c r="I10" s="3">
        <v>12.7</v>
      </c>
      <c r="J10" s="3">
        <v>15.4</v>
      </c>
      <c r="K10" s="3">
        <v>-1.1869436201780303</v>
      </c>
      <c r="L10" s="3">
        <v>-1.7045454545454519</v>
      </c>
      <c r="M10" s="3">
        <v>25.6</v>
      </c>
      <c r="N10" s="3">
        <v>1</v>
      </c>
      <c r="O10" s="3">
        <v>-9.3000000000000007</v>
      </c>
      <c r="P10">
        <v>5.7724838946302093</v>
      </c>
      <c r="Q10" s="3">
        <v>7.7</v>
      </c>
      <c r="R10" s="3">
        <v>18.100000000000001</v>
      </c>
      <c r="S10" s="3">
        <v>3.8</v>
      </c>
      <c r="T10" s="3">
        <v>-6.4239828693792578E-2</v>
      </c>
      <c r="U10" s="3">
        <v>-6.8008946771468626</v>
      </c>
      <c r="V10" s="3">
        <v>-3.0484952000856991</v>
      </c>
      <c r="W10" s="3">
        <v>36.1</v>
      </c>
      <c r="X10" s="3">
        <v>14</v>
      </c>
      <c r="Y10" s="3">
        <v>-8.1067257596883717</v>
      </c>
      <c r="Z10" s="3">
        <v>6.4578624475301119E-2</v>
      </c>
    </row>
    <row r="11" spans="1:26" x14ac:dyDescent="0.2">
      <c r="A11" s="2" t="s">
        <v>129</v>
      </c>
      <c r="B11" s="3">
        <v>17.8</v>
      </c>
      <c r="C11" s="3">
        <v>-3.5763080091688715</v>
      </c>
      <c r="D11" s="3">
        <v>-13.710227703505273</v>
      </c>
      <c r="E11" s="3">
        <v>-16.320924505067723</v>
      </c>
      <c r="F11" s="3">
        <v>1.7674812182677746</v>
      </c>
      <c r="G11" s="3">
        <v>1.5</v>
      </c>
      <c r="H11" s="3">
        <v>13.7</v>
      </c>
      <c r="I11" s="3">
        <v>13.1</v>
      </c>
      <c r="J11" s="3">
        <v>14.9</v>
      </c>
      <c r="K11" s="3">
        <v>0.30030030030029742</v>
      </c>
      <c r="L11" s="3">
        <v>0.28901734104045967</v>
      </c>
      <c r="M11" s="3">
        <v>26.4</v>
      </c>
      <c r="N11" s="3">
        <v>0.9</v>
      </c>
      <c r="O11" s="3">
        <v>-9.4</v>
      </c>
      <c r="P11">
        <v>5.8277683643974898</v>
      </c>
      <c r="Q11" s="3">
        <v>8</v>
      </c>
      <c r="R11" s="3">
        <v>18.899999999999999</v>
      </c>
      <c r="S11" s="3">
        <v>3.2</v>
      </c>
      <c r="T11" s="3">
        <v>1.071352046281434E-2</v>
      </c>
      <c r="U11" s="3">
        <v>-7.0543074445525207</v>
      </c>
      <c r="V11" s="3">
        <v>-3.184738570032053</v>
      </c>
      <c r="W11" s="3">
        <v>25.9</v>
      </c>
      <c r="X11" s="3">
        <v>15.7</v>
      </c>
      <c r="Y11" s="3">
        <v>-8.3172205670285386</v>
      </c>
      <c r="Z11" s="3">
        <v>0.13983005270516882</v>
      </c>
    </row>
    <row r="12" spans="1:26" x14ac:dyDescent="0.2">
      <c r="A12" s="2" t="s">
        <v>130</v>
      </c>
      <c r="B12" s="4">
        <f>AVERAGE(B10:B11)</f>
        <v>17.75</v>
      </c>
      <c r="C12" s="4">
        <v>-3.7428848516163238</v>
      </c>
      <c r="D12" s="3">
        <v>-14.121024693776651</v>
      </c>
      <c r="E12" s="3">
        <v>-17.034627004415526</v>
      </c>
      <c r="F12" s="3">
        <v>1.5274945124497119</v>
      </c>
      <c r="G12" s="3">
        <v>1.6</v>
      </c>
      <c r="H12" s="3">
        <v>13.3</v>
      </c>
      <c r="I12" s="3">
        <v>12.4</v>
      </c>
      <c r="J12" s="3">
        <v>14.3</v>
      </c>
      <c r="K12" s="3">
        <v>0.39920159680637868</v>
      </c>
      <c r="L12" s="3">
        <v>-0.38424591738711961</v>
      </c>
      <c r="M12" s="3">
        <v>27.5</v>
      </c>
      <c r="N12" s="3">
        <v>0.2</v>
      </c>
      <c r="O12" s="3">
        <v>-9.5</v>
      </c>
      <c r="P12">
        <v>6.4289740277230667</v>
      </c>
      <c r="Q12" s="3">
        <v>8.4</v>
      </c>
      <c r="R12" s="3">
        <v>15.8</v>
      </c>
      <c r="S12" s="3">
        <v>4.9000000000000004</v>
      </c>
      <c r="T12" s="3">
        <v>-1.0712372790563369E-2</v>
      </c>
      <c r="U12" s="3">
        <v>-7.3904502265164655</v>
      </c>
      <c r="V12" s="3">
        <v>-3.388378649754098</v>
      </c>
      <c r="W12" s="3">
        <v>0.7518340301333083</v>
      </c>
      <c r="X12" s="3">
        <v>15.2</v>
      </c>
      <c r="Y12" s="3">
        <v>-6.8218594676268562</v>
      </c>
      <c r="Z12" s="3">
        <v>0.12889366272825409</v>
      </c>
    </row>
    <row r="13" spans="1:26" x14ac:dyDescent="0.2">
      <c r="A13" s="2" t="s">
        <v>182</v>
      </c>
      <c r="B13" s="4">
        <f>AVERAGE(B12,B14)</f>
        <v>16.725000000000001</v>
      </c>
      <c r="C13" s="4">
        <v>-7.4839201376667326</v>
      </c>
      <c r="D13" s="3">
        <v>-20.65712562145071</v>
      </c>
      <c r="E13" s="3">
        <v>-13.649752114319046</v>
      </c>
      <c r="F13" s="3">
        <v>-0.81473244555341218</v>
      </c>
      <c r="G13" s="3">
        <v>1.8</v>
      </c>
      <c r="H13" s="3">
        <v>14</v>
      </c>
      <c r="I13" s="3">
        <v>12.5</v>
      </c>
      <c r="J13" s="3">
        <v>15.3</v>
      </c>
      <c r="K13" s="3">
        <v>-0.29821073558647826</v>
      </c>
      <c r="L13" s="3">
        <v>0.28929604628736466</v>
      </c>
      <c r="M13" s="3">
        <v>41.4</v>
      </c>
      <c r="N13" s="3">
        <v>7.6</v>
      </c>
      <c r="O13" s="3">
        <v>-20</v>
      </c>
      <c r="P13">
        <v>6.3854443167861819</v>
      </c>
      <c r="Q13" s="3">
        <v>5.8</v>
      </c>
      <c r="R13" s="3">
        <v>24.3</v>
      </c>
      <c r="S13" s="3">
        <v>15.1</v>
      </c>
      <c r="T13" s="4">
        <v>0.17677308763658886</v>
      </c>
      <c r="U13" s="3">
        <v>-9.0084063414280209</v>
      </c>
      <c r="V13" s="3">
        <v>-7.2357796019290932</v>
      </c>
      <c r="W13" s="3">
        <v>24.3</v>
      </c>
      <c r="X13" s="3">
        <v>18.600000000000001</v>
      </c>
      <c r="Y13" s="3">
        <v>69.80936914806874</v>
      </c>
      <c r="Z13" s="3">
        <v>0.47200171636987526</v>
      </c>
    </row>
    <row r="14" spans="1:26" x14ac:dyDescent="0.2">
      <c r="A14" s="2" t="s">
        <v>131</v>
      </c>
      <c r="B14" s="3">
        <v>15.7</v>
      </c>
      <c r="C14" s="3">
        <v>-5.4216208116177445</v>
      </c>
      <c r="D14" s="3">
        <v>-21.628559102674714</v>
      </c>
      <c r="E14" s="3">
        <v>-10.208540218470707</v>
      </c>
      <c r="F14" s="3">
        <v>-0.44390434187148164</v>
      </c>
      <c r="G14" s="3">
        <v>2.2999999999999998</v>
      </c>
      <c r="H14" s="3">
        <v>13.3</v>
      </c>
      <c r="I14" s="3">
        <v>13.3</v>
      </c>
      <c r="J14" s="3">
        <v>14.7</v>
      </c>
      <c r="K14" s="3">
        <v>0.3988035892323088</v>
      </c>
      <c r="L14" s="3">
        <v>0.38461538461539008</v>
      </c>
      <c r="M14" s="3">
        <v>44.8</v>
      </c>
      <c r="N14" s="3">
        <v>6.5</v>
      </c>
      <c r="O14" s="3">
        <v>-19</v>
      </c>
      <c r="P14">
        <v>6.5360154845845342</v>
      </c>
      <c r="Q14" s="3">
        <v>6.3</v>
      </c>
      <c r="R14" s="3">
        <v>12</v>
      </c>
      <c r="S14" s="3">
        <v>-4.8</v>
      </c>
      <c r="T14" s="3">
        <v>0.17646115181007033</v>
      </c>
      <c r="U14" s="3">
        <v>-9.0264110600869802</v>
      </c>
      <c r="V14" s="3">
        <v>-8.600065018431069</v>
      </c>
      <c r="W14" s="3">
        <v>2.7</v>
      </c>
      <c r="X14" s="3">
        <v>17.399999999999999</v>
      </c>
      <c r="Y14" s="3">
        <v>26.553661286826614</v>
      </c>
      <c r="Z14" s="3">
        <v>-1.0783685671577952</v>
      </c>
    </row>
    <row r="15" spans="1:26" x14ac:dyDescent="0.2">
      <c r="A15" s="2" t="s">
        <v>132</v>
      </c>
      <c r="B15" s="3">
        <v>16.5</v>
      </c>
      <c r="C15" s="3">
        <v>-4.8339736920716252</v>
      </c>
      <c r="D15" s="3">
        <v>-20.399170736849502</v>
      </c>
      <c r="E15" s="3">
        <v>-12.970629706297077</v>
      </c>
      <c r="F15" s="3">
        <v>-8.2923225303876968E-2</v>
      </c>
      <c r="G15" s="3">
        <v>2.2999999999999998</v>
      </c>
      <c r="H15" s="3">
        <v>13.4</v>
      </c>
      <c r="I15" s="3">
        <v>13</v>
      </c>
      <c r="J15" s="3">
        <v>14.7</v>
      </c>
      <c r="K15" s="3">
        <v>-5.7596822244289942</v>
      </c>
      <c r="L15" s="3">
        <v>-4.2145593869731854</v>
      </c>
      <c r="M15" s="3">
        <v>46.05</v>
      </c>
      <c r="N15" s="3">
        <v>5</v>
      </c>
      <c r="O15" s="3">
        <v>-15.1</v>
      </c>
      <c r="P15">
        <v>32.394946443284823</v>
      </c>
      <c r="Q15" s="3">
        <v>6.5</v>
      </c>
      <c r="R15" s="3">
        <v>15.4</v>
      </c>
      <c r="S15" s="3">
        <v>4.4000000000000004</v>
      </c>
      <c r="T15" s="3">
        <v>0.54446460980036837</v>
      </c>
      <c r="U15" s="3">
        <v>-9.0033412109852389</v>
      </c>
      <c r="V15" s="3">
        <v>-7.5237477203307428</v>
      </c>
      <c r="W15" s="3">
        <v>20.100000000000001</v>
      </c>
      <c r="X15" s="3">
        <v>22.1</v>
      </c>
      <c r="Y15" s="3">
        <v>44.274370290229179</v>
      </c>
      <c r="Z15" s="3">
        <v>0.26983270372369134</v>
      </c>
    </row>
    <row r="16" spans="1:26" x14ac:dyDescent="0.2">
      <c r="A16" s="2" t="s">
        <v>133</v>
      </c>
      <c r="B16" s="3">
        <v>16.3</v>
      </c>
      <c r="C16" s="3">
        <v>-4.3166043129764358</v>
      </c>
      <c r="D16" s="3">
        <v>-20.001988477297338</v>
      </c>
      <c r="E16" s="3">
        <v>-13.688668093193069</v>
      </c>
      <c r="F16" s="3">
        <v>6.8215831177420583E-2</v>
      </c>
      <c r="G16" s="3">
        <v>2.2999999999999998</v>
      </c>
      <c r="H16" s="3">
        <v>12.8</v>
      </c>
      <c r="I16" s="3">
        <v>12.9</v>
      </c>
      <c r="J16" s="3">
        <v>14.4</v>
      </c>
      <c r="K16" s="3">
        <v>0.63224446786090027</v>
      </c>
      <c r="L16" s="3">
        <v>1</v>
      </c>
      <c r="M16" s="3">
        <v>46.37</v>
      </c>
      <c r="N16" s="3">
        <v>5.3</v>
      </c>
      <c r="O16" s="3">
        <v>-13.9</v>
      </c>
      <c r="P16">
        <v>32.739537337345162</v>
      </c>
      <c r="Q16" s="3">
        <v>8.6</v>
      </c>
      <c r="R16" s="3">
        <v>12.4</v>
      </c>
      <c r="S16" s="3">
        <v>6</v>
      </c>
      <c r="T16" s="3">
        <v>0.24421320874919278</v>
      </c>
      <c r="U16" s="3">
        <v>-8.9447528763438644</v>
      </c>
      <c r="V16" s="3">
        <v>-7.1541932823892873</v>
      </c>
      <c r="W16" s="3">
        <v>4.5</v>
      </c>
      <c r="X16" s="3">
        <v>22.9</v>
      </c>
      <c r="Y16" s="3">
        <v>31.253300326270693</v>
      </c>
      <c r="Z16" s="3">
        <v>0.26910656620021528</v>
      </c>
    </row>
    <row r="17" spans="1:26" x14ac:dyDescent="0.2">
      <c r="A17" s="2" t="s">
        <v>134</v>
      </c>
      <c r="B17" s="3">
        <v>15.5</v>
      </c>
      <c r="C17" s="3">
        <v>-5.3426148410920522</v>
      </c>
      <c r="D17" s="3">
        <v>-19.750119432814095</v>
      </c>
      <c r="E17" s="3">
        <v>-14.652695878315047</v>
      </c>
      <c r="F17" s="3">
        <v>0.33002202210257181</v>
      </c>
      <c r="G17" s="3">
        <v>2</v>
      </c>
      <c r="H17" s="3">
        <v>11.8</v>
      </c>
      <c r="I17" s="3">
        <v>11.5</v>
      </c>
      <c r="J17" s="3">
        <v>14.4</v>
      </c>
      <c r="K17" s="3">
        <v>-0.31413612565444726</v>
      </c>
      <c r="L17" s="3">
        <v>-1.188118811881191</v>
      </c>
      <c r="M17" s="3">
        <v>47.1</v>
      </c>
      <c r="N17" s="3">
        <v>5.3</v>
      </c>
      <c r="O17" s="3">
        <v>-13.8</v>
      </c>
      <c r="P17">
        <v>33.211193997167918</v>
      </c>
      <c r="Q17" s="3">
        <v>8.3000000000000007</v>
      </c>
      <c r="R17" s="3">
        <v>13.6</v>
      </c>
      <c r="S17" s="3">
        <v>6.3</v>
      </c>
      <c r="T17" s="3">
        <v>7.4144688062713057E-2</v>
      </c>
      <c r="U17" s="3">
        <v>-8.9560611810516999</v>
      </c>
      <c r="V17" s="3">
        <v>-6.8188779851381165</v>
      </c>
      <c r="W17" s="3">
        <v>17.600000000000001</v>
      </c>
      <c r="X17" s="3">
        <v>23.7</v>
      </c>
      <c r="Y17" s="3">
        <v>17.620632725867068</v>
      </c>
      <c r="Z17" s="3">
        <v>-0.46162104133119358</v>
      </c>
    </row>
    <row r="18" spans="1:26" x14ac:dyDescent="0.2">
      <c r="A18" s="2" t="s">
        <v>135</v>
      </c>
      <c r="B18" s="3">
        <v>15.7</v>
      </c>
      <c r="C18" s="3">
        <v>-5.5249906736042131</v>
      </c>
      <c r="D18" s="3">
        <v>-19.805949073019637</v>
      </c>
      <c r="E18" s="3">
        <v>-12.46394851088376</v>
      </c>
      <c r="F18" s="3">
        <v>0.54448159396986995</v>
      </c>
      <c r="G18" s="3">
        <v>1.9</v>
      </c>
      <c r="H18" s="3">
        <v>11.8</v>
      </c>
      <c r="I18" s="3">
        <v>10.9</v>
      </c>
      <c r="J18" s="3">
        <v>14.3</v>
      </c>
      <c r="K18" s="3">
        <v>4.0966386554621756</v>
      </c>
      <c r="L18" s="3">
        <v>3.1062124248497081</v>
      </c>
      <c r="M18" s="3">
        <v>47.7</v>
      </c>
      <c r="N18" s="3">
        <v>5.3</v>
      </c>
      <c r="O18" s="3">
        <v>-15.9</v>
      </c>
      <c r="P18">
        <v>34.335827492428137</v>
      </c>
      <c r="Q18" s="3">
        <v>7.0560999999999998</v>
      </c>
      <c r="R18" s="3">
        <v>15.13</v>
      </c>
      <c r="S18" s="3">
        <v>7.2</v>
      </c>
      <c r="T18" s="3">
        <v>-8.4674005080438486E-2</v>
      </c>
      <c r="U18" s="3">
        <v>-9.1594680397521504</v>
      </c>
      <c r="V18" s="3">
        <v>-7.9206005042141143</v>
      </c>
      <c r="W18" s="3">
        <v>19.920000000000002</v>
      </c>
      <c r="X18" s="3">
        <v>24.6</v>
      </c>
      <c r="Y18" s="3">
        <v>11.82158742431756</v>
      </c>
      <c r="Z18" s="3">
        <v>-0.32355478861086839</v>
      </c>
    </row>
    <row r="19" spans="1:26" x14ac:dyDescent="0.2">
      <c r="A19" s="2" t="s">
        <v>136</v>
      </c>
      <c r="B19" s="3">
        <v>15.4</v>
      </c>
      <c r="C19" s="3">
        <v>-5.7341928804980462</v>
      </c>
      <c r="D19" s="3">
        <v>-19.822996902445787</v>
      </c>
      <c r="E19" s="3">
        <v>-18.199050671927019</v>
      </c>
      <c r="F19" s="3">
        <v>0.76255390673700685</v>
      </c>
      <c r="G19" s="3">
        <v>1.8</v>
      </c>
      <c r="H19" s="3">
        <v>10.199999999999999</v>
      </c>
      <c r="I19" s="3">
        <v>9.5</v>
      </c>
      <c r="J19" s="3">
        <v>12.9</v>
      </c>
      <c r="K19" s="3">
        <v>3.2290615539858756</v>
      </c>
      <c r="L19" s="3">
        <v>3.7900874635568425</v>
      </c>
      <c r="M19" s="3">
        <v>48.5</v>
      </c>
      <c r="N19" s="3">
        <v>4.3</v>
      </c>
      <c r="O19" s="3">
        <v>-16.100000000000001</v>
      </c>
      <c r="P19">
        <v>35.609256821043125</v>
      </c>
      <c r="Q19" s="3">
        <v>6.5</v>
      </c>
      <c r="R19" s="3">
        <v>13</v>
      </c>
      <c r="S19" s="3">
        <v>7.2</v>
      </c>
      <c r="T19" s="3">
        <v>-0.4131355932203396</v>
      </c>
      <c r="U19" s="3">
        <v>-9.0972323455298927</v>
      </c>
      <c r="V19" s="3">
        <v>-5.7263693802188209</v>
      </c>
      <c r="W19" s="3">
        <v>0.3</v>
      </c>
      <c r="X19" s="3">
        <v>25.4</v>
      </c>
      <c r="Y19" s="3">
        <v>8.1367598114011628</v>
      </c>
      <c r="Z19" s="3">
        <v>9.7381519151702456E-2</v>
      </c>
    </row>
    <row r="20" spans="1:26" x14ac:dyDescent="0.2">
      <c r="A20" s="2" t="s">
        <v>137</v>
      </c>
      <c r="B20" s="3">
        <v>15.3</v>
      </c>
      <c r="C20" s="3">
        <v>-5.6102068060575387</v>
      </c>
      <c r="D20" s="3">
        <v>-19.839403671709952</v>
      </c>
      <c r="E20" s="3">
        <v>-13.814365899292291</v>
      </c>
      <c r="F20" s="3">
        <v>0.98136259727794606</v>
      </c>
      <c r="G20" s="3">
        <v>1.3</v>
      </c>
      <c r="H20" s="3">
        <v>11.4</v>
      </c>
      <c r="I20" s="3">
        <v>10.8</v>
      </c>
      <c r="J20" s="3">
        <v>13</v>
      </c>
      <c r="K20" s="3">
        <v>-0.68426197458455795</v>
      </c>
      <c r="L20" s="3">
        <v>-1.1235955056179803</v>
      </c>
      <c r="M20" s="3">
        <v>49.3</v>
      </c>
      <c r="N20" s="3">
        <v>4.3</v>
      </c>
      <c r="O20" s="3">
        <v>-15.4</v>
      </c>
      <c r="P20">
        <v>36.758863044153856</v>
      </c>
      <c r="Q20" s="3">
        <v>6</v>
      </c>
      <c r="R20" s="3">
        <v>12.7</v>
      </c>
      <c r="S20" s="3">
        <v>7.4</v>
      </c>
      <c r="T20" s="3">
        <v>-0.32975215402616981</v>
      </c>
      <c r="U20" s="3">
        <v>-9.1287019283100683</v>
      </c>
      <c r="V20" s="3">
        <v>-7.5052002006798402</v>
      </c>
      <c r="W20" s="3">
        <v>10.3</v>
      </c>
      <c r="X20" s="3">
        <v>25.4</v>
      </c>
      <c r="Y20" s="3">
        <v>10.840585346778475</v>
      </c>
      <c r="Z20" s="3">
        <v>3.2428926602530682E-2</v>
      </c>
    </row>
    <row r="21" spans="1:26" x14ac:dyDescent="0.2">
      <c r="A21" s="2" t="s">
        <v>138</v>
      </c>
      <c r="B21" s="3">
        <v>14.9</v>
      </c>
      <c r="C21" s="3">
        <v>-5.2958531558841777</v>
      </c>
      <c r="D21" s="3">
        <v>-19.876801580393366</v>
      </c>
      <c r="E21" s="3">
        <v>-17.134315206445116</v>
      </c>
      <c r="F21" s="3">
        <v>1.2605091797608159</v>
      </c>
      <c r="G21" s="3">
        <v>1.9</v>
      </c>
      <c r="H21" s="3">
        <v>11.5</v>
      </c>
      <c r="I21" s="3">
        <v>11.1</v>
      </c>
      <c r="J21" s="3">
        <v>13</v>
      </c>
      <c r="K21" s="3">
        <v>-1.3779527559055034</v>
      </c>
      <c r="L21" s="3">
        <v>-0.94696969696969702</v>
      </c>
      <c r="M21" s="3">
        <v>50.3</v>
      </c>
      <c r="N21" s="3">
        <v>3.9</v>
      </c>
      <c r="O21" s="3">
        <v>-15.3</v>
      </c>
      <c r="P21">
        <v>38.413255064609665</v>
      </c>
      <c r="Q21" s="3">
        <v>5.9</v>
      </c>
      <c r="R21" s="3">
        <v>12.5</v>
      </c>
      <c r="S21" s="3">
        <v>6.6</v>
      </c>
      <c r="T21" s="3">
        <v>0.37353255069369723</v>
      </c>
      <c r="U21" s="3">
        <v>-8.9306188911340456</v>
      </c>
      <c r="V21" s="3">
        <v>-5.9256718981446692</v>
      </c>
      <c r="W21" s="3">
        <v>11.3</v>
      </c>
      <c r="X21" s="3">
        <v>24.7</v>
      </c>
      <c r="Y21" s="3">
        <v>12.840079742188703</v>
      </c>
      <c r="Z21" s="3">
        <v>0.25934730927166078</v>
      </c>
    </row>
    <row r="22" spans="1:26" x14ac:dyDescent="0.2">
      <c r="A22" s="2" t="s">
        <v>139</v>
      </c>
      <c r="B22" s="3">
        <v>15</v>
      </c>
      <c r="C22" s="3">
        <v>-5.3500304682715711</v>
      </c>
      <c r="D22" s="3">
        <v>-19.928904617057785</v>
      </c>
      <c r="E22" s="3">
        <v>-17.555301659843224</v>
      </c>
      <c r="F22" s="3">
        <v>1.4388881591127278</v>
      </c>
      <c r="G22" s="3">
        <v>2.1</v>
      </c>
      <c r="H22" s="3">
        <v>11.6</v>
      </c>
      <c r="I22" s="3">
        <v>11.5</v>
      </c>
      <c r="J22" s="3">
        <v>13.1</v>
      </c>
      <c r="K22" s="3">
        <v>2.3952095808383147</v>
      </c>
      <c r="L22" s="3">
        <v>2.4856596558317485</v>
      </c>
      <c r="M22" s="3">
        <v>51.7</v>
      </c>
      <c r="N22" s="3">
        <v>4.3</v>
      </c>
      <c r="O22" s="3">
        <v>-15.8</v>
      </c>
      <c r="P22">
        <v>38.854633032500338</v>
      </c>
      <c r="Q22" s="3">
        <v>5.9</v>
      </c>
      <c r="R22" s="3">
        <v>10</v>
      </c>
      <c r="S22" s="3">
        <v>7.2</v>
      </c>
      <c r="T22" s="3">
        <v>5.316321105794488E-2</v>
      </c>
      <c r="U22" s="3">
        <v>-9.2545391878608996</v>
      </c>
      <c r="V22" s="3">
        <v>-6.2136972283433405</v>
      </c>
      <c r="W22" s="3">
        <v>-12.5</v>
      </c>
      <c r="X22" s="3">
        <v>23.9</v>
      </c>
      <c r="Y22" s="3">
        <v>15.152731472570258</v>
      </c>
      <c r="Z22" s="3">
        <v>2.1556369907303322E-2</v>
      </c>
    </row>
    <row r="23" spans="1:26" x14ac:dyDescent="0.2">
      <c r="A23" s="2" t="s">
        <v>140</v>
      </c>
      <c r="B23" s="3">
        <v>15.7</v>
      </c>
      <c r="C23" s="3">
        <v>-5.4260098735291917</v>
      </c>
      <c r="D23" s="3">
        <v>-19.710539675101522</v>
      </c>
      <c r="E23" s="3">
        <v>-17.290339273585818</v>
      </c>
      <c r="F23" s="3">
        <v>1.2264569209787135</v>
      </c>
      <c r="G23" s="3">
        <v>2.2999999999999998</v>
      </c>
      <c r="H23" s="3">
        <v>11.4</v>
      </c>
      <c r="I23" s="3">
        <v>10.8</v>
      </c>
      <c r="J23" s="3">
        <v>13.1</v>
      </c>
      <c r="K23" s="3">
        <v>1.6569200779727127</v>
      </c>
      <c r="L23" s="3">
        <v>1.3059701492537232</v>
      </c>
      <c r="M23" s="3">
        <v>53</v>
      </c>
      <c r="N23" s="3">
        <v>4.2</v>
      </c>
      <c r="O23" s="3">
        <v>-16.3</v>
      </c>
      <c r="P23">
        <v>39.785452593311163</v>
      </c>
      <c r="Q23" s="3">
        <v>5.7</v>
      </c>
      <c r="R23" s="3">
        <v>10.199999999999999</v>
      </c>
      <c r="S23" s="3">
        <v>7.6</v>
      </c>
      <c r="T23" s="3">
        <v>-6.376195536661855E-2</v>
      </c>
      <c r="U23" s="3">
        <v>-9.7906686509042657</v>
      </c>
      <c r="V23" s="3">
        <v>-7.0844495806412056</v>
      </c>
      <c r="W23" s="3">
        <v>12.2</v>
      </c>
      <c r="X23" s="3">
        <v>22.7</v>
      </c>
      <c r="Y23" s="3">
        <v>20.015650264403128</v>
      </c>
      <c r="Z23" s="3">
        <v>9.6982758620693332E-2</v>
      </c>
    </row>
    <row r="24" spans="1:26" x14ac:dyDescent="0.2">
      <c r="A24" s="2" t="s">
        <v>141</v>
      </c>
      <c r="B24" s="4">
        <v>15.358695652173912</v>
      </c>
      <c r="C24" s="4">
        <v>-5.5492082024973133</v>
      </c>
      <c r="D24" s="3">
        <v>-19.539864666078255</v>
      </c>
      <c r="E24" s="3">
        <v>-16.900642609985173</v>
      </c>
      <c r="F24" s="3">
        <v>1.2403713455532372</v>
      </c>
      <c r="G24" s="3">
        <v>2.1</v>
      </c>
      <c r="H24" s="3">
        <v>11.3</v>
      </c>
      <c r="I24" s="3">
        <v>11</v>
      </c>
      <c r="J24" s="3">
        <v>13.5</v>
      </c>
      <c r="K24" s="3">
        <v>-0.57526366251197925</v>
      </c>
      <c r="L24" s="3">
        <v>-0.18416206261509083</v>
      </c>
      <c r="M24" s="3">
        <v>54.2</v>
      </c>
      <c r="N24" s="3">
        <v>4.8</v>
      </c>
      <c r="O24" s="3">
        <v>-16.8</v>
      </c>
      <c r="P24">
        <v>39.290534840560156</v>
      </c>
      <c r="Q24" s="3">
        <v>4.5</v>
      </c>
      <c r="R24" s="3">
        <v>6.4</v>
      </c>
      <c r="S24" s="3">
        <v>8.1</v>
      </c>
      <c r="T24" s="3">
        <v>4.2535091450438149E-2</v>
      </c>
      <c r="U24" s="3">
        <v>-10.550832049039794</v>
      </c>
      <c r="V24" s="3">
        <v>-8.2874355571735503</v>
      </c>
      <c r="W24" s="3">
        <v>-13.866951240613478</v>
      </c>
      <c r="X24" s="3">
        <v>21.4</v>
      </c>
      <c r="Y24" s="3">
        <v>16.403351273608635</v>
      </c>
      <c r="Z24" s="3">
        <v>0.65669070944127406</v>
      </c>
    </row>
    <row r="25" spans="1:26" x14ac:dyDescent="0.2">
      <c r="A25" s="2" t="s">
        <v>183</v>
      </c>
      <c r="B25" s="4">
        <v>11.149275362318841</v>
      </c>
      <c r="C25" s="4">
        <v>-7.4839201376667219</v>
      </c>
      <c r="D25" s="3">
        <v>-20.65712562145071</v>
      </c>
      <c r="E25" s="3">
        <v>-16.057684189196042</v>
      </c>
      <c r="F25" s="3">
        <v>3.932448469535621</v>
      </c>
      <c r="G25" s="3">
        <v>2.5</v>
      </c>
      <c r="H25" s="3">
        <v>11.3</v>
      </c>
      <c r="I25" s="3">
        <v>10.4</v>
      </c>
      <c r="J25" s="3">
        <v>12.6</v>
      </c>
      <c r="K25" s="3">
        <v>0.67502410800386003</v>
      </c>
      <c r="L25" s="3">
        <v>0.73800738007379807</v>
      </c>
      <c r="M25" s="3">
        <v>65.8</v>
      </c>
      <c r="N25" s="4">
        <f>(M25-M13)/M13*100</f>
        <v>58.937198067632849</v>
      </c>
      <c r="O25" s="3">
        <v>-32.75</v>
      </c>
      <c r="P25">
        <v>41.066185027604241</v>
      </c>
      <c r="Q25" s="3">
        <v>17.7</v>
      </c>
      <c r="R25" s="3">
        <v>37.5</v>
      </c>
      <c r="S25" s="3">
        <v>19.399999999999999</v>
      </c>
      <c r="T25" s="4">
        <v>3.5607993197279004</v>
      </c>
      <c r="U25" s="3">
        <v>-9.3861164257369687</v>
      </c>
      <c r="V25" s="3">
        <v>-7.0142219927599285</v>
      </c>
      <c r="W25" s="3">
        <v>37.5</v>
      </c>
      <c r="X25" s="3">
        <v>14.5</v>
      </c>
      <c r="Y25" s="3">
        <v>6.3662816151280444</v>
      </c>
      <c r="Z25" s="3">
        <v>0.54545454545455097</v>
      </c>
    </row>
    <row r="26" spans="1:26" x14ac:dyDescent="0.2">
      <c r="A26" s="2" t="s">
        <v>142</v>
      </c>
      <c r="B26" s="3">
        <v>14.7</v>
      </c>
      <c r="C26" s="3">
        <v>-34.257887504735606</v>
      </c>
      <c r="D26" s="3">
        <v>-1.7965761153772131</v>
      </c>
      <c r="E26" s="3">
        <v>-15.621118540826572</v>
      </c>
      <c r="F26" s="3">
        <v>3.8871487517361247</v>
      </c>
      <c r="G26" s="3">
        <v>0.8</v>
      </c>
      <c r="H26" s="3">
        <v>11.1</v>
      </c>
      <c r="I26" s="3">
        <v>11.4</v>
      </c>
      <c r="J26" s="3">
        <v>13</v>
      </c>
      <c r="K26" s="3">
        <v>2.7777777777777692</v>
      </c>
      <c r="L26" s="3">
        <v>3.1135531135531056</v>
      </c>
      <c r="M26" s="3">
        <v>41.8</v>
      </c>
      <c r="N26" s="3">
        <v>1.6</v>
      </c>
      <c r="O26" s="3">
        <v>-22.2</v>
      </c>
      <c r="P26">
        <v>42.223107975954896</v>
      </c>
      <c r="Q26" s="3">
        <v>14.9</v>
      </c>
      <c r="R26" s="3">
        <v>17.399999999999999</v>
      </c>
      <c r="S26" s="3">
        <v>3.3</v>
      </c>
      <c r="T26" s="3">
        <v>3.4383660063635371</v>
      </c>
      <c r="U26" s="3">
        <v>-9.4310311058882217</v>
      </c>
      <c r="V26" s="3">
        <v>-7.2378058705442001</v>
      </c>
      <c r="W26" s="3">
        <v>-1.0133062707556524</v>
      </c>
      <c r="X26" s="3">
        <v>21.4</v>
      </c>
      <c r="Y26" s="3">
        <v>11.164210921893858</v>
      </c>
      <c r="Z26" s="3">
        <v>0.84033613445377298</v>
      </c>
    </row>
    <row r="27" spans="1:26" x14ac:dyDescent="0.2">
      <c r="A27" s="2" t="s">
        <v>143</v>
      </c>
      <c r="B27" s="3">
        <v>15.6</v>
      </c>
      <c r="C27" s="3">
        <v>-34.310900219148799</v>
      </c>
      <c r="D27" s="3">
        <v>-3.1182681781262045</v>
      </c>
      <c r="E27" s="3">
        <v>-15.472517623537119</v>
      </c>
      <c r="F27" s="3">
        <v>4.0692399614817854</v>
      </c>
      <c r="G27" s="3">
        <v>0.9</v>
      </c>
      <c r="H27" s="3">
        <v>10.6</v>
      </c>
      <c r="I27" s="3">
        <v>10.3</v>
      </c>
      <c r="J27" s="3">
        <v>12.4</v>
      </c>
      <c r="K27" s="3">
        <v>-1.0251630941286061</v>
      </c>
      <c r="L27" s="3">
        <v>-1.4209591474245065</v>
      </c>
      <c r="M27" s="3">
        <v>44.57</v>
      </c>
      <c r="N27" s="3">
        <v>2.9</v>
      </c>
      <c r="O27" s="3">
        <v>-22.6</v>
      </c>
      <c r="P27">
        <v>15.241824351356549</v>
      </c>
      <c r="Q27" s="3">
        <v>14.1</v>
      </c>
      <c r="R27" s="3">
        <v>21</v>
      </c>
      <c r="S27" s="3">
        <v>6.1</v>
      </c>
      <c r="T27" s="3">
        <v>0.34729112919229443</v>
      </c>
      <c r="U27" s="3">
        <v>-9.1866525765255993</v>
      </c>
      <c r="V27" s="3">
        <v>-6.9804301140316323</v>
      </c>
      <c r="W27" s="3">
        <v>25.4</v>
      </c>
      <c r="X27" s="3">
        <v>18.8</v>
      </c>
      <c r="Y27" s="3">
        <v>3.080272465897349</v>
      </c>
      <c r="Z27" s="3">
        <v>-0.16877637130801329</v>
      </c>
    </row>
    <row r="28" spans="1:26" x14ac:dyDescent="0.2">
      <c r="A28" s="2" t="s">
        <v>144</v>
      </c>
      <c r="B28" s="3">
        <v>15.7</v>
      </c>
      <c r="C28" s="3">
        <v>-34.855585645659346</v>
      </c>
      <c r="D28" s="3">
        <v>-4.6848119730240718</v>
      </c>
      <c r="E28" s="3">
        <v>-14.824638962570003</v>
      </c>
      <c r="F28" s="3">
        <v>4.2965226686205504</v>
      </c>
      <c r="G28" s="3">
        <v>1.2</v>
      </c>
      <c r="H28" s="3">
        <v>10.5</v>
      </c>
      <c r="I28" s="3">
        <v>9.8000000000000007</v>
      </c>
      <c r="J28" s="3">
        <v>12.9</v>
      </c>
      <c r="K28" s="3">
        <v>2.4482109227871884</v>
      </c>
      <c r="L28" s="3">
        <v>2.1621621621621672</v>
      </c>
      <c r="M28" s="3">
        <v>43.7</v>
      </c>
      <c r="N28" s="3">
        <v>2.5</v>
      </c>
      <c r="O28" s="3">
        <v>-23.7</v>
      </c>
      <c r="P28">
        <v>15.759415650126041</v>
      </c>
      <c r="Q28" s="3">
        <v>11.8</v>
      </c>
      <c r="R28" s="3">
        <v>16.3</v>
      </c>
      <c r="S28" s="3">
        <v>6.2</v>
      </c>
      <c r="T28" s="3">
        <v>9.888262632256356E-2</v>
      </c>
      <c r="U28" s="3">
        <v>-9.1299629397805226</v>
      </c>
      <c r="V28" s="3">
        <v>-7.1318206703570812</v>
      </c>
      <c r="W28" s="3">
        <v>3.8</v>
      </c>
      <c r="X28" s="3">
        <v>18.5</v>
      </c>
      <c r="Y28" s="3">
        <v>10.873420308199734</v>
      </c>
      <c r="Z28" s="3">
        <v>-0.17962806424345065</v>
      </c>
    </row>
    <row r="29" spans="1:26" x14ac:dyDescent="0.2">
      <c r="A29" s="2" t="s">
        <v>145</v>
      </c>
      <c r="B29" s="3">
        <v>15.7</v>
      </c>
      <c r="C29" s="3">
        <v>-34.43140534323652</v>
      </c>
      <c r="D29" s="3">
        <v>-4.5274347049602648</v>
      </c>
      <c r="E29" s="3">
        <v>-13.51533296720817</v>
      </c>
      <c r="F29" s="3">
        <v>4.8340162717501078</v>
      </c>
      <c r="G29" s="3">
        <v>1.5</v>
      </c>
      <c r="H29" s="3">
        <v>9.6</v>
      </c>
      <c r="I29" s="3">
        <v>9.1999999999999993</v>
      </c>
      <c r="J29" s="3">
        <v>12.9</v>
      </c>
      <c r="K29" s="3">
        <v>-0.82720588235293335</v>
      </c>
      <c r="L29" s="3">
        <v>-1.2345679012345729</v>
      </c>
      <c r="M29" s="3">
        <v>50.4</v>
      </c>
      <c r="N29" s="3">
        <v>2.9</v>
      </c>
      <c r="O29" s="3">
        <v>-23.6</v>
      </c>
      <c r="P29">
        <v>16.220096218123636</v>
      </c>
      <c r="Q29" s="3">
        <v>10.029999999999999</v>
      </c>
      <c r="R29" s="3">
        <v>14.68</v>
      </c>
      <c r="S29" s="3">
        <v>7.3</v>
      </c>
      <c r="T29" s="3">
        <v>-4.9392472587174906E-2</v>
      </c>
      <c r="U29" s="3">
        <v>-8.9934576559923212</v>
      </c>
      <c r="V29" s="3">
        <v>-7.4396264663448513</v>
      </c>
      <c r="W29" s="3">
        <v>9.17</v>
      </c>
      <c r="X29" s="3">
        <v>17</v>
      </c>
      <c r="Y29" s="3">
        <v>14.704373383797265</v>
      </c>
      <c r="Z29" s="3">
        <v>-7.4097597120771866E-2</v>
      </c>
    </row>
    <row r="30" spans="1:26" x14ac:dyDescent="0.2">
      <c r="A30" s="2" t="s">
        <v>146</v>
      </c>
      <c r="B30" s="3">
        <v>15.6</v>
      </c>
      <c r="C30" s="3">
        <v>-34.328964795602481</v>
      </c>
      <c r="D30" s="3">
        <v>-3.819500578943924</v>
      </c>
      <c r="E30" s="3">
        <v>-15.933722926457062</v>
      </c>
      <c r="F30" s="3">
        <v>4.9736194945742884</v>
      </c>
      <c r="G30" s="3">
        <v>1.5</v>
      </c>
      <c r="H30" s="3">
        <v>9.4</v>
      </c>
      <c r="I30" s="3">
        <v>9.1999999999999993</v>
      </c>
      <c r="J30" s="3">
        <v>12.9</v>
      </c>
      <c r="K30" s="3">
        <v>0.55607043558850255</v>
      </c>
      <c r="L30" s="3">
        <v>1.1607142857142831</v>
      </c>
      <c r="M30" s="3">
        <v>53.5</v>
      </c>
      <c r="N30" s="3">
        <v>3.2</v>
      </c>
      <c r="O30" s="3">
        <v>-22.7</v>
      </c>
      <c r="P30">
        <v>15.769261195693618</v>
      </c>
      <c r="Q30" s="3">
        <v>9.8201000000000001</v>
      </c>
      <c r="R30" s="3">
        <v>15.796900000000001</v>
      </c>
      <c r="S30" s="3">
        <v>6.6</v>
      </c>
      <c r="T30" s="3">
        <v>0.187784147064635</v>
      </c>
      <c r="U30" s="3">
        <v>-8.8246578088832965</v>
      </c>
      <c r="V30" s="3">
        <v>-6.2908758289503819</v>
      </c>
      <c r="W30" s="3">
        <v>19.100000000000001</v>
      </c>
      <c r="X30" s="3">
        <v>15</v>
      </c>
      <c r="Y30" s="3">
        <v>13.495896113038564</v>
      </c>
      <c r="Z30" s="3">
        <v>4.2372881355923771E-2</v>
      </c>
    </row>
    <row r="31" spans="1:26" x14ac:dyDescent="0.2">
      <c r="A31" s="2" t="s">
        <v>147</v>
      </c>
      <c r="B31" s="3">
        <v>16</v>
      </c>
      <c r="C31" s="3">
        <v>-34.306049452419963</v>
      </c>
      <c r="D31" s="3">
        <v>-3.2656444105189086</v>
      </c>
      <c r="E31" s="3">
        <v>-8.4466549859643081</v>
      </c>
      <c r="F31" s="3">
        <v>5.2308717186840159</v>
      </c>
      <c r="G31" s="3">
        <v>1.4</v>
      </c>
      <c r="H31" s="3">
        <v>9.1999999999999993</v>
      </c>
      <c r="I31" s="3">
        <v>9.4</v>
      </c>
      <c r="J31" s="3">
        <v>13.2</v>
      </c>
      <c r="K31" s="3">
        <v>1.751152073732724</v>
      </c>
      <c r="L31" s="3">
        <v>1.1473962930273585</v>
      </c>
      <c r="M31" s="3">
        <v>56.3</v>
      </c>
      <c r="N31" s="3">
        <v>3.5</v>
      </c>
      <c r="O31" s="3">
        <v>-22.4</v>
      </c>
      <c r="P31">
        <v>15.449929308212651</v>
      </c>
      <c r="Q31" s="3">
        <v>10.011200000000001</v>
      </c>
      <c r="R31" s="3">
        <v>14.498799999999999</v>
      </c>
      <c r="S31" s="3">
        <v>6.1</v>
      </c>
      <c r="T31" s="3">
        <v>4.9324257669919262E-2</v>
      </c>
      <c r="U31" s="3">
        <v>-8.6239822591212878</v>
      </c>
      <c r="V31" s="3">
        <v>-8.6810878225386574</v>
      </c>
      <c r="W31" s="3">
        <v>5.4</v>
      </c>
      <c r="X31" s="3">
        <v>15.3</v>
      </c>
      <c r="Y31" s="3">
        <v>19.834094948439883</v>
      </c>
      <c r="Z31" s="3">
        <v>0</v>
      </c>
    </row>
    <row r="32" spans="1:26" x14ac:dyDescent="0.2">
      <c r="A32" s="2" t="s">
        <v>148</v>
      </c>
      <c r="B32" s="3">
        <v>16.3</v>
      </c>
      <c r="C32" s="3">
        <v>-34.195824466621836</v>
      </c>
      <c r="D32" s="3">
        <v>-2.3240861773641264</v>
      </c>
      <c r="E32" s="3">
        <v>-9.4444444444444322</v>
      </c>
      <c r="F32" s="3">
        <v>5.5877977839017712</v>
      </c>
      <c r="G32" s="3">
        <v>1.8</v>
      </c>
      <c r="H32" s="3">
        <v>8.9</v>
      </c>
      <c r="I32" s="3">
        <v>9</v>
      </c>
      <c r="J32" s="3">
        <v>13.2</v>
      </c>
      <c r="K32" s="3">
        <v>-0.18115942028985763</v>
      </c>
      <c r="L32" s="3">
        <v>8.72600349040214E-2</v>
      </c>
      <c r="M32" s="3">
        <v>59.2</v>
      </c>
      <c r="N32" s="3">
        <v>3.8</v>
      </c>
      <c r="O32" s="3">
        <v>-22.7</v>
      </c>
      <c r="P32">
        <v>15.376838042497877</v>
      </c>
      <c r="Q32" s="3">
        <v>9.7624999999999993</v>
      </c>
      <c r="R32" s="3">
        <v>13.077400000000001</v>
      </c>
      <c r="S32" s="3">
        <v>6.5</v>
      </c>
      <c r="T32" s="3">
        <v>0</v>
      </c>
      <c r="U32" s="3">
        <v>-8.5430094399167054</v>
      </c>
      <c r="V32" s="3">
        <v>-8.2519212837405487</v>
      </c>
      <c r="W32" s="3">
        <v>2.88</v>
      </c>
      <c r="X32" s="3">
        <v>14</v>
      </c>
      <c r="Y32" s="3">
        <v>17.614342110462687</v>
      </c>
      <c r="Z32" s="3">
        <v>-9.5298602287170076E-2</v>
      </c>
    </row>
    <row r="33" spans="1:26" x14ac:dyDescent="0.2">
      <c r="A33" s="2" t="s">
        <v>149</v>
      </c>
      <c r="B33" s="3">
        <v>16.2</v>
      </c>
      <c r="C33" s="3">
        <v>-34.148419845980762</v>
      </c>
      <c r="D33" s="3">
        <v>-1.5469826809973997</v>
      </c>
      <c r="E33" s="3">
        <v>-12.990194216790584</v>
      </c>
      <c r="F33" s="3">
        <v>5.9545648181359656</v>
      </c>
      <c r="G33" s="3">
        <v>1.6</v>
      </c>
      <c r="H33" s="3">
        <v>9.1999999999999993</v>
      </c>
      <c r="I33" s="3">
        <v>9.3000000000000007</v>
      </c>
      <c r="J33" s="3">
        <v>13.1</v>
      </c>
      <c r="K33" s="3">
        <v>3.1760435571687839</v>
      </c>
      <c r="L33" s="3">
        <v>3.4001743679162955</v>
      </c>
      <c r="M33" s="3">
        <v>63</v>
      </c>
      <c r="N33" s="3">
        <v>3.6</v>
      </c>
      <c r="O33" s="3">
        <v>-22.5</v>
      </c>
      <c r="P33">
        <v>15.63625292749682</v>
      </c>
      <c r="Q33" s="3">
        <v>9.7119</v>
      </c>
      <c r="R33" s="3">
        <v>11.4137</v>
      </c>
      <c r="S33" s="3">
        <v>7.2</v>
      </c>
      <c r="T33" s="3">
        <v>1.9719976336024472E-2</v>
      </c>
      <c r="U33" s="3">
        <v>-8.5634930450656732</v>
      </c>
      <c r="V33" s="3">
        <v>-7.1351593770122452</v>
      </c>
      <c r="W33" s="3">
        <v>1.69</v>
      </c>
      <c r="X33" s="3">
        <v>14</v>
      </c>
      <c r="Y33" s="3">
        <v>16.280841780517228</v>
      </c>
      <c r="Z33" s="3">
        <v>-3.1796502384738891E-2</v>
      </c>
    </row>
    <row r="34" spans="1:26" x14ac:dyDescent="0.2">
      <c r="A34" s="2" t="s">
        <v>150</v>
      </c>
      <c r="B34" s="3">
        <v>16.899999999999999</v>
      </c>
      <c r="C34" s="3">
        <v>-33.873902247965226</v>
      </c>
      <c r="D34" s="3">
        <v>-0.74889476344025541</v>
      </c>
      <c r="E34" s="3">
        <v>-9.2828409200269473</v>
      </c>
      <c r="F34" s="3">
        <v>6.2806285497917447</v>
      </c>
      <c r="G34" s="3">
        <v>1.9</v>
      </c>
      <c r="H34" s="3">
        <v>8.8000000000000007</v>
      </c>
      <c r="I34" s="3">
        <v>9.1</v>
      </c>
      <c r="J34" s="3">
        <v>13</v>
      </c>
      <c r="K34" s="3">
        <v>4.1336851363236606</v>
      </c>
      <c r="L34" s="3">
        <v>4.4688026981450353</v>
      </c>
      <c r="M34" s="3">
        <v>68.099999999999994</v>
      </c>
      <c r="N34" s="3">
        <v>3.8</v>
      </c>
      <c r="O34" s="3">
        <v>-22.3</v>
      </c>
      <c r="P34">
        <v>16.186337598445277</v>
      </c>
      <c r="Q34" s="3">
        <v>9.1999999999999993</v>
      </c>
      <c r="R34" s="3">
        <v>9.8000000000000007</v>
      </c>
      <c r="S34" s="3">
        <v>6.3</v>
      </c>
      <c r="T34" s="3">
        <v>4.9290220820186477E-2</v>
      </c>
      <c r="U34" s="3">
        <v>-8.010034699427937</v>
      </c>
      <c r="V34" s="3">
        <v>-7.5995015622675188</v>
      </c>
      <c r="W34" s="3">
        <v>-8</v>
      </c>
      <c r="X34" s="3">
        <v>13</v>
      </c>
      <c r="Y34" s="3">
        <v>16.314760748226487</v>
      </c>
      <c r="Z34" s="3">
        <v>-0.19083969465648074</v>
      </c>
    </row>
    <row r="35" spans="1:26" x14ac:dyDescent="0.2">
      <c r="A35" s="2" t="s">
        <v>151</v>
      </c>
      <c r="B35" s="3">
        <v>16.8</v>
      </c>
      <c r="C35" s="3">
        <v>-33.445966835637208</v>
      </c>
      <c r="D35" s="3">
        <v>0.28464740078377737</v>
      </c>
      <c r="E35" s="3">
        <v>-8.6016501779220373</v>
      </c>
      <c r="F35" s="3">
        <v>6.8611152998909741</v>
      </c>
      <c r="G35" s="3">
        <v>1.7</v>
      </c>
      <c r="H35" s="3">
        <v>9.1</v>
      </c>
      <c r="I35" s="3">
        <v>9.6</v>
      </c>
      <c r="J35" s="3">
        <v>13.3</v>
      </c>
      <c r="K35" s="3">
        <v>-1.7736486486486558</v>
      </c>
      <c r="L35" s="3">
        <v>-2.0984665052461731</v>
      </c>
      <c r="M35" s="3">
        <v>72.2</v>
      </c>
      <c r="N35" s="3">
        <v>4.2</v>
      </c>
      <c r="O35" s="3">
        <v>-21.8</v>
      </c>
      <c r="P35">
        <v>16.573911871715417</v>
      </c>
      <c r="Q35" s="3">
        <v>8.4</v>
      </c>
      <c r="R35" s="3">
        <v>7.8</v>
      </c>
      <c r="S35" s="3">
        <v>5.7</v>
      </c>
      <c r="T35" s="3">
        <v>0.13794462508621594</v>
      </c>
      <c r="U35" s="3">
        <v>-7.2162002833480621</v>
      </c>
      <c r="V35" s="3">
        <v>-6.7705015861050928</v>
      </c>
      <c r="W35" s="3">
        <v>-9.1</v>
      </c>
      <c r="X35" s="3">
        <v>12.7</v>
      </c>
      <c r="Y35" s="3">
        <v>13.148195380795503</v>
      </c>
      <c r="Z35" s="3">
        <v>-0.46738899511365806</v>
      </c>
    </row>
    <row r="36" spans="1:26" x14ac:dyDescent="0.2">
      <c r="A36" s="2" t="s">
        <v>152</v>
      </c>
      <c r="B36" s="4">
        <v>14.482758620689655</v>
      </c>
      <c r="C36" s="4">
        <v>-33.026466239243582</v>
      </c>
      <c r="D36" s="3">
        <v>1.1379093475303748</v>
      </c>
      <c r="E36" s="3">
        <v>-7.8993912715880521</v>
      </c>
      <c r="F36" s="3">
        <v>7.2283109444193139</v>
      </c>
      <c r="G36" s="3">
        <v>1.8</v>
      </c>
      <c r="H36" s="3">
        <v>8.1999999999999993</v>
      </c>
      <c r="I36" s="3">
        <v>9</v>
      </c>
      <c r="J36" s="3">
        <v>12.7</v>
      </c>
      <c r="K36" s="3">
        <v>1.1177987962166787</v>
      </c>
      <c r="L36" s="3">
        <v>1.0717230008244001</v>
      </c>
      <c r="M36" s="3">
        <v>76.400000000000006</v>
      </c>
      <c r="N36" s="3">
        <v>3.7</v>
      </c>
      <c r="O36" s="3">
        <v>-21.6</v>
      </c>
      <c r="P36">
        <v>17.271834108887084</v>
      </c>
      <c r="Q36" s="3">
        <v>7.4</v>
      </c>
      <c r="R36" s="3">
        <v>7.7</v>
      </c>
      <c r="S36" s="3">
        <v>3.4</v>
      </c>
      <c r="T36" s="3">
        <v>8.8556528584082861E-2</v>
      </c>
      <c r="U36" s="3">
        <v>-6.2250271023695287</v>
      </c>
      <c r="V36" s="3">
        <v>-5.6848622208563793</v>
      </c>
      <c r="W36" s="3">
        <v>8.033865458069041</v>
      </c>
      <c r="X36" s="3">
        <v>11.8</v>
      </c>
      <c r="Y36" s="3">
        <v>9.216240856952119</v>
      </c>
      <c r="Z36" s="3">
        <v>-0.24546424759872357</v>
      </c>
    </row>
    <row r="38" spans="1:26" x14ac:dyDescent="0.2">
      <c r="A38" s="2" t="s">
        <v>300</v>
      </c>
    </row>
    <row r="39" spans="1:26" x14ac:dyDescent="0.2">
      <c r="A39" s="2" t="s">
        <v>120</v>
      </c>
      <c r="B39" s="12">
        <f>B2+100</f>
        <v>117.6</v>
      </c>
      <c r="C39" s="12">
        <f t="shared" ref="C39:Z39" si="0">C2+100</f>
        <v>99.875215632286768</v>
      </c>
      <c r="D39" s="12">
        <f t="shared" si="0"/>
        <v>91.040306347881582</v>
      </c>
      <c r="E39" s="12">
        <f t="shared" si="0"/>
        <v>80.555042766598987</v>
      </c>
      <c r="F39" s="12">
        <f t="shared" si="0"/>
        <v>104.00797885426169</v>
      </c>
      <c r="G39" s="12">
        <f t="shared" si="0"/>
        <v>101.4</v>
      </c>
      <c r="H39" s="12">
        <f t="shared" si="0"/>
        <v>112.5</v>
      </c>
      <c r="I39" s="12">
        <f t="shared" si="0"/>
        <v>110.9</v>
      </c>
      <c r="J39" s="12">
        <f t="shared" si="0"/>
        <v>114.3</v>
      </c>
      <c r="K39" s="12">
        <f t="shared" si="0"/>
        <v>104.26587301587301</v>
      </c>
      <c r="L39" s="12">
        <f t="shared" si="0"/>
        <v>103.87890255439923</v>
      </c>
      <c r="M39" s="12">
        <f t="shared" si="0"/>
        <v>121.6</v>
      </c>
      <c r="N39" s="12">
        <f t="shared" si="0"/>
        <v>98</v>
      </c>
      <c r="O39" s="12">
        <f t="shared" si="0"/>
        <v>93.2</v>
      </c>
      <c r="P39" s="12">
        <f t="shared" si="0"/>
        <v>105.38684095497783</v>
      </c>
      <c r="Q39" s="12">
        <f t="shared" si="0"/>
        <v>103.2</v>
      </c>
      <c r="R39" s="12">
        <f t="shared" si="0"/>
        <v>110.5</v>
      </c>
      <c r="S39" s="12">
        <f t="shared" si="0"/>
        <v>117</v>
      </c>
      <c r="T39" s="12">
        <f t="shared" si="0"/>
        <v>99.914757591901974</v>
      </c>
      <c r="U39" s="12">
        <f t="shared" si="0"/>
        <v>93.228580705079324</v>
      </c>
      <c r="V39" s="12">
        <f t="shared" si="0"/>
        <v>98.836747030600748</v>
      </c>
      <c r="W39" s="12">
        <f t="shared" si="0"/>
        <v>155.19999999999999</v>
      </c>
      <c r="X39" s="12">
        <f t="shared" si="0"/>
        <v>105.6</v>
      </c>
      <c r="Y39" s="12">
        <f t="shared" si="0"/>
        <v>96.208644201956247</v>
      </c>
      <c r="Z39" s="12">
        <f t="shared" si="0"/>
        <v>99.030558482613273</v>
      </c>
    </row>
    <row r="40" spans="1:26" x14ac:dyDescent="0.2">
      <c r="A40" s="2" t="s">
        <v>121</v>
      </c>
      <c r="B40" s="12">
        <f t="shared" ref="B40:I73" si="1">B3+100</f>
        <v>120.1</v>
      </c>
      <c r="C40" s="12">
        <f t="shared" si="1"/>
        <v>98.093307333231721</v>
      </c>
      <c r="D40" s="12">
        <f t="shared" si="1"/>
        <v>90.287273361780422</v>
      </c>
      <c r="E40" s="12">
        <f t="shared" si="1"/>
        <v>82.833428592728822</v>
      </c>
      <c r="F40" s="12">
        <f t="shared" si="1"/>
        <v>103.64803652602279</v>
      </c>
      <c r="G40" s="12">
        <f t="shared" si="1"/>
        <v>101.4</v>
      </c>
      <c r="H40" s="12">
        <f t="shared" si="1"/>
        <v>111.6</v>
      </c>
      <c r="I40" s="12">
        <f t="shared" si="1"/>
        <v>110.1</v>
      </c>
      <c r="J40" s="12">
        <f t="shared" ref="J40:Z40" si="2">J3+100</f>
        <v>114</v>
      </c>
      <c r="K40" s="12">
        <f t="shared" si="2"/>
        <v>97.335870599429114</v>
      </c>
      <c r="L40" s="12">
        <f t="shared" si="2"/>
        <v>97.540983606557376</v>
      </c>
      <c r="M40" s="12">
        <f t="shared" si="2"/>
        <v>122</v>
      </c>
      <c r="N40" s="12">
        <f t="shared" si="2"/>
        <v>98</v>
      </c>
      <c r="O40" s="12">
        <f t="shared" si="2"/>
        <v>91.8</v>
      </c>
      <c r="P40" s="12">
        <f t="shared" si="2"/>
        <v>105.05229532691018</v>
      </c>
      <c r="Q40" s="12">
        <f t="shared" si="2"/>
        <v>103.9</v>
      </c>
      <c r="R40" s="12">
        <f t="shared" si="2"/>
        <v>107.8</v>
      </c>
      <c r="S40" s="12">
        <f t="shared" si="2"/>
        <v>106.2</v>
      </c>
      <c r="T40" s="12">
        <f t="shared" si="2"/>
        <v>99.296150154633679</v>
      </c>
      <c r="U40" s="12">
        <f t="shared" si="2"/>
        <v>93.06646846464217</v>
      </c>
      <c r="V40" s="12">
        <f t="shared" si="2"/>
        <v>97.561960692278731</v>
      </c>
      <c r="W40" s="12">
        <f t="shared" si="2"/>
        <v>104.4</v>
      </c>
      <c r="X40" s="12">
        <f t="shared" si="2"/>
        <v>102.9</v>
      </c>
      <c r="Y40" s="12">
        <f t="shared" si="2"/>
        <v>82.474108119627758</v>
      </c>
      <c r="Z40" s="12">
        <f t="shared" si="2"/>
        <v>99.829751010853357</v>
      </c>
    </row>
    <row r="41" spans="1:26" x14ac:dyDescent="0.2">
      <c r="A41" s="2" t="s">
        <v>122</v>
      </c>
      <c r="B41" s="12">
        <f t="shared" si="1"/>
        <v>117.4</v>
      </c>
      <c r="C41" s="12">
        <f t="shared" si="1"/>
        <v>97.509142680909363</v>
      </c>
      <c r="D41" s="12">
        <f t="shared" si="1"/>
        <v>89.679202605422944</v>
      </c>
      <c r="E41" s="12">
        <f t="shared" si="1"/>
        <v>84.440822308984991</v>
      </c>
      <c r="F41" s="12">
        <f t="shared" si="1"/>
        <v>103.28213779898343</v>
      </c>
      <c r="G41" s="12">
        <f t="shared" si="1"/>
        <v>101.5</v>
      </c>
      <c r="H41" s="12">
        <f t="shared" si="1"/>
        <v>110.1</v>
      </c>
      <c r="I41" s="12">
        <f t="shared" si="1"/>
        <v>109.7</v>
      </c>
      <c r="J41" s="12">
        <f t="shared" ref="J41:Z41" si="3">J4+100</f>
        <v>114.1</v>
      </c>
      <c r="K41" s="12">
        <f t="shared" si="3"/>
        <v>100.39100684261975</v>
      </c>
      <c r="L41" s="12">
        <f t="shared" si="3"/>
        <v>100.46685340802988</v>
      </c>
      <c r="M41" s="12">
        <f t="shared" si="3"/>
        <v>122.1</v>
      </c>
      <c r="N41" s="12">
        <f t="shared" si="3"/>
        <v>105.2</v>
      </c>
      <c r="O41" s="12">
        <f t="shared" si="3"/>
        <v>90.4</v>
      </c>
      <c r="P41" s="12">
        <f t="shared" si="3"/>
        <v>104.2286505584914</v>
      </c>
      <c r="Q41" s="12">
        <f t="shared" si="3"/>
        <v>105.1</v>
      </c>
      <c r="R41" s="12">
        <f t="shared" si="3"/>
        <v>113.8</v>
      </c>
      <c r="S41" s="12">
        <f t="shared" si="3"/>
        <v>103.7</v>
      </c>
      <c r="T41" s="12">
        <f t="shared" si="3"/>
        <v>99.40930082697885</v>
      </c>
      <c r="U41" s="12">
        <f t="shared" si="3"/>
        <v>93.17053976306812</v>
      </c>
      <c r="V41" s="12">
        <f t="shared" si="3"/>
        <v>96.953783813382984</v>
      </c>
      <c r="W41" s="12">
        <f t="shared" si="3"/>
        <v>133.19999999999999</v>
      </c>
      <c r="X41" s="12">
        <f t="shared" si="3"/>
        <v>103.7</v>
      </c>
      <c r="Y41" s="12">
        <f t="shared" si="3"/>
        <v>79.640683694999097</v>
      </c>
      <c r="Z41" s="12">
        <f t="shared" si="3"/>
        <v>99.467064591771475</v>
      </c>
    </row>
    <row r="42" spans="1:26" x14ac:dyDescent="0.2">
      <c r="A42" s="2" t="s">
        <v>123</v>
      </c>
      <c r="B42" s="12">
        <f t="shared" si="1"/>
        <v>118</v>
      </c>
      <c r="C42" s="12">
        <f t="shared" si="1"/>
        <v>97.924541726581211</v>
      </c>
      <c r="D42" s="12">
        <f t="shared" si="1"/>
        <v>89.110583983670622</v>
      </c>
      <c r="E42" s="12">
        <f t="shared" si="1"/>
        <v>84.124702680013741</v>
      </c>
      <c r="F42" s="12">
        <f t="shared" si="1"/>
        <v>102.86358777453295</v>
      </c>
      <c r="G42" s="12">
        <f t="shared" si="1"/>
        <v>101.2</v>
      </c>
      <c r="H42" s="12">
        <f t="shared" si="1"/>
        <v>110.8</v>
      </c>
      <c r="I42" s="12">
        <f t="shared" si="1"/>
        <v>110.9</v>
      </c>
      <c r="J42" s="12">
        <f t="shared" ref="J42:Z42" si="4">J5+100</f>
        <v>114</v>
      </c>
      <c r="K42" s="12">
        <f t="shared" si="4"/>
        <v>101.85004868549171</v>
      </c>
      <c r="L42" s="12">
        <f t="shared" si="4"/>
        <v>102.1375464684015</v>
      </c>
      <c r="M42" s="12">
        <f t="shared" si="4"/>
        <v>122.5</v>
      </c>
      <c r="N42" s="12">
        <f t="shared" si="4"/>
        <v>98.2</v>
      </c>
      <c r="O42" s="12">
        <f t="shared" si="4"/>
        <v>90.4</v>
      </c>
      <c r="P42" s="12">
        <f t="shared" si="4"/>
        <v>104.13493257931621</v>
      </c>
      <c r="Q42" s="12">
        <f t="shared" si="4"/>
        <v>105</v>
      </c>
      <c r="R42" s="12">
        <f t="shared" si="4"/>
        <v>111.1</v>
      </c>
      <c r="S42" s="12">
        <f t="shared" si="4"/>
        <v>101.8</v>
      </c>
      <c r="T42" s="12">
        <f t="shared" si="4"/>
        <v>99.859550561797761</v>
      </c>
      <c r="U42" s="12">
        <f t="shared" si="4"/>
        <v>93.112970936284128</v>
      </c>
      <c r="V42" s="12">
        <f t="shared" si="4"/>
        <v>97.001210520523827</v>
      </c>
      <c r="W42" s="12">
        <f t="shared" si="4"/>
        <v>102.6</v>
      </c>
      <c r="X42" s="12">
        <f t="shared" si="4"/>
        <v>104.7</v>
      </c>
      <c r="Y42" s="12">
        <f t="shared" si="4"/>
        <v>81.044579925216169</v>
      </c>
      <c r="Z42" s="12">
        <f t="shared" si="4"/>
        <v>100.28932704672097</v>
      </c>
    </row>
    <row r="43" spans="1:26" x14ac:dyDescent="0.2">
      <c r="A43" s="2" t="s">
        <v>124</v>
      </c>
      <c r="B43" s="12">
        <f t="shared" si="1"/>
        <v>117.4</v>
      </c>
      <c r="C43" s="12">
        <f t="shared" si="1"/>
        <v>97.805291050627702</v>
      </c>
      <c r="D43" s="12">
        <f t="shared" si="1"/>
        <v>89.037290092113778</v>
      </c>
      <c r="E43" s="12">
        <f t="shared" si="1"/>
        <v>84.856057190700071</v>
      </c>
      <c r="F43" s="12">
        <f t="shared" si="1"/>
        <v>102.58173388171674</v>
      </c>
      <c r="G43" s="12">
        <f t="shared" si="1"/>
        <v>101.4</v>
      </c>
      <c r="H43" s="12">
        <f t="shared" si="1"/>
        <v>111.8</v>
      </c>
      <c r="I43" s="12">
        <f t="shared" si="1"/>
        <v>110.7</v>
      </c>
      <c r="J43" s="12">
        <f t="shared" ref="J43:Z43" si="5">J6+100</f>
        <v>113.4</v>
      </c>
      <c r="K43" s="12">
        <f t="shared" si="5"/>
        <v>97.323135755258136</v>
      </c>
      <c r="L43" s="12">
        <f t="shared" si="5"/>
        <v>95.996360327570514</v>
      </c>
      <c r="M43" s="12">
        <f t="shared" si="5"/>
        <v>123.2</v>
      </c>
      <c r="N43" s="12">
        <f t="shared" si="5"/>
        <v>98.8</v>
      </c>
      <c r="O43" s="12">
        <f t="shared" si="5"/>
        <v>92.4</v>
      </c>
      <c r="P43" s="12">
        <f t="shared" si="5"/>
        <v>104.60740074482437</v>
      </c>
      <c r="Q43" s="12">
        <f t="shared" si="5"/>
        <v>106.6</v>
      </c>
      <c r="R43" s="12">
        <f t="shared" si="5"/>
        <v>111.8</v>
      </c>
      <c r="S43" s="12">
        <f t="shared" si="5"/>
        <v>102.9</v>
      </c>
      <c r="T43" s="12">
        <f t="shared" si="5"/>
        <v>100.21637996321539</v>
      </c>
      <c r="U43" s="12">
        <f t="shared" si="5"/>
        <v>93.545801615388797</v>
      </c>
      <c r="V43" s="12">
        <f t="shared" si="5"/>
        <v>97.280105407679713</v>
      </c>
      <c r="W43" s="12">
        <f t="shared" si="5"/>
        <v>113.9</v>
      </c>
      <c r="X43" s="12">
        <f t="shared" si="5"/>
        <v>104.3</v>
      </c>
      <c r="Y43" s="12">
        <f t="shared" si="5"/>
        <v>83.315552905855412</v>
      </c>
      <c r="Z43" s="12">
        <f t="shared" si="5"/>
        <v>100.05342451116572</v>
      </c>
    </row>
    <row r="44" spans="1:26" x14ac:dyDescent="0.2">
      <c r="A44" s="2" t="s">
        <v>125</v>
      </c>
      <c r="B44" s="12">
        <f t="shared" si="1"/>
        <v>116.3</v>
      </c>
      <c r="C44" s="12">
        <f t="shared" si="1"/>
        <v>97.838470535684024</v>
      </c>
      <c r="D44" s="12">
        <f t="shared" si="1"/>
        <v>88.452852919791326</v>
      </c>
      <c r="E44" s="12">
        <f t="shared" si="1"/>
        <v>84.134640319485513</v>
      </c>
      <c r="F44" s="12">
        <f t="shared" si="1"/>
        <v>102.4688025860254</v>
      </c>
      <c r="G44" s="12">
        <f t="shared" si="1"/>
        <v>101.6</v>
      </c>
      <c r="H44" s="12">
        <f t="shared" si="1"/>
        <v>113.3</v>
      </c>
      <c r="I44" s="12">
        <f t="shared" si="1"/>
        <v>113.4</v>
      </c>
      <c r="J44" s="12">
        <f t="shared" ref="J44:Z44" si="6">J7+100</f>
        <v>115.5</v>
      </c>
      <c r="K44" s="12">
        <f t="shared" si="6"/>
        <v>99.017681728880163</v>
      </c>
      <c r="L44" s="12">
        <f t="shared" si="6"/>
        <v>99.052132701421797</v>
      </c>
      <c r="M44" s="12">
        <f t="shared" si="6"/>
        <v>123.8</v>
      </c>
      <c r="N44" s="12">
        <f t="shared" si="6"/>
        <v>99.5</v>
      </c>
      <c r="O44" s="12">
        <f t="shared" si="6"/>
        <v>92.1</v>
      </c>
      <c r="P44" s="12">
        <f t="shared" si="6"/>
        <v>105.41976728282177</v>
      </c>
      <c r="Q44" s="12">
        <f t="shared" si="6"/>
        <v>107.5</v>
      </c>
      <c r="R44" s="12">
        <f t="shared" si="6"/>
        <v>113.4</v>
      </c>
      <c r="S44" s="12">
        <f t="shared" si="6"/>
        <v>102.9</v>
      </c>
      <c r="T44" s="12">
        <f t="shared" si="6"/>
        <v>100.43182554248084</v>
      </c>
      <c r="U44" s="12">
        <f t="shared" si="6"/>
        <v>93.436358046551817</v>
      </c>
      <c r="V44" s="12">
        <f t="shared" si="6"/>
        <v>97.425446376440888</v>
      </c>
      <c r="W44" s="12">
        <f t="shared" si="6"/>
        <v>124.1</v>
      </c>
      <c r="X44" s="12">
        <f t="shared" si="6"/>
        <v>106.6</v>
      </c>
      <c r="Y44" s="12">
        <f t="shared" si="6"/>
        <v>88.073695156958976</v>
      </c>
      <c r="Z44" s="12">
        <f t="shared" si="6"/>
        <v>99.935924818453657</v>
      </c>
    </row>
    <row r="45" spans="1:26" x14ac:dyDescent="0.2">
      <c r="A45" s="2" t="s">
        <v>126</v>
      </c>
      <c r="B45" s="12">
        <f t="shared" si="1"/>
        <v>117.3</v>
      </c>
      <c r="C45" s="12">
        <f t="shared" si="1"/>
        <v>97.404624659771358</v>
      </c>
      <c r="D45" s="12">
        <f t="shared" si="1"/>
        <v>87.915461844611386</v>
      </c>
      <c r="E45" s="12">
        <f t="shared" si="1"/>
        <v>80.475797687785587</v>
      </c>
      <c r="F45" s="12">
        <f t="shared" si="1"/>
        <v>102.30247398351204</v>
      </c>
      <c r="G45" s="12">
        <f t="shared" si="1"/>
        <v>102</v>
      </c>
      <c r="H45" s="12">
        <f t="shared" si="1"/>
        <v>113.3</v>
      </c>
      <c r="I45" s="12">
        <f t="shared" si="1"/>
        <v>113</v>
      </c>
      <c r="J45" s="12">
        <f t="shared" ref="J45:Z45" si="7">J8+100</f>
        <v>115.4</v>
      </c>
      <c r="K45" s="12">
        <f t="shared" si="7"/>
        <v>98.908730158730165</v>
      </c>
      <c r="L45" s="12">
        <f t="shared" si="7"/>
        <v>99.52153110047847</v>
      </c>
      <c r="M45" s="12">
        <f t="shared" si="7"/>
        <v>124.6</v>
      </c>
      <c r="N45" s="12">
        <f t="shared" si="7"/>
        <v>100.4</v>
      </c>
      <c r="O45" s="12">
        <f t="shared" si="7"/>
        <v>92</v>
      </c>
      <c r="P45" s="12">
        <f t="shared" si="7"/>
        <v>105.56399553830546</v>
      </c>
      <c r="Q45" s="12">
        <f t="shared" si="7"/>
        <v>107.4</v>
      </c>
      <c r="R45" s="12">
        <f t="shared" si="7"/>
        <v>114.8</v>
      </c>
      <c r="S45" s="12">
        <f t="shared" si="7"/>
        <v>101.8</v>
      </c>
      <c r="T45" s="12">
        <f t="shared" si="7"/>
        <v>100.46221648930452</v>
      </c>
      <c r="U45" s="12">
        <f t="shared" si="7"/>
        <v>93.630248675091721</v>
      </c>
      <c r="V45" s="12">
        <f t="shared" si="7"/>
        <v>99.251405712367486</v>
      </c>
      <c r="W45" s="12">
        <f t="shared" si="7"/>
        <v>125.9</v>
      </c>
      <c r="X45" s="12">
        <f t="shared" si="7"/>
        <v>109.3</v>
      </c>
      <c r="Y45" s="12">
        <f t="shared" si="7"/>
        <v>90.133497750219021</v>
      </c>
      <c r="Z45" s="12">
        <f t="shared" si="7"/>
        <v>99.519128018807436</v>
      </c>
    </row>
    <row r="46" spans="1:26" x14ac:dyDescent="0.2">
      <c r="A46" s="2" t="s">
        <v>127</v>
      </c>
      <c r="B46" s="12">
        <f t="shared" si="1"/>
        <v>117.5</v>
      </c>
      <c r="C46" s="12">
        <f t="shared" si="1"/>
        <v>97.0295368698537</v>
      </c>
      <c r="D46" s="12">
        <f t="shared" si="1"/>
        <v>87.266298333492017</v>
      </c>
      <c r="E46" s="12">
        <f t="shared" si="1"/>
        <v>84.027924687962766</v>
      </c>
      <c r="F46" s="12">
        <f t="shared" si="1"/>
        <v>102.13997829611114</v>
      </c>
      <c r="G46" s="12">
        <f t="shared" si="1"/>
        <v>101.6</v>
      </c>
      <c r="H46" s="12">
        <f t="shared" si="1"/>
        <v>113.1</v>
      </c>
      <c r="I46" s="12">
        <f t="shared" si="1"/>
        <v>112.6</v>
      </c>
      <c r="J46" s="12">
        <f t="shared" ref="J46:Z46" si="8">J9+100</f>
        <v>115.4</v>
      </c>
      <c r="K46" s="12">
        <f t="shared" si="8"/>
        <v>101.40421263791373</v>
      </c>
      <c r="L46" s="12">
        <f t="shared" si="8"/>
        <v>101.53846153846153</v>
      </c>
      <c r="M46" s="12">
        <f t="shared" si="8"/>
        <v>125.3</v>
      </c>
      <c r="N46" s="12">
        <f t="shared" si="8"/>
        <v>101.2</v>
      </c>
      <c r="O46" s="12">
        <f t="shared" si="8"/>
        <v>91.3</v>
      </c>
      <c r="P46" s="12">
        <f t="shared" si="8"/>
        <v>105.48639164626789</v>
      </c>
      <c r="Q46" s="12">
        <f t="shared" si="8"/>
        <v>107.6</v>
      </c>
      <c r="R46" s="12">
        <f t="shared" si="8"/>
        <v>116.4</v>
      </c>
      <c r="S46" s="12">
        <f t="shared" si="8"/>
        <v>103.7</v>
      </c>
      <c r="T46" s="12">
        <f t="shared" si="8"/>
        <v>99.935801412368946</v>
      </c>
      <c r="U46" s="12">
        <f t="shared" si="8"/>
        <v>93.479581052731191</v>
      </c>
      <c r="V46" s="12">
        <f t="shared" si="8"/>
        <v>97.49821582103138</v>
      </c>
      <c r="W46" s="12">
        <f t="shared" si="8"/>
        <v>126.9</v>
      </c>
      <c r="X46" s="12">
        <f t="shared" si="8"/>
        <v>111.4</v>
      </c>
      <c r="Y46" s="12">
        <f t="shared" si="8"/>
        <v>92.503236530615411</v>
      </c>
      <c r="Z46" s="12">
        <f t="shared" si="8"/>
        <v>99.763771072694084</v>
      </c>
    </row>
    <row r="47" spans="1:26" x14ac:dyDescent="0.2">
      <c r="A47" s="2" t="s">
        <v>128</v>
      </c>
      <c r="B47" s="12">
        <f t="shared" si="1"/>
        <v>117.7</v>
      </c>
      <c r="C47" s="12">
        <f t="shared" si="1"/>
        <v>96.667366514050883</v>
      </c>
      <c r="D47" s="12">
        <f t="shared" si="1"/>
        <v>86.736936747714921</v>
      </c>
      <c r="E47" s="12">
        <f t="shared" si="1"/>
        <v>84.294867507591064</v>
      </c>
      <c r="F47" s="12">
        <f t="shared" si="1"/>
        <v>101.9666928025529</v>
      </c>
      <c r="G47" s="12">
        <f t="shared" si="1"/>
        <v>101.3</v>
      </c>
      <c r="H47" s="12">
        <f t="shared" si="1"/>
        <v>113.5</v>
      </c>
      <c r="I47" s="12">
        <f t="shared" si="1"/>
        <v>112.7</v>
      </c>
      <c r="J47" s="12">
        <f t="shared" ref="J47:Z47" si="9">J10+100</f>
        <v>115.4</v>
      </c>
      <c r="K47" s="12">
        <f t="shared" si="9"/>
        <v>98.813056379821973</v>
      </c>
      <c r="L47" s="12">
        <f t="shared" si="9"/>
        <v>98.295454545454547</v>
      </c>
      <c r="M47" s="12">
        <f t="shared" si="9"/>
        <v>125.6</v>
      </c>
      <c r="N47" s="12">
        <f t="shared" si="9"/>
        <v>101</v>
      </c>
      <c r="O47" s="12">
        <f t="shared" si="9"/>
        <v>90.7</v>
      </c>
      <c r="P47" s="12">
        <f t="shared" si="9"/>
        <v>105.77248389463021</v>
      </c>
      <c r="Q47" s="12">
        <f t="shared" si="9"/>
        <v>107.7</v>
      </c>
      <c r="R47" s="12">
        <f t="shared" si="9"/>
        <v>118.1</v>
      </c>
      <c r="S47" s="12">
        <f t="shared" si="9"/>
        <v>103.8</v>
      </c>
      <c r="T47" s="12">
        <f t="shared" si="9"/>
        <v>99.935760171306214</v>
      </c>
      <c r="U47" s="12">
        <f t="shared" si="9"/>
        <v>93.199105322853143</v>
      </c>
      <c r="V47" s="12">
        <f t="shared" si="9"/>
        <v>96.951504799914304</v>
      </c>
      <c r="W47" s="12">
        <f t="shared" si="9"/>
        <v>136.1</v>
      </c>
      <c r="X47" s="12">
        <f t="shared" si="9"/>
        <v>114</v>
      </c>
      <c r="Y47" s="12">
        <f t="shared" si="9"/>
        <v>91.893274240311626</v>
      </c>
      <c r="Z47" s="12">
        <f t="shared" si="9"/>
        <v>100.0645786244753</v>
      </c>
    </row>
    <row r="48" spans="1:26" x14ac:dyDescent="0.2">
      <c r="A48" s="2" t="s">
        <v>129</v>
      </c>
      <c r="B48" s="12">
        <f t="shared" si="1"/>
        <v>117.8</v>
      </c>
      <c r="C48" s="12">
        <f t="shared" si="1"/>
        <v>96.423691990831131</v>
      </c>
      <c r="D48" s="12">
        <f t="shared" si="1"/>
        <v>86.289772296494732</v>
      </c>
      <c r="E48" s="12">
        <f t="shared" si="1"/>
        <v>83.679075494932277</v>
      </c>
      <c r="F48" s="12">
        <f t="shared" si="1"/>
        <v>101.76748121826778</v>
      </c>
      <c r="G48" s="12">
        <f t="shared" si="1"/>
        <v>101.5</v>
      </c>
      <c r="H48" s="12">
        <f t="shared" si="1"/>
        <v>113.7</v>
      </c>
      <c r="I48" s="12">
        <f t="shared" si="1"/>
        <v>113.1</v>
      </c>
      <c r="J48" s="12">
        <f t="shared" ref="J48:Z48" si="10">J11+100</f>
        <v>114.9</v>
      </c>
      <c r="K48" s="12">
        <f t="shared" si="10"/>
        <v>100.30030030030029</v>
      </c>
      <c r="L48" s="12">
        <f t="shared" si="10"/>
        <v>100.28901734104046</v>
      </c>
      <c r="M48" s="12">
        <f t="shared" si="10"/>
        <v>126.4</v>
      </c>
      <c r="N48" s="12">
        <f t="shared" si="10"/>
        <v>100.9</v>
      </c>
      <c r="O48" s="12">
        <f t="shared" si="10"/>
        <v>90.6</v>
      </c>
      <c r="P48" s="12">
        <f t="shared" si="10"/>
        <v>105.82776836439749</v>
      </c>
      <c r="Q48" s="12">
        <f t="shared" si="10"/>
        <v>108</v>
      </c>
      <c r="R48" s="12">
        <f t="shared" si="10"/>
        <v>118.9</v>
      </c>
      <c r="S48" s="12">
        <f t="shared" si="10"/>
        <v>103.2</v>
      </c>
      <c r="T48" s="12">
        <f t="shared" si="10"/>
        <v>100.01071352046282</v>
      </c>
      <c r="U48" s="12">
        <f t="shared" si="10"/>
        <v>92.945692555447479</v>
      </c>
      <c r="V48" s="12">
        <f t="shared" si="10"/>
        <v>96.815261429967947</v>
      </c>
      <c r="W48" s="12">
        <f t="shared" si="10"/>
        <v>125.9</v>
      </c>
      <c r="X48" s="12">
        <f t="shared" si="10"/>
        <v>115.7</v>
      </c>
      <c r="Y48" s="12">
        <f t="shared" si="10"/>
        <v>91.682779432971458</v>
      </c>
      <c r="Z48" s="12">
        <f t="shared" si="10"/>
        <v>100.13983005270516</v>
      </c>
    </row>
    <row r="49" spans="1:26" x14ac:dyDescent="0.2">
      <c r="A49" s="2" t="s">
        <v>130</v>
      </c>
      <c r="B49" s="12">
        <f t="shared" si="1"/>
        <v>117.75</v>
      </c>
      <c r="C49" s="12">
        <f t="shared" si="1"/>
        <v>96.257115148383676</v>
      </c>
      <c r="D49" s="12">
        <f t="shared" si="1"/>
        <v>85.878975306223353</v>
      </c>
      <c r="E49" s="12">
        <f t="shared" si="1"/>
        <v>82.965372995584474</v>
      </c>
      <c r="F49" s="12">
        <f t="shared" si="1"/>
        <v>101.52749451244971</v>
      </c>
      <c r="G49" s="12">
        <f t="shared" si="1"/>
        <v>101.6</v>
      </c>
      <c r="H49" s="12">
        <f t="shared" si="1"/>
        <v>113.3</v>
      </c>
      <c r="I49" s="12">
        <f t="shared" si="1"/>
        <v>112.4</v>
      </c>
      <c r="J49" s="12">
        <f t="shared" ref="J49:Z49" si="11">J12+100</f>
        <v>114.3</v>
      </c>
      <c r="K49" s="12">
        <f t="shared" si="11"/>
        <v>100.39920159680638</v>
      </c>
      <c r="L49" s="12">
        <f t="shared" si="11"/>
        <v>99.615754082612881</v>
      </c>
      <c r="M49" s="12">
        <f t="shared" si="11"/>
        <v>127.5</v>
      </c>
      <c r="N49" s="12">
        <f t="shared" si="11"/>
        <v>100.2</v>
      </c>
      <c r="O49" s="12">
        <f t="shared" si="11"/>
        <v>90.5</v>
      </c>
      <c r="P49" s="12">
        <f t="shared" si="11"/>
        <v>106.42897402772307</v>
      </c>
      <c r="Q49" s="12">
        <f t="shared" si="11"/>
        <v>108.4</v>
      </c>
      <c r="R49" s="12">
        <f t="shared" si="11"/>
        <v>115.8</v>
      </c>
      <c r="S49" s="12">
        <f t="shared" si="11"/>
        <v>104.9</v>
      </c>
      <c r="T49" s="12">
        <f t="shared" si="11"/>
        <v>99.989287627209436</v>
      </c>
      <c r="U49" s="12">
        <f t="shared" si="11"/>
        <v>92.609549773483536</v>
      </c>
      <c r="V49" s="12">
        <f t="shared" si="11"/>
        <v>96.611621350245898</v>
      </c>
      <c r="W49" s="12">
        <f t="shared" si="11"/>
        <v>100.75183403013331</v>
      </c>
      <c r="X49" s="12">
        <f t="shared" si="11"/>
        <v>115.2</v>
      </c>
      <c r="Y49" s="12">
        <f t="shared" si="11"/>
        <v>93.178140532373149</v>
      </c>
      <c r="Z49" s="12">
        <f t="shared" si="11"/>
        <v>100.12889366272826</v>
      </c>
    </row>
    <row r="50" spans="1:26" x14ac:dyDescent="0.2">
      <c r="A50" s="2" t="s">
        <v>182</v>
      </c>
      <c r="B50" s="12">
        <f t="shared" si="1"/>
        <v>116.72499999999999</v>
      </c>
      <c r="C50" s="12">
        <f t="shared" si="1"/>
        <v>92.516079862333271</v>
      </c>
      <c r="D50" s="12">
        <f t="shared" si="1"/>
        <v>79.342874378549283</v>
      </c>
      <c r="E50" s="12">
        <f t="shared" si="1"/>
        <v>86.350247885680957</v>
      </c>
      <c r="F50" s="12">
        <f t="shared" si="1"/>
        <v>99.185267554446582</v>
      </c>
      <c r="G50" s="12">
        <f t="shared" si="1"/>
        <v>101.8</v>
      </c>
      <c r="H50" s="12">
        <f t="shared" si="1"/>
        <v>114</v>
      </c>
      <c r="I50" s="12">
        <f t="shared" si="1"/>
        <v>112.5</v>
      </c>
      <c r="J50" s="12">
        <f t="shared" ref="J50:Z50" si="12">J13+100</f>
        <v>115.3</v>
      </c>
      <c r="K50" s="12">
        <f t="shared" si="12"/>
        <v>99.70178926441352</v>
      </c>
      <c r="L50" s="12">
        <f t="shared" si="12"/>
        <v>100.28929604628736</v>
      </c>
      <c r="M50" s="12">
        <f t="shared" si="12"/>
        <v>141.4</v>
      </c>
      <c r="N50" s="12">
        <f t="shared" si="12"/>
        <v>107.6</v>
      </c>
      <c r="O50" s="12">
        <f t="shared" si="12"/>
        <v>80</v>
      </c>
      <c r="P50" s="12">
        <f t="shared" si="12"/>
        <v>106.38544431678618</v>
      </c>
      <c r="Q50" s="12">
        <f t="shared" si="12"/>
        <v>105.8</v>
      </c>
      <c r="R50" s="12">
        <f t="shared" si="12"/>
        <v>124.3</v>
      </c>
      <c r="S50" s="12">
        <f t="shared" si="12"/>
        <v>115.1</v>
      </c>
      <c r="T50" s="12">
        <f t="shared" si="12"/>
        <v>100.17677308763659</v>
      </c>
      <c r="U50" s="12">
        <f t="shared" si="12"/>
        <v>90.991593658571986</v>
      </c>
      <c r="V50" s="12">
        <f t="shared" si="12"/>
        <v>92.764220398070904</v>
      </c>
      <c r="W50" s="12">
        <f t="shared" si="12"/>
        <v>124.3</v>
      </c>
      <c r="X50" s="12">
        <f t="shared" si="12"/>
        <v>118.6</v>
      </c>
      <c r="Y50" s="12">
        <f t="shared" si="12"/>
        <v>169.80936914806875</v>
      </c>
      <c r="Z50" s="12">
        <f t="shared" si="12"/>
        <v>100.47200171636987</v>
      </c>
    </row>
    <row r="51" spans="1:26" x14ac:dyDescent="0.2">
      <c r="A51" s="2" t="s">
        <v>131</v>
      </c>
      <c r="B51" s="12">
        <f t="shared" si="1"/>
        <v>115.7</v>
      </c>
      <c r="C51" s="12">
        <f t="shared" si="1"/>
        <v>94.578379188382257</v>
      </c>
      <c r="D51" s="12">
        <f t="shared" si="1"/>
        <v>78.371440897325286</v>
      </c>
      <c r="E51" s="12">
        <f t="shared" si="1"/>
        <v>89.791459781529298</v>
      </c>
      <c r="F51" s="12">
        <f t="shared" si="1"/>
        <v>99.556095658128513</v>
      </c>
      <c r="G51" s="12">
        <f t="shared" si="1"/>
        <v>102.3</v>
      </c>
      <c r="H51" s="12">
        <f t="shared" si="1"/>
        <v>113.3</v>
      </c>
      <c r="I51" s="12">
        <f t="shared" si="1"/>
        <v>113.3</v>
      </c>
      <c r="J51" s="12">
        <f t="shared" ref="J51:Z51" si="13">J14+100</f>
        <v>114.7</v>
      </c>
      <c r="K51" s="12">
        <f t="shared" si="13"/>
        <v>100.39880358923232</v>
      </c>
      <c r="L51" s="12">
        <f t="shared" si="13"/>
        <v>100.38461538461539</v>
      </c>
      <c r="M51" s="12">
        <f t="shared" si="13"/>
        <v>144.80000000000001</v>
      </c>
      <c r="N51" s="12">
        <f t="shared" si="13"/>
        <v>106.5</v>
      </c>
      <c r="O51" s="12">
        <f t="shared" si="13"/>
        <v>81</v>
      </c>
      <c r="P51" s="12">
        <f t="shared" si="13"/>
        <v>106.53601548458454</v>
      </c>
      <c r="Q51" s="12">
        <f t="shared" si="13"/>
        <v>106.3</v>
      </c>
      <c r="R51" s="12">
        <f t="shared" si="13"/>
        <v>112</v>
      </c>
      <c r="S51" s="12">
        <f t="shared" si="13"/>
        <v>95.2</v>
      </c>
      <c r="T51" s="12">
        <f t="shared" si="13"/>
        <v>100.17646115181007</v>
      </c>
      <c r="U51" s="12">
        <f t="shared" si="13"/>
        <v>90.973588939913014</v>
      </c>
      <c r="V51" s="12">
        <f t="shared" si="13"/>
        <v>91.399934981568933</v>
      </c>
      <c r="W51" s="12">
        <f t="shared" si="13"/>
        <v>102.7</v>
      </c>
      <c r="X51" s="12">
        <f t="shared" si="13"/>
        <v>117.4</v>
      </c>
      <c r="Y51" s="12">
        <f t="shared" si="13"/>
        <v>126.55366128682661</v>
      </c>
      <c r="Z51" s="12">
        <f t="shared" si="13"/>
        <v>98.921631432842204</v>
      </c>
    </row>
    <row r="52" spans="1:26" x14ac:dyDescent="0.2">
      <c r="A52" s="2" t="s">
        <v>132</v>
      </c>
      <c r="B52" s="12">
        <f t="shared" si="1"/>
        <v>116.5</v>
      </c>
      <c r="C52" s="12">
        <f t="shared" si="1"/>
        <v>95.166026307928377</v>
      </c>
      <c r="D52" s="12">
        <f t="shared" si="1"/>
        <v>79.600829263150501</v>
      </c>
      <c r="E52" s="12">
        <f t="shared" si="1"/>
        <v>87.029370293702925</v>
      </c>
      <c r="F52" s="12">
        <f t="shared" si="1"/>
        <v>99.917076774696127</v>
      </c>
      <c r="G52" s="12">
        <f t="shared" si="1"/>
        <v>102.3</v>
      </c>
      <c r="H52" s="12">
        <f t="shared" si="1"/>
        <v>113.4</v>
      </c>
      <c r="I52" s="12">
        <f t="shared" si="1"/>
        <v>113</v>
      </c>
      <c r="J52" s="12">
        <f t="shared" ref="J52:Z52" si="14">J15+100</f>
        <v>114.7</v>
      </c>
      <c r="K52" s="12">
        <f t="shared" si="14"/>
        <v>94.240317775571</v>
      </c>
      <c r="L52" s="12">
        <f t="shared" si="14"/>
        <v>95.785440613026822</v>
      </c>
      <c r="M52" s="12">
        <f t="shared" si="14"/>
        <v>146.05000000000001</v>
      </c>
      <c r="N52" s="12">
        <f t="shared" si="14"/>
        <v>105</v>
      </c>
      <c r="O52" s="12">
        <f t="shared" si="14"/>
        <v>84.9</v>
      </c>
      <c r="P52" s="12">
        <f t="shared" si="14"/>
        <v>132.39494644328482</v>
      </c>
      <c r="Q52" s="12">
        <f t="shared" si="14"/>
        <v>106.5</v>
      </c>
      <c r="R52" s="12">
        <f t="shared" si="14"/>
        <v>115.4</v>
      </c>
      <c r="S52" s="12">
        <f t="shared" si="14"/>
        <v>104.4</v>
      </c>
      <c r="T52" s="12">
        <f t="shared" si="14"/>
        <v>100.54446460980037</v>
      </c>
      <c r="U52" s="12">
        <f t="shared" si="14"/>
        <v>90.996658789014759</v>
      </c>
      <c r="V52" s="12">
        <f t="shared" si="14"/>
        <v>92.476252279669254</v>
      </c>
      <c r="W52" s="12">
        <f t="shared" si="14"/>
        <v>120.1</v>
      </c>
      <c r="X52" s="12">
        <f t="shared" si="14"/>
        <v>122.1</v>
      </c>
      <c r="Y52" s="12">
        <f t="shared" si="14"/>
        <v>144.27437029022917</v>
      </c>
      <c r="Z52" s="12">
        <f t="shared" si="14"/>
        <v>100.26983270372369</v>
      </c>
    </row>
    <row r="53" spans="1:26" x14ac:dyDescent="0.2">
      <c r="A53" s="2" t="s">
        <v>133</v>
      </c>
      <c r="B53" s="12">
        <f t="shared" si="1"/>
        <v>116.3</v>
      </c>
      <c r="C53" s="12">
        <f t="shared" si="1"/>
        <v>95.683395687023562</v>
      </c>
      <c r="D53" s="12">
        <f t="shared" si="1"/>
        <v>79.998011522702654</v>
      </c>
      <c r="E53" s="12">
        <f t="shared" si="1"/>
        <v>86.311331906806927</v>
      </c>
      <c r="F53" s="12">
        <f t="shared" si="1"/>
        <v>100.06821583117743</v>
      </c>
      <c r="G53" s="12">
        <f t="shared" si="1"/>
        <v>102.3</v>
      </c>
      <c r="H53" s="12">
        <f t="shared" si="1"/>
        <v>112.8</v>
      </c>
      <c r="I53" s="12">
        <f t="shared" si="1"/>
        <v>112.9</v>
      </c>
      <c r="J53" s="12">
        <f t="shared" ref="J53:Z53" si="15">J16+100</f>
        <v>114.4</v>
      </c>
      <c r="K53" s="12">
        <f t="shared" si="15"/>
        <v>100.6322444678609</v>
      </c>
      <c r="L53" s="12">
        <f t="shared" si="15"/>
        <v>101</v>
      </c>
      <c r="M53" s="12">
        <f t="shared" si="15"/>
        <v>146.37</v>
      </c>
      <c r="N53" s="12">
        <f t="shared" si="15"/>
        <v>105.3</v>
      </c>
      <c r="O53" s="12">
        <f t="shared" si="15"/>
        <v>86.1</v>
      </c>
      <c r="P53" s="12">
        <f t="shared" si="15"/>
        <v>132.73953733734515</v>
      </c>
      <c r="Q53" s="12">
        <f t="shared" si="15"/>
        <v>108.6</v>
      </c>
      <c r="R53" s="12">
        <f t="shared" si="15"/>
        <v>112.4</v>
      </c>
      <c r="S53" s="12">
        <f t="shared" si="15"/>
        <v>106</v>
      </c>
      <c r="T53" s="12">
        <f t="shared" si="15"/>
        <v>100.24421320874919</v>
      </c>
      <c r="U53" s="12">
        <f t="shared" si="15"/>
        <v>91.05524712365613</v>
      </c>
      <c r="V53" s="12">
        <f t="shared" si="15"/>
        <v>92.845806717610714</v>
      </c>
      <c r="W53" s="12">
        <f t="shared" si="15"/>
        <v>104.5</v>
      </c>
      <c r="X53" s="12">
        <f t="shared" si="15"/>
        <v>122.9</v>
      </c>
      <c r="Y53" s="12">
        <f t="shared" si="15"/>
        <v>131.2533003262707</v>
      </c>
      <c r="Z53" s="12">
        <f t="shared" si="15"/>
        <v>100.26910656620022</v>
      </c>
    </row>
    <row r="54" spans="1:26" x14ac:dyDescent="0.2">
      <c r="A54" s="2" t="s">
        <v>134</v>
      </c>
      <c r="B54" s="12">
        <f t="shared" si="1"/>
        <v>115.5</v>
      </c>
      <c r="C54" s="12">
        <f t="shared" si="1"/>
        <v>94.657385158907942</v>
      </c>
      <c r="D54" s="12">
        <f t="shared" si="1"/>
        <v>80.249880567185897</v>
      </c>
      <c r="E54" s="12">
        <f t="shared" si="1"/>
        <v>85.347304121684957</v>
      </c>
      <c r="F54" s="12">
        <f t="shared" si="1"/>
        <v>100.33002202210257</v>
      </c>
      <c r="G54" s="12">
        <f t="shared" si="1"/>
        <v>102</v>
      </c>
      <c r="H54" s="12">
        <f t="shared" si="1"/>
        <v>111.8</v>
      </c>
      <c r="I54" s="12">
        <f t="shared" si="1"/>
        <v>111.5</v>
      </c>
      <c r="J54" s="12">
        <f t="shared" ref="J54:Z54" si="16">J17+100</f>
        <v>114.4</v>
      </c>
      <c r="K54" s="12">
        <f t="shared" si="16"/>
        <v>99.685863874345557</v>
      </c>
      <c r="L54" s="12">
        <f t="shared" si="16"/>
        <v>98.811881188118804</v>
      </c>
      <c r="M54" s="12">
        <f t="shared" si="16"/>
        <v>147.1</v>
      </c>
      <c r="N54" s="12">
        <f t="shared" si="16"/>
        <v>105.3</v>
      </c>
      <c r="O54" s="12">
        <f t="shared" si="16"/>
        <v>86.2</v>
      </c>
      <c r="P54" s="12">
        <f t="shared" si="16"/>
        <v>133.21119399716792</v>
      </c>
      <c r="Q54" s="12">
        <f t="shared" si="16"/>
        <v>108.3</v>
      </c>
      <c r="R54" s="12">
        <f t="shared" si="16"/>
        <v>113.6</v>
      </c>
      <c r="S54" s="12">
        <f t="shared" si="16"/>
        <v>106.3</v>
      </c>
      <c r="T54" s="12">
        <f t="shared" si="16"/>
        <v>100.07414468806272</v>
      </c>
      <c r="U54" s="12">
        <f t="shared" si="16"/>
        <v>91.043938818948305</v>
      </c>
      <c r="V54" s="12">
        <f t="shared" si="16"/>
        <v>93.181122014861884</v>
      </c>
      <c r="W54" s="12">
        <f t="shared" si="16"/>
        <v>117.6</v>
      </c>
      <c r="X54" s="12">
        <f t="shared" si="16"/>
        <v>123.7</v>
      </c>
      <c r="Y54" s="12">
        <f t="shared" si="16"/>
        <v>117.62063272586707</v>
      </c>
      <c r="Z54" s="12">
        <f t="shared" si="16"/>
        <v>99.538378958668801</v>
      </c>
    </row>
    <row r="55" spans="1:26" x14ac:dyDescent="0.2">
      <c r="A55" s="2" t="s">
        <v>135</v>
      </c>
      <c r="B55" s="12">
        <f t="shared" si="1"/>
        <v>115.7</v>
      </c>
      <c r="C55" s="12">
        <f t="shared" si="1"/>
        <v>94.475009326395792</v>
      </c>
      <c r="D55" s="12">
        <f t="shared" si="1"/>
        <v>80.194050926980367</v>
      </c>
      <c r="E55" s="12">
        <f t="shared" si="1"/>
        <v>87.536051489116232</v>
      </c>
      <c r="F55" s="12">
        <f t="shared" si="1"/>
        <v>100.54448159396986</v>
      </c>
      <c r="G55" s="12">
        <f t="shared" si="1"/>
        <v>101.9</v>
      </c>
      <c r="H55" s="12">
        <f t="shared" si="1"/>
        <v>111.8</v>
      </c>
      <c r="I55" s="12">
        <f t="shared" si="1"/>
        <v>110.9</v>
      </c>
      <c r="J55" s="12">
        <f t="shared" ref="J55:Z55" si="17">J18+100</f>
        <v>114.3</v>
      </c>
      <c r="K55" s="12">
        <f t="shared" si="17"/>
        <v>104.09663865546217</v>
      </c>
      <c r="L55" s="12">
        <f t="shared" si="17"/>
        <v>103.1062124248497</v>
      </c>
      <c r="M55" s="12">
        <f t="shared" si="17"/>
        <v>147.69999999999999</v>
      </c>
      <c r="N55" s="12">
        <f t="shared" si="17"/>
        <v>105.3</v>
      </c>
      <c r="O55" s="12">
        <f t="shared" si="17"/>
        <v>84.1</v>
      </c>
      <c r="P55" s="12">
        <f t="shared" si="17"/>
        <v>134.33582749242814</v>
      </c>
      <c r="Q55" s="12">
        <f t="shared" si="17"/>
        <v>107.0561</v>
      </c>
      <c r="R55" s="12">
        <f t="shared" si="17"/>
        <v>115.13</v>
      </c>
      <c r="S55" s="12">
        <f t="shared" si="17"/>
        <v>107.2</v>
      </c>
      <c r="T55" s="12">
        <f t="shared" si="17"/>
        <v>99.915325994919556</v>
      </c>
      <c r="U55" s="12">
        <f t="shared" si="17"/>
        <v>90.840531960247844</v>
      </c>
      <c r="V55" s="12">
        <f t="shared" si="17"/>
        <v>92.079399495785879</v>
      </c>
      <c r="W55" s="12">
        <f t="shared" si="17"/>
        <v>119.92</v>
      </c>
      <c r="X55" s="12">
        <f t="shared" si="17"/>
        <v>124.6</v>
      </c>
      <c r="Y55" s="12">
        <f t="shared" si="17"/>
        <v>111.82158742431756</v>
      </c>
      <c r="Z55" s="12">
        <f t="shared" si="17"/>
        <v>99.676445211389137</v>
      </c>
    </row>
    <row r="56" spans="1:26" x14ac:dyDescent="0.2">
      <c r="A56" s="2" t="s">
        <v>136</v>
      </c>
      <c r="B56" s="12">
        <f t="shared" si="1"/>
        <v>115.4</v>
      </c>
      <c r="C56" s="12">
        <f t="shared" si="1"/>
        <v>94.265807119501957</v>
      </c>
      <c r="D56" s="12">
        <f t="shared" si="1"/>
        <v>80.177003097554206</v>
      </c>
      <c r="E56" s="12">
        <f t="shared" si="1"/>
        <v>81.800949328072988</v>
      </c>
      <c r="F56" s="12">
        <f t="shared" si="1"/>
        <v>100.76255390673701</v>
      </c>
      <c r="G56" s="12">
        <f t="shared" si="1"/>
        <v>101.8</v>
      </c>
      <c r="H56" s="12">
        <f t="shared" si="1"/>
        <v>110.2</v>
      </c>
      <c r="I56" s="12">
        <f t="shared" si="1"/>
        <v>109.5</v>
      </c>
      <c r="J56" s="12">
        <f t="shared" ref="J56:Z56" si="18">J19+100</f>
        <v>112.9</v>
      </c>
      <c r="K56" s="12">
        <f t="shared" si="18"/>
        <v>103.22906155398587</v>
      </c>
      <c r="L56" s="12">
        <f t="shared" si="18"/>
        <v>103.79008746355684</v>
      </c>
      <c r="M56" s="12">
        <f t="shared" si="18"/>
        <v>148.5</v>
      </c>
      <c r="N56" s="12">
        <f t="shared" si="18"/>
        <v>104.3</v>
      </c>
      <c r="O56" s="12">
        <f t="shared" si="18"/>
        <v>83.9</v>
      </c>
      <c r="P56" s="12">
        <f t="shared" si="18"/>
        <v>135.60925682104312</v>
      </c>
      <c r="Q56" s="12">
        <f t="shared" si="18"/>
        <v>106.5</v>
      </c>
      <c r="R56" s="12">
        <f t="shared" si="18"/>
        <v>113</v>
      </c>
      <c r="S56" s="12">
        <f t="shared" si="18"/>
        <v>107.2</v>
      </c>
      <c r="T56" s="12">
        <f t="shared" si="18"/>
        <v>99.586864406779654</v>
      </c>
      <c r="U56" s="12">
        <f t="shared" si="18"/>
        <v>90.902767654470111</v>
      </c>
      <c r="V56" s="12">
        <f t="shared" si="18"/>
        <v>94.273630619781173</v>
      </c>
      <c r="W56" s="12">
        <f t="shared" si="18"/>
        <v>100.3</v>
      </c>
      <c r="X56" s="12">
        <f t="shared" si="18"/>
        <v>125.4</v>
      </c>
      <c r="Y56" s="12">
        <f t="shared" si="18"/>
        <v>108.13675981140116</v>
      </c>
      <c r="Z56" s="12">
        <f t="shared" si="18"/>
        <v>100.0973815191517</v>
      </c>
    </row>
    <row r="57" spans="1:26" x14ac:dyDescent="0.2">
      <c r="A57" s="2" t="s">
        <v>137</v>
      </c>
      <c r="B57" s="12">
        <f t="shared" si="1"/>
        <v>115.3</v>
      </c>
      <c r="C57" s="12">
        <f t="shared" si="1"/>
        <v>94.389793193942467</v>
      </c>
      <c r="D57" s="12">
        <f t="shared" si="1"/>
        <v>80.16059632829004</v>
      </c>
      <c r="E57" s="12">
        <f t="shared" si="1"/>
        <v>86.185634100707716</v>
      </c>
      <c r="F57" s="12">
        <f t="shared" si="1"/>
        <v>100.98136259727795</v>
      </c>
      <c r="G57" s="12">
        <f t="shared" si="1"/>
        <v>101.3</v>
      </c>
      <c r="H57" s="12">
        <f t="shared" si="1"/>
        <v>111.4</v>
      </c>
      <c r="I57" s="12">
        <f t="shared" ref="I57:Z57" si="19">I20+100</f>
        <v>110.8</v>
      </c>
      <c r="J57" s="12">
        <f t="shared" si="19"/>
        <v>113</v>
      </c>
      <c r="K57" s="12">
        <f t="shared" si="19"/>
        <v>99.315738025415442</v>
      </c>
      <c r="L57" s="12">
        <f t="shared" si="19"/>
        <v>98.876404494382015</v>
      </c>
      <c r="M57" s="12">
        <f t="shared" si="19"/>
        <v>149.30000000000001</v>
      </c>
      <c r="N57" s="12">
        <f t="shared" si="19"/>
        <v>104.3</v>
      </c>
      <c r="O57" s="12">
        <f t="shared" si="19"/>
        <v>84.6</v>
      </c>
      <c r="P57" s="12">
        <f t="shared" si="19"/>
        <v>136.75886304415386</v>
      </c>
      <c r="Q57" s="12">
        <f t="shared" si="19"/>
        <v>106</v>
      </c>
      <c r="R57" s="12">
        <f t="shared" si="19"/>
        <v>112.7</v>
      </c>
      <c r="S57" s="12">
        <f t="shared" si="19"/>
        <v>107.4</v>
      </c>
      <c r="T57" s="12">
        <f t="shared" si="19"/>
        <v>99.670247845973833</v>
      </c>
      <c r="U57" s="12">
        <f t="shared" si="19"/>
        <v>90.871298071689935</v>
      </c>
      <c r="V57" s="12">
        <f t="shared" si="19"/>
        <v>92.494799799320162</v>
      </c>
      <c r="W57" s="12">
        <f t="shared" si="19"/>
        <v>110.3</v>
      </c>
      <c r="X57" s="12">
        <f t="shared" si="19"/>
        <v>125.4</v>
      </c>
      <c r="Y57" s="12">
        <f t="shared" si="19"/>
        <v>110.84058534677848</v>
      </c>
      <c r="Z57" s="12">
        <f t="shared" si="19"/>
        <v>100.03242892660253</v>
      </c>
    </row>
    <row r="58" spans="1:26" x14ac:dyDescent="0.2">
      <c r="A58" s="2" t="s">
        <v>138</v>
      </c>
      <c r="B58" s="12">
        <f t="shared" si="1"/>
        <v>114.9</v>
      </c>
      <c r="C58" s="12">
        <f t="shared" si="1"/>
        <v>94.704146844115826</v>
      </c>
      <c r="D58" s="12">
        <f t="shared" si="1"/>
        <v>80.123198419606638</v>
      </c>
      <c r="E58" s="12">
        <f t="shared" si="1"/>
        <v>82.865684793554891</v>
      </c>
      <c r="F58" s="12">
        <f t="shared" si="1"/>
        <v>101.26050917976082</v>
      </c>
      <c r="G58" s="12">
        <f t="shared" si="1"/>
        <v>101.9</v>
      </c>
      <c r="H58" s="12">
        <f t="shared" si="1"/>
        <v>111.5</v>
      </c>
      <c r="I58" s="12">
        <f t="shared" ref="I58:Z58" si="20">I21+100</f>
        <v>111.1</v>
      </c>
      <c r="J58" s="12">
        <f t="shared" si="20"/>
        <v>113</v>
      </c>
      <c r="K58" s="12">
        <f t="shared" si="20"/>
        <v>98.622047244094503</v>
      </c>
      <c r="L58" s="12">
        <f t="shared" si="20"/>
        <v>99.053030303030297</v>
      </c>
      <c r="M58" s="12">
        <f t="shared" si="20"/>
        <v>150.30000000000001</v>
      </c>
      <c r="N58" s="12">
        <f t="shared" si="20"/>
        <v>103.9</v>
      </c>
      <c r="O58" s="12">
        <f t="shared" si="20"/>
        <v>84.7</v>
      </c>
      <c r="P58" s="12">
        <f t="shared" si="20"/>
        <v>138.41325506460967</v>
      </c>
      <c r="Q58" s="12">
        <f t="shared" si="20"/>
        <v>105.9</v>
      </c>
      <c r="R58" s="12">
        <f t="shared" si="20"/>
        <v>112.5</v>
      </c>
      <c r="S58" s="12">
        <f t="shared" si="20"/>
        <v>106.6</v>
      </c>
      <c r="T58" s="12">
        <f t="shared" si="20"/>
        <v>100.3735325506937</v>
      </c>
      <c r="U58" s="12">
        <f t="shared" si="20"/>
        <v>91.069381108865954</v>
      </c>
      <c r="V58" s="12">
        <f t="shared" si="20"/>
        <v>94.074328101855329</v>
      </c>
      <c r="W58" s="12">
        <f t="shared" si="20"/>
        <v>111.3</v>
      </c>
      <c r="X58" s="12">
        <f t="shared" si="20"/>
        <v>124.7</v>
      </c>
      <c r="Y58" s="12">
        <f t="shared" si="20"/>
        <v>112.84007974218871</v>
      </c>
      <c r="Z58" s="12">
        <f t="shared" si="20"/>
        <v>100.25934730927166</v>
      </c>
    </row>
    <row r="59" spans="1:26" x14ac:dyDescent="0.2">
      <c r="A59" s="2" t="s">
        <v>139</v>
      </c>
      <c r="B59" s="12">
        <f t="shared" si="1"/>
        <v>115</v>
      </c>
      <c r="C59" s="12">
        <f t="shared" si="1"/>
        <v>94.649969531728431</v>
      </c>
      <c r="D59" s="12">
        <f t="shared" si="1"/>
        <v>80.071095382942218</v>
      </c>
      <c r="E59" s="12">
        <f t="shared" si="1"/>
        <v>82.444698340156776</v>
      </c>
      <c r="F59" s="12">
        <f t="shared" si="1"/>
        <v>101.43888815911272</v>
      </c>
      <c r="G59" s="12">
        <f t="shared" si="1"/>
        <v>102.1</v>
      </c>
      <c r="H59" s="12">
        <f t="shared" si="1"/>
        <v>111.6</v>
      </c>
      <c r="I59" s="12">
        <f t="shared" ref="I59:Z59" si="21">I22+100</f>
        <v>111.5</v>
      </c>
      <c r="J59" s="12">
        <f t="shared" si="21"/>
        <v>113.1</v>
      </c>
      <c r="K59" s="12">
        <f t="shared" si="21"/>
        <v>102.39520958083831</v>
      </c>
      <c r="L59" s="12">
        <f t="shared" si="21"/>
        <v>102.48565965583175</v>
      </c>
      <c r="M59" s="12">
        <f t="shared" si="21"/>
        <v>151.69999999999999</v>
      </c>
      <c r="N59" s="12">
        <f t="shared" si="21"/>
        <v>104.3</v>
      </c>
      <c r="O59" s="12">
        <f t="shared" si="21"/>
        <v>84.2</v>
      </c>
      <c r="P59" s="12">
        <f t="shared" si="21"/>
        <v>138.85463303250035</v>
      </c>
      <c r="Q59" s="12">
        <f t="shared" si="21"/>
        <v>105.9</v>
      </c>
      <c r="R59" s="12">
        <f t="shared" si="21"/>
        <v>110</v>
      </c>
      <c r="S59" s="12">
        <f t="shared" si="21"/>
        <v>107.2</v>
      </c>
      <c r="T59" s="12">
        <f t="shared" si="21"/>
        <v>100.05316321105795</v>
      </c>
      <c r="U59" s="12">
        <f t="shared" si="21"/>
        <v>90.7454608121391</v>
      </c>
      <c r="V59" s="12">
        <f t="shared" si="21"/>
        <v>93.786302771656665</v>
      </c>
      <c r="W59" s="12">
        <f t="shared" si="21"/>
        <v>87.5</v>
      </c>
      <c r="X59" s="12">
        <f t="shared" si="21"/>
        <v>123.9</v>
      </c>
      <c r="Y59" s="12">
        <f t="shared" si="21"/>
        <v>115.15273147257025</v>
      </c>
      <c r="Z59" s="12">
        <f t="shared" si="21"/>
        <v>100.0215563699073</v>
      </c>
    </row>
    <row r="60" spans="1:26" x14ac:dyDescent="0.2">
      <c r="A60" s="2" t="s">
        <v>140</v>
      </c>
      <c r="B60" s="12">
        <f t="shared" si="1"/>
        <v>115.7</v>
      </c>
      <c r="C60" s="12">
        <f t="shared" si="1"/>
        <v>94.573990126470804</v>
      </c>
      <c r="D60" s="12">
        <f t="shared" si="1"/>
        <v>80.289460324898471</v>
      </c>
      <c r="E60" s="12">
        <f t="shared" si="1"/>
        <v>82.709660726414185</v>
      </c>
      <c r="F60" s="12">
        <f t="shared" si="1"/>
        <v>101.22645692097872</v>
      </c>
      <c r="G60" s="12">
        <f t="shared" si="1"/>
        <v>102.3</v>
      </c>
      <c r="H60" s="12">
        <f t="shared" si="1"/>
        <v>111.4</v>
      </c>
      <c r="I60" s="12">
        <f t="shared" ref="I60:Z60" si="22">I23+100</f>
        <v>110.8</v>
      </c>
      <c r="J60" s="12">
        <f t="shared" si="22"/>
        <v>113.1</v>
      </c>
      <c r="K60" s="12">
        <f t="shared" si="22"/>
        <v>101.65692007797271</v>
      </c>
      <c r="L60" s="12">
        <f t="shared" si="22"/>
        <v>101.30597014925372</v>
      </c>
      <c r="M60" s="12">
        <f t="shared" si="22"/>
        <v>153</v>
      </c>
      <c r="N60" s="12">
        <f t="shared" si="22"/>
        <v>104.2</v>
      </c>
      <c r="O60" s="12">
        <f t="shared" si="22"/>
        <v>83.7</v>
      </c>
      <c r="P60" s="12">
        <f t="shared" si="22"/>
        <v>139.78545259331116</v>
      </c>
      <c r="Q60" s="12">
        <f t="shared" si="22"/>
        <v>105.7</v>
      </c>
      <c r="R60" s="12">
        <f t="shared" si="22"/>
        <v>110.2</v>
      </c>
      <c r="S60" s="12">
        <f t="shared" si="22"/>
        <v>107.6</v>
      </c>
      <c r="T60" s="12">
        <f t="shared" si="22"/>
        <v>99.936238044633384</v>
      </c>
      <c r="U60" s="12">
        <f t="shared" si="22"/>
        <v>90.209331349095734</v>
      </c>
      <c r="V60" s="12">
        <f t="shared" si="22"/>
        <v>92.915550419358794</v>
      </c>
      <c r="W60" s="12">
        <f t="shared" si="22"/>
        <v>112.2</v>
      </c>
      <c r="X60" s="12">
        <f t="shared" si="22"/>
        <v>122.7</v>
      </c>
      <c r="Y60" s="12">
        <f t="shared" si="22"/>
        <v>120.01565026440312</v>
      </c>
      <c r="Z60" s="12">
        <f t="shared" si="22"/>
        <v>100.0969827586207</v>
      </c>
    </row>
    <row r="61" spans="1:26" x14ac:dyDescent="0.2">
      <c r="A61" s="2" t="s">
        <v>141</v>
      </c>
      <c r="B61" s="12">
        <f t="shared" si="1"/>
        <v>115.35869565217391</v>
      </c>
      <c r="C61" s="12">
        <f t="shared" si="1"/>
        <v>94.450791797502688</v>
      </c>
      <c r="D61" s="12">
        <f t="shared" si="1"/>
        <v>80.460135333921741</v>
      </c>
      <c r="E61" s="12">
        <f t="shared" si="1"/>
        <v>83.099357390014831</v>
      </c>
      <c r="F61" s="12">
        <f t="shared" si="1"/>
        <v>101.24037134555324</v>
      </c>
      <c r="G61" s="12">
        <f t="shared" si="1"/>
        <v>102.1</v>
      </c>
      <c r="H61" s="12">
        <f t="shared" si="1"/>
        <v>111.3</v>
      </c>
      <c r="I61" s="12">
        <f t="shared" ref="I61:Z61" si="23">I24+100</f>
        <v>111</v>
      </c>
      <c r="J61" s="12">
        <f t="shared" si="23"/>
        <v>113.5</v>
      </c>
      <c r="K61" s="12">
        <f t="shared" si="23"/>
        <v>99.424736337488014</v>
      </c>
      <c r="L61" s="12">
        <f t="shared" si="23"/>
        <v>99.815837937384913</v>
      </c>
      <c r="M61" s="12">
        <f t="shared" si="23"/>
        <v>154.19999999999999</v>
      </c>
      <c r="N61" s="12">
        <f t="shared" si="23"/>
        <v>104.8</v>
      </c>
      <c r="O61" s="12">
        <f t="shared" si="23"/>
        <v>83.2</v>
      </c>
      <c r="P61" s="12">
        <f t="shared" si="23"/>
        <v>139.29053484056016</v>
      </c>
      <c r="Q61" s="12">
        <f t="shared" si="23"/>
        <v>104.5</v>
      </c>
      <c r="R61" s="12">
        <f t="shared" si="23"/>
        <v>106.4</v>
      </c>
      <c r="S61" s="12">
        <f t="shared" si="23"/>
        <v>108.1</v>
      </c>
      <c r="T61" s="12">
        <f t="shared" si="23"/>
        <v>100.04253509145043</v>
      </c>
      <c r="U61" s="12">
        <f t="shared" si="23"/>
        <v>89.449167950960202</v>
      </c>
      <c r="V61" s="12">
        <f t="shared" si="23"/>
        <v>91.712564442826448</v>
      </c>
      <c r="W61" s="12">
        <f t="shared" si="23"/>
        <v>86.133048759386526</v>
      </c>
      <c r="X61" s="12">
        <f t="shared" si="23"/>
        <v>121.4</v>
      </c>
      <c r="Y61" s="12">
        <f t="shared" si="23"/>
        <v>116.40335127360864</v>
      </c>
      <c r="Z61" s="12">
        <f t="shared" si="23"/>
        <v>100.65669070944128</v>
      </c>
    </row>
    <row r="62" spans="1:26" x14ac:dyDescent="0.2">
      <c r="A62" s="2" t="s">
        <v>183</v>
      </c>
      <c r="B62" s="12">
        <f t="shared" si="1"/>
        <v>111.14927536231885</v>
      </c>
      <c r="C62" s="12">
        <f t="shared" si="1"/>
        <v>92.516079862333271</v>
      </c>
      <c r="D62" s="12">
        <f t="shared" si="1"/>
        <v>79.342874378549283</v>
      </c>
      <c r="E62" s="12">
        <f t="shared" si="1"/>
        <v>83.942315810803962</v>
      </c>
      <c r="F62" s="12">
        <f t="shared" si="1"/>
        <v>103.93244846953561</v>
      </c>
      <c r="G62" s="12">
        <f t="shared" si="1"/>
        <v>102.5</v>
      </c>
      <c r="H62" s="12">
        <f t="shared" si="1"/>
        <v>111.3</v>
      </c>
      <c r="I62" s="12">
        <f t="shared" ref="I62:Z62" si="24">I25+100</f>
        <v>110.4</v>
      </c>
      <c r="J62" s="12">
        <f t="shared" si="24"/>
        <v>112.6</v>
      </c>
      <c r="K62" s="12">
        <f t="shared" si="24"/>
        <v>100.67502410800385</v>
      </c>
      <c r="L62" s="12">
        <f t="shared" si="24"/>
        <v>100.7380073800738</v>
      </c>
      <c r="M62" s="12">
        <f t="shared" si="24"/>
        <v>165.8</v>
      </c>
      <c r="N62" s="12">
        <f t="shared" si="24"/>
        <v>158.93719806763283</v>
      </c>
      <c r="O62" s="12">
        <f t="shared" si="24"/>
        <v>67.25</v>
      </c>
      <c r="P62" s="12">
        <f t="shared" si="24"/>
        <v>141.06618502760423</v>
      </c>
      <c r="Q62" s="12">
        <f t="shared" si="24"/>
        <v>117.7</v>
      </c>
      <c r="R62" s="12">
        <f t="shared" si="24"/>
        <v>137.5</v>
      </c>
      <c r="S62" s="12">
        <f t="shared" si="24"/>
        <v>119.4</v>
      </c>
      <c r="T62" s="12">
        <f t="shared" si="24"/>
        <v>103.56079931972791</v>
      </c>
      <c r="U62" s="12">
        <f t="shared" si="24"/>
        <v>90.613883574263028</v>
      </c>
      <c r="V62" s="12">
        <f t="shared" si="24"/>
        <v>92.985778007240071</v>
      </c>
      <c r="W62" s="12">
        <f t="shared" si="24"/>
        <v>137.5</v>
      </c>
      <c r="X62" s="12">
        <f t="shared" si="24"/>
        <v>114.5</v>
      </c>
      <c r="Y62" s="12">
        <f t="shared" si="24"/>
        <v>106.36628161512805</v>
      </c>
      <c r="Z62" s="12">
        <f t="shared" si="24"/>
        <v>100.54545454545455</v>
      </c>
    </row>
    <row r="63" spans="1:26" x14ac:dyDescent="0.2">
      <c r="A63" s="2" t="s">
        <v>142</v>
      </c>
      <c r="B63" s="12">
        <f t="shared" si="1"/>
        <v>114.7</v>
      </c>
      <c r="C63" s="12">
        <f t="shared" si="1"/>
        <v>65.742112495264394</v>
      </c>
      <c r="D63" s="12">
        <f t="shared" si="1"/>
        <v>98.203423884622794</v>
      </c>
      <c r="E63" s="12">
        <f t="shared" si="1"/>
        <v>84.378881459173428</v>
      </c>
      <c r="F63" s="12">
        <f t="shared" si="1"/>
        <v>103.88714875173612</v>
      </c>
      <c r="G63" s="12">
        <f t="shared" si="1"/>
        <v>100.8</v>
      </c>
      <c r="H63" s="12">
        <f t="shared" si="1"/>
        <v>111.1</v>
      </c>
      <c r="I63" s="12">
        <f t="shared" ref="I63:Z63" si="25">I26+100</f>
        <v>111.4</v>
      </c>
      <c r="J63" s="12">
        <f t="shared" si="25"/>
        <v>113</v>
      </c>
      <c r="K63" s="12">
        <f t="shared" si="25"/>
        <v>102.77777777777777</v>
      </c>
      <c r="L63" s="12">
        <f t="shared" si="25"/>
        <v>103.11355311355311</v>
      </c>
      <c r="M63" s="12">
        <f t="shared" si="25"/>
        <v>141.80000000000001</v>
      </c>
      <c r="N63" s="12">
        <f t="shared" si="25"/>
        <v>101.6</v>
      </c>
      <c r="O63" s="12">
        <f t="shared" si="25"/>
        <v>77.8</v>
      </c>
      <c r="P63" s="12">
        <f t="shared" si="25"/>
        <v>142.22310797595489</v>
      </c>
      <c r="Q63" s="12">
        <f t="shared" si="25"/>
        <v>114.9</v>
      </c>
      <c r="R63" s="12">
        <f t="shared" si="25"/>
        <v>117.4</v>
      </c>
      <c r="S63" s="12">
        <f t="shared" si="25"/>
        <v>103.3</v>
      </c>
      <c r="T63" s="12">
        <f t="shared" si="25"/>
        <v>103.43836600636354</v>
      </c>
      <c r="U63" s="12">
        <f t="shared" si="25"/>
        <v>90.568968894111777</v>
      </c>
      <c r="V63" s="12">
        <f t="shared" si="25"/>
        <v>92.762194129455793</v>
      </c>
      <c r="W63" s="12">
        <f t="shared" si="25"/>
        <v>98.986693729244351</v>
      </c>
      <c r="X63" s="12">
        <f t="shared" si="25"/>
        <v>121.4</v>
      </c>
      <c r="Y63" s="12">
        <f t="shared" si="25"/>
        <v>111.16421092189385</v>
      </c>
      <c r="Z63" s="12">
        <f t="shared" si="25"/>
        <v>100.84033613445378</v>
      </c>
    </row>
    <row r="64" spans="1:26" x14ac:dyDescent="0.2">
      <c r="A64" s="2" t="s">
        <v>143</v>
      </c>
      <c r="B64" s="12">
        <f t="shared" si="1"/>
        <v>115.6</v>
      </c>
      <c r="C64" s="12">
        <f t="shared" si="1"/>
        <v>65.689099780851194</v>
      </c>
      <c r="D64" s="12">
        <f t="shared" si="1"/>
        <v>96.8817318218738</v>
      </c>
      <c r="E64" s="12">
        <f t="shared" si="1"/>
        <v>84.527482376462885</v>
      </c>
      <c r="F64" s="12">
        <f t="shared" si="1"/>
        <v>104.06923996148178</v>
      </c>
      <c r="G64" s="12">
        <f t="shared" si="1"/>
        <v>100.9</v>
      </c>
      <c r="H64" s="12">
        <f t="shared" si="1"/>
        <v>110.6</v>
      </c>
      <c r="I64" s="12">
        <f t="shared" ref="I64:Z64" si="26">I27+100</f>
        <v>110.3</v>
      </c>
      <c r="J64" s="12">
        <f t="shared" si="26"/>
        <v>112.4</v>
      </c>
      <c r="K64" s="12">
        <f t="shared" si="26"/>
        <v>98.974836905871399</v>
      </c>
      <c r="L64" s="12">
        <f t="shared" si="26"/>
        <v>98.579040852575488</v>
      </c>
      <c r="M64" s="12">
        <f t="shared" si="26"/>
        <v>144.57</v>
      </c>
      <c r="N64" s="12">
        <f t="shared" si="26"/>
        <v>102.9</v>
      </c>
      <c r="O64" s="12">
        <f t="shared" si="26"/>
        <v>77.400000000000006</v>
      </c>
      <c r="P64" s="12">
        <f t="shared" si="26"/>
        <v>115.24182435135654</v>
      </c>
      <c r="Q64" s="12">
        <f t="shared" si="26"/>
        <v>114.1</v>
      </c>
      <c r="R64" s="12">
        <f t="shared" si="26"/>
        <v>121</v>
      </c>
      <c r="S64" s="12">
        <f t="shared" si="26"/>
        <v>106.1</v>
      </c>
      <c r="T64" s="12">
        <f t="shared" si="26"/>
        <v>100.3472911291923</v>
      </c>
      <c r="U64" s="12">
        <f t="shared" si="26"/>
        <v>90.813347423474397</v>
      </c>
      <c r="V64" s="12">
        <f t="shared" si="26"/>
        <v>93.019569885968366</v>
      </c>
      <c r="W64" s="12">
        <f t="shared" si="26"/>
        <v>125.4</v>
      </c>
      <c r="X64" s="12">
        <f t="shared" si="26"/>
        <v>118.8</v>
      </c>
      <c r="Y64" s="12">
        <f t="shared" si="26"/>
        <v>103.08027246589735</v>
      </c>
      <c r="Z64" s="12">
        <f t="shared" si="26"/>
        <v>99.831223628691987</v>
      </c>
    </row>
    <row r="65" spans="1:26" x14ac:dyDescent="0.2">
      <c r="A65" s="2" t="s">
        <v>144</v>
      </c>
      <c r="B65" s="12">
        <f t="shared" si="1"/>
        <v>115.7</v>
      </c>
      <c r="C65" s="12">
        <f t="shared" si="1"/>
        <v>65.144414354340654</v>
      </c>
      <c r="D65" s="12">
        <f t="shared" si="1"/>
        <v>95.315188026975932</v>
      </c>
      <c r="E65" s="12">
        <f t="shared" si="1"/>
        <v>85.175361037429994</v>
      </c>
      <c r="F65" s="12">
        <f t="shared" si="1"/>
        <v>104.29652266862055</v>
      </c>
      <c r="G65" s="12">
        <f t="shared" si="1"/>
        <v>101.2</v>
      </c>
      <c r="H65" s="12">
        <f t="shared" si="1"/>
        <v>110.5</v>
      </c>
      <c r="I65" s="12">
        <f t="shared" ref="I65:Z65" si="27">I28+100</f>
        <v>109.8</v>
      </c>
      <c r="J65" s="12">
        <f t="shared" si="27"/>
        <v>112.9</v>
      </c>
      <c r="K65" s="12">
        <f t="shared" si="27"/>
        <v>102.44821092278718</v>
      </c>
      <c r="L65" s="12">
        <f t="shared" si="27"/>
        <v>102.16216216216216</v>
      </c>
      <c r="M65" s="12">
        <f t="shared" si="27"/>
        <v>143.69999999999999</v>
      </c>
      <c r="N65" s="12">
        <f t="shared" si="27"/>
        <v>102.5</v>
      </c>
      <c r="O65" s="12">
        <f t="shared" si="27"/>
        <v>76.3</v>
      </c>
      <c r="P65" s="12">
        <f t="shared" si="27"/>
        <v>115.75941565012604</v>
      </c>
      <c r="Q65" s="12">
        <f t="shared" si="27"/>
        <v>111.8</v>
      </c>
      <c r="R65" s="12">
        <f t="shared" si="27"/>
        <v>116.3</v>
      </c>
      <c r="S65" s="12">
        <f t="shared" si="27"/>
        <v>106.2</v>
      </c>
      <c r="T65" s="12">
        <f t="shared" si="27"/>
        <v>100.09888262632256</v>
      </c>
      <c r="U65" s="12">
        <f t="shared" si="27"/>
        <v>90.870037060219474</v>
      </c>
      <c r="V65" s="12">
        <f t="shared" si="27"/>
        <v>92.868179329642913</v>
      </c>
      <c r="W65" s="12">
        <f t="shared" si="27"/>
        <v>103.8</v>
      </c>
      <c r="X65" s="12">
        <f t="shared" si="27"/>
        <v>118.5</v>
      </c>
      <c r="Y65" s="12">
        <f t="shared" si="27"/>
        <v>110.87342030819974</v>
      </c>
      <c r="Z65" s="12">
        <f t="shared" si="27"/>
        <v>99.820371935756555</v>
      </c>
    </row>
    <row r="66" spans="1:26" x14ac:dyDescent="0.2">
      <c r="A66" s="2" t="s">
        <v>145</v>
      </c>
      <c r="B66" s="12">
        <f t="shared" si="1"/>
        <v>115.7</v>
      </c>
      <c r="C66" s="12">
        <f t="shared" si="1"/>
        <v>65.56859465676348</v>
      </c>
      <c r="D66" s="12">
        <f t="shared" si="1"/>
        <v>95.472565295039729</v>
      </c>
      <c r="E66" s="12">
        <f t="shared" si="1"/>
        <v>86.484667032791833</v>
      </c>
      <c r="F66" s="12">
        <f t="shared" si="1"/>
        <v>104.8340162717501</v>
      </c>
      <c r="G66" s="12">
        <f t="shared" si="1"/>
        <v>101.5</v>
      </c>
      <c r="H66" s="12">
        <f t="shared" si="1"/>
        <v>109.6</v>
      </c>
      <c r="I66" s="12">
        <f t="shared" ref="I66:Z66" si="28">I29+100</f>
        <v>109.2</v>
      </c>
      <c r="J66" s="12">
        <f t="shared" si="28"/>
        <v>112.9</v>
      </c>
      <c r="K66" s="12">
        <f t="shared" si="28"/>
        <v>99.172794117647072</v>
      </c>
      <c r="L66" s="12">
        <f t="shared" si="28"/>
        <v>98.76543209876543</v>
      </c>
      <c r="M66" s="12">
        <f t="shared" si="28"/>
        <v>150.4</v>
      </c>
      <c r="N66" s="12">
        <f t="shared" si="28"/>
        <v>102.9</v>
      </c>
      <c r="O66" s="12">
        <f t="shared" si="28"/>
        <v>76.400000000000006</v>
      </c>
      <c r="P66" s="12">
        <f t="shared" si="28"/>
        <v>116.22009621812364</v>
      </c>
      <c r="Q66" s="12">
        <f t="shared" si="28"/>
        <v>110.03</v>
      </c>
      <c r="R66" s="12">
        <f t="shared" si="28"/>
        <v>114.68</v>
      </c>
      <c r="S66" s="12">
        <f t="shared" si="28"/>
        <v>107.3</v>
      </c>
      <c r="T66" s="12">
        <f t="shared" si="28"/>
        <v>99.950607527412828</v>
      </c>
      <c r="U66" s="12">
        <f t="shared" si="28"/>
        <v>91.006542344007684</v>
      </c>
      <c r="V66" s="12">
        <f t="shared" si="28"/>
        <v>92.560373533655152</v>
      </c>
      <c r="W66" s="12">
        <f t="shared" si="28"/>
        <v>109.17</v>
      </c>
      <c r="X66" s="12">
        <f t="shared" si="28"/>
        <v>117</v>
      </c>
      <c r="Y66" s="12">
        <f t="shared" si="28"/>
        <v>114.70437338379726</v>
      </c>
      <c r="Z66" s="12">
        <f t="shared" si="28"/>
        <v>99.925902402879231</v>
      </c>
    </row>
    <row r="67" spans="1:26" x14ac:dyDescent="0.2">
      <c r="A67" s="2" t="s">
        <v>146</v>
      </c>
      <c r="B67" s="12">
        <f t="shared" si="1"/>
        <v>115.6</v>
      </c>
      <c r="C67" s="12">
        <f t="shared" si="1"/>
        <v>65.671035204397526</v>
      </c>
      <c r="D67" s="12">
        <f t="shared" si="1"/>
        <v>96.180499421056069</v>
      </c>
      <c r="E67" s="12">
        <f t="shared" si="1"/>
        <v>84.066277073542935</v>
      </c>
      <c r="F67" s="12">
        <f t="shared" si="1"/>
        <v>104.97361949457429</v>
      </c>
      <c r="G67" s="12">
        <f t="shared" si="1"/>
        <v>101.5</v>
      </c>
      <c r="H67" s="12">
        <f t="shared" si="1"/>
        <v>109.4</v>
      </c>
      <c r="I67" s="12">
        <f t="shared" ref="I67:Z67" si="29">I30+100</f>
        <v>109.2</v>
      </c>
      <c r="J67" s="12">
        <f t="shared" si="29"/>
        <v>112.9</v>
      </c>
      <c r="K67" s="12">
        <f t="shared" si="29"/>
        <v>100.55607043558851</v>
      </c>
      <c r="L67" s="12">
        <f t="shared" si="29"/>
        <v>101.16071428571428</v>
      </c>
      <c r="M67" s="12">
        <f t="shared" si="29"/>
        <v>153.5</v>
      </c>
      <c r="N67" s="12">
        <f t="shared" si="29"/>
        <v>103.2</v>
      </c>
      <c r="O67" s="12">
        <f t="shared" si="29"/>
        <v>77.3</v>
      </c>
      <c r="P67" s="12">
        <f t="shared" si="29"/>
        <v>115.76926119569362</v>
      </c>
      <c r="Q67" s="12">
        <f t="shared" si="29"/>
        <v>109.8201</v>
      </c>
      <c r="R67" s="12">
        <f t="shared" si="29"/>
        <v>115.79689999999999</v>
      </c>
      <c r="S67" s="12">
        <f t="shared" si="29"/>
        <v>106.6</v>
      </c>
      <c r="T67" s="12">
        <f t="shared" si="29"/>
        <v>100.18778414706463</v>
      </c>
      <c r="U67" s="12">
        <f t="shared" si="29"/>
        <v>91.175342191116698</v>
      </c>
      <c r="V67" s="12">
        <f t="shared" si="29"/>
        <v>93.709124171049623</v>
      </c>
      <c r="W67" s="12">
        <f t="shared" si="29"/>
        <v>119.1</v>
      </c>
      <c r="X67" s="12">
        <f t="shared" si="29"/>
        <v>115</v>
      </c>
      <c r="Y67" s="12">
        <f t="shared" si="29"/>
        <v>113.49589611303857</v>
      </c>
      <c r="Z67" s="12">
        <f t="shared" si="29"/>
        <v>100.04237288135593</v>
      </c>
    </row>
    <row r="68" spans="1:26" x14ac:dyDescent="0.2">
      <c r="A68" s="2" t="s">
        <v>147</v>
      </c>
      <c r="B68" s="12">
        <f t="shared" si="1"/>
        <v>116</v>
      </c>
      <c r="C68" s="12">
        <f t="shared" si="1"/>
        <v>65.693950547580044</v>
      </c>
      <c r="D68" s="12">
        <f t="shared" si="1"/>
        <v>96.734355589481098</v>
      </c>
      <c r="E68" s="12">
        <f t="shared" si="1"/>
        <v>91.553345014035699</v>
      </c>
      <c r="F68" s="12">
        <f t="shared" si="1"/>
        <v>105.23087171868401</v>
      </c>
      <c r="G68" s="12">
        <f t="shared" si="1"/>
        <v>101.4</v>
      </c>
      <c r="H68" s="12">
        <f t="shared" si="1"/>
        <v>109.2</v>
      </c>
      <c r="I68" s="12">
        <f t="shared" ref="I68:Z68" si="30">I31+100</f>
        <v>109.4</v>
      </c>
      <c r="J68" s="12">
        <f t="shared" si="30"/>
        <v>113.2</v>
      </c>
      <c r="K68" s="12">
        <f t="shared" si="30"/>
        <v>101.75115207373273</v>
      </c>
      <c r="L68" s="12">
        <f t="shared" si="30"/>
        <v>101.14739629302736</v>
      </c>
      <c r="M68" s="12">
        <f t="shared" si="30"/>
        <v>156.30000000000001</v>
      </c>
      <c r="N68" s="12">
        <f t="shared" si="30"/>
        <v>103.5</v>
      </c>
      <c r="O68" s="12">
        <f t="shared" si="30"/>
        <v>77.599999999999994</v>
      </c>
      <c r="P68" s="12">
        <f t="shared" si="30"/>
        <v>115.44992930821265</v>
      </c>
      <c r="Q68" s="12">
        <f t="shared" si="30"/>
        <v>110.0112</v>
      </c>
      <c r="R68" s="12">
        <f t="shared" si="30"/>
        <v>114.4988</v>
      </c>
      <c r="S68" s="12">
        <f t="shared" si="30"/>
        <v>106.1</v>
      </c>
      <c r="T68" s="12">
        <f t="shared" si="30"/>
        <v>100.04932425766992</v>
      </c>
      <c r="U68" s="12">
        <f t="shared" si="30"/>
        <v>91.376017740878709</v>
      </c>
      <c r="V68" s="12">
        <f t="shared" si="30"/>
        <v>91.318912177461343</v>
      </c>
      <c r="W68" s="12">
        <f t="shared" si="30"/>
        <v>105.4</v>
      </c>
      <c r="X68" s="12">
        <f t="shared" si="30"/>
        <v>115.3</v>
      </c>
      <c r="Y68" s="12">
        <f t="shared" si="30"/>
        <v>119.83409494843988</v>
      </c>
      <c r="Z68" s="12">
        <f t="shared" si="30"/>
        <v>100</v>
      </c>
    </row>
    <row r="69" spans="1:26" x14ac:dyDescent="0.2">
      <c r="A69" s="2" t="s">
        <v>148</v>
      </c>
      <c r="B69" s="12">
        <f t="shared" si="1"/>
        <v>116.3</v>
      </c>
      <c r="C69" s="12">
        <f t="shared" si="1"/>
        <v>65.804175533378157</v>
      </c>
      <c r="D69" s="12">
        <f t="shared" si="1"/>
        <v>97.675913822635877</v>
      </c>
      <c r="E69" s="12">
        <f t="shared" si="1"/>
        <v>90.555555555555571</v>
      </c>
      <c r="F69" s="12">
        <f t="shared" si="1"/>
        <v>105.58779778390178</v>
      </c>
      <c r="G69" s="12">
        <f t="shared" si="1"/>
        <v>101.8</v>
      </c>
      <c r="H69" s="12">
        <f t="shared" si="1"/>
        <v>108.9</v>
      </c>
      <c r="I69" s="12">
        <f t="shared" ref="I69:Z69" si="31">I32+100</f>
        <v>109</v>
      </c>
      <c r="J69" s="12">
        <f t="shared" si="31"/>
        <v>113.2</v>
      </c>
      <c r="K69" s="12">
        <f t="shared" si="31"/>
        <v>99.818840579710141</v>
      </c>
      <c r="L69" s="12">
        <f t="shared" si="31"/>
        <v>100.08726003490402</v>
      </c>
      <c r="M69" s="12">
        <f t="shared" si="31"/>
        <v>159.19999999999999</v>
      </c>
      <c r="N69" s="12">
        <f t="shared" si="31"/>
        <v>103.8</v>
      </c>
      <c r="O69" s="12">
        <f t="shared" si="31"/>
        <v>77.3</v>
      </c>
      <c r="P69" s="12">
        <f t="shared" si="31"/>
        <v>115.37683804249788</v>
      </c>
      <c r="Q69" s="12">
        <f t="shared" si="31"/>
        <v>109.7625</v>
      </c>
      <c r="R69" s="12">
        <f t="shared" si="31"/>
        <v>113.0774</v>
      </c>
      <c r="S69" s="12">
        <f t="shared" si="31"/>
        <v>106.5</v>
      </c>
      <c r="T69" s="12">
        <f t="shared" si="31"/>
        <v>100</v>
      </c>
      <c r="U69" s="12">
        <f t="shared" si="31"/>
        <v>91.456990560083298</v>
      </c>
      <c r="V69" s="12">
        <f t="shared" si="31"/>
        <v>91.748078716259457</v>
      </c>
      <c r="W69" s="12">
        <f t="shared" si="31"/>
        <v>102.88</v>
      </c>
      <c r="X69" s="12">
        <f t="shared" si="31"/>
        <v>114</v>
      </c>
      <c r="Y69" s="12">
        <f t="shared" si="31"/>
        <v>117.61434211046269</v>
      </c>
      <c r="Z69" s="12">
        <f t="shared" si="31"/>
        <v>99.904701397712827</v>
      </c>
    </row>
    <row r="70" spans="1:26" x14ac:dyDescent="0.2">
      <c r="A70" s="2" t="s">
        <v>149</v>
      </c>
      <c r="B70" s="12">
        <f t="shared" si="1"/>
        <v>116.2</v>
      </c>
      <c r="C70" s="12">
        <f t="shared" si="1"/>
        <v>65.851580154019246</v>
      </c>
      <c r="D70" s="12">
        <f t="shared" si="1"/>
        <v>98.453017319002598</v>
      </c>
      <c r="E70" s="12">
        <f t="shared" si="1"/>
        <v>87.009805783209416</v>
      </c>
      <c r="F70" s="12">
        <f t="shared" si="1"/>
        <v>105.95456481813596</v>
      </c>
      <c r="G70" s="12">
        <f t="shared" si="1"/>
        <v>101.6</v>
      </c>
      <c r="H70" s="12">
        <f t="shared" si="1"/>
        <v>109.2</v>
      </c>
      <c r="I70" s="12">
        <f t="shared" ref="I70:Z70" si="32">I33+100</f>
        <v>109.3</v>
      </c>
      <c r="J70" s="12">
        <f t="shared" si="32"/>
        <v>113.1</v>
      </c>
      <c r="K70" s="12">
        <f t="shared" si="32"/>
        <v>103.17604355716878</v>
      </c>
      <c r="L70" s="12">
        <f t="shared" si="32"/>
        <v>103.40017436791629</v>
      </c>
      <c r="M70" s="12">
        <f t="shared" si="32"/>
        <v>163</v>
      </c>
      <c r="N70" s="12">
        <f t="shared" si="32"/>
        <v>103.6</v>
      </c>
      <c r="O70" s="12">
        <f t="shared" si="32"/>
        <v>77.5</v>
      </c>
      <c r="P70" s="12">
        <f t="shared" si="32"/>
        <v>115.63625292749683</v>
      </c>
      <c r="Q70" s="12">
        <f t="shared" si="32"/>
        <v>109.7119</v>
      </c>
      <c r="R70" s="12">
        <f t="shared" si="32"/>
        <v>111.41370000000001</v>
      </c>
      <c r="S70" s="12">
        <f t="shared" si="32"/>
        <v>107.2</v>
      </c>
      <c r="T70" s="12">
        <f t="shared" si="32"/>
        <v>100.01971997633602</v>
      </c>
      <c r="U70" s="12">
        <f t="shared" si="32"/>
        <v>91.43650695493433</v>
      </c>
      <c r="V70" s="12">
        <f t="shared" si="32"/>
        <v>92.864840622987757</v>
      </c>
      <c r="W70" s="12">
        <f t="shared" si="32"/>
        <v>101.69</v>
      </c>
      <c r="X70" s="12">
        <f t="shared" si="32"/>
        <v>114</v>
      </c>
      <c r="Y70" s="12">
        <f t="shared" si="32"/>
        <v>116.28084178051722</v>
      </c>
      <c r="Z70" s="12">
        <f t="shared" si="32"/>
        <v>99.968203497615264</v>
      </c>
    </row>
    <row r="71" spans="1:26" x14ac:dyDescent="0.2">
      <c r="A71" s="2" t="s">
        <v>150</v>
      </c>
      <c r="B71" s="12">
        <f t="shared" si="1"/>
        <v>116.9</v>
      </c>
      <c r="C71" s="12">
        <f t="shared" si="1"/>
        <v>66.126097752034781</v>
      </c>
      <c r="D71" s="12">
        <f t="shared" si="1"/>
        <v>99.251105236559738</v>
      </c>
      <c r="E71" s="12">
        <f t="shared" si="1"/>
        <v>90.717159079973058</v>
      </c>
      <c r="F71" s="12">
        <f t="shared" si="1"/>
        <v>106.28062854979174</v>
      </c>
      <c r="G71" s="12">
        <f t="shared" si="1"/>
        <v>101.9</v>
      </c>
      <c r="H71" s="12">
        <f t="shared" si="1"/>
        <v>108.8</v>
      </c>
      <c r="I71" s="12">
        <f t="shared" ref="I71:Z71" si="33">I34+100</f>
        <v>109.1</v>
      </c>
      <c r="J71" s="12">
        <f t="shared" si="33"/>
        <v>113</v>
      </c>
      <c r="K71" s="12">
        <f t="shared" si="33"/>
        <v>104.13368513632366</v>
      </c>
      <c r="L71" s="12">
        <f t="shared" si="33"/>
        <v>104.46880269814504</v>
      </c>
      <c r="M71" s="12">
        <f t="shared" si="33"/>
        <v>168.1</v>
      </c>
      <c r="N71" s="12">
        <f t="shared" si="33"/>
        <v>103.8</v>
      </c>
      <c r="O71" s="12">
        <f t="shared" si="33"/>
        <v>77.7</v>
      </c>
      <c r="P71" s="12">
        <f t="shared" si="33"/>
        <v>116.18633759844528</v>
      </c>
      <c r="Q71" s="12">
        <f t="shared" si="33"/>
        <v>109.2</v>
      </c>
      <c r="R71" s="12">
        <f t="shared" si="33"/>
        <v>109.8</v>
      </c>
      <c r="S71" s="12">
        <f t="shared" si="33"/>
        <v>106.3</v>
      </c>
      <c r="T71" s="12">
        <f t="shared" si="33"/>
        <v>100.04929022082018</v>
      </c>
      <c r="U71" s="12">
        <f t="shared" si="33"/>
        <v>91.989965300572067</v>
      </c>
      <c r="V71" s="12">
        <f t="shared" si="33"/>
        <v>92.40049843773248</v>
      </c>
      <c r="W71" s="12">
        <f t="shared" si="33"/>
        <v>92</v>
      </c>
      <c r="X71" s="12">
        <f t="shared" si="33"/>
        <v>113</v>
      </c>
      <c r="Y71" s="12">
        <f t="shared" si="33"/>
        <v>116.31476074822649</v>
      </c>
      <c r="Z71" s="12">
        <f t="shared" si="33"/>
        <v>99.809160305343525</v>
      </c>
    </row>
    <row r="72" spans="1:26" x14ac:dyDescent="0.2">
      <c r="A72" s="2" t="s">
        <v>151</v>
      </c>
      <c r="B72" s="12">
        <f t="shared" si="1"/>
        <v>116.8</v>
      </c>
      <c r="C72" s="12">
        <f t="shared" si="1"/>
        <v>66.554033164362792</v>
      </c>
      <c r="D72" s="12">
        <f t="shared" si="1"/>
        <v>100.28464740078378</v>
      </c>
      <c r="E72" s="12">
        <f t="shared" si="1"/>
        <v>91.398349822077961</v>
      </c>
      <c r="F72" s="12">
        <f t="shared" si="1"/>
        <v>106.86111529989097</v>
      </c>
      <c r="G72" s="12">
        <f t="shared" si="1"/>
        <v>101.7</v>
      </c>
      <c r="H72" s="12">
        <f t="shared" si="1"/>
        <v>109.1</v>
      </c>
      <c r="I72" s="12">
        <f t="shared" ref="I72:Z72" si="34">I35+100</f>
        <v>109.6</v>
      </c>
      <c r="J72" s="12">
        <f t="shared" si="34"/>
        <v>113.3</v>
      </c>
      <c r="K72" s="12">
        <f t="shared" si="34"/>
        <v>98.22635135135134</v>
      </c>
      <c r="L72" s="12">
        <f t="shared" si="34"/>
        <v>97.901533494753821</v>
      </c>
      <c r="M72" s="12">
        <f t="shared" si="34"/>
        <v>172.2</v>
      </c>
      <c r="N72" s="12">
        <f t="shared" si="34"/>
        <v>104.2</v>
      </c>
      <c r="O72" s="12">
        <f t="shared" si="34"/>
        <v>78.2</v>
      </c>
      <c r="P72" s="12">
        <f t="shared" si="34"/>
        <v>116.57391187171541</v>
      </c>
      <c r="Q72" s="12">
        <f t="shared" si="34"/>
        <v>108.4</v>
      </c>
      <c r="R72" s="12">
        <f t="shared" si="34"/>
        <v>107.8</v>
      </c>
      <c r="S72" s="12">
        <f t="shared" si="34"/>
        <v>105.7</v>
      </c>
      <c r="T72" s="12">
        <f t="shared" si="34"/>
        <v>100.13794462508622</v>
      </c>
      <c r="U72" s="12">
        <f t="shared" si="34"/>
        <v>92.783799716651941</v>
      </c>
      <c r="V72" s="12">
        <f t="shared" si="34"/>
        <v>93.229498413894902</v>
      </c>
      <c r="W72" s="12">
        <f t="shared" si="34"/>
        <v>90.9</v>
      </c>
      <c r="X72" s="12">
        <f t="shared" si="34"/>
        <v>112.7</v>
      </c>
      <c r="Y72" s="12">
        <f t="shared" si="34"/>
        <v>113.1481953807955</v>
      </c>
      <c r="Z72" s="12">
        <f t="shared" si="34"/>
        <v>99.532611004886348</v>
      </c>
    </row>
    <row r="73" spans="1:26" x14ac:dyDescent="0.2">
      <c r="A73" s="2" t="s">
        <v>152</v>
      </c>
      <c r="B73" s="12">
        <f t="shared" si="1"/>
        <v>114.48275862068965</v>
      </c>
      <c r="C73" s="12">
        <f t="shared" si="1"/>
        <v>66.973533760756425</v>
      </c>
      <c r="D73" s="12">
        <f t="shared" si="1"/>
        <v>101.13790934753038</v>
      </c>
      <c r="E73" s="12">
        <f t="shared" si="1"/>
        <v>92.100608728411942</v>
      </c>
      <c r="F73" s="12">
        <f t="shared" si="1"/>
        <v>107.22831094441932</v>
      </c>
      <c r="G73" s="12">
        <f t="shared" si="1"/>
        <v>101.8</v>
      </c>
      <c r="H73" s="12">
        <f t="shared" si="1"/>
        <v>108.2</v>
      </c>
      <c r="I73" s="12">
        <f t="shared" ref="I73:Z73" si="35">I36+100</f>
        <v>109</v>
      </c>
      <c r="J73" s="12">
        <f t="shared" si="35"/>
        <v>112.7</v>
      </c>
      <c r="K73" s="12">
        <f t="shared" si="35"/>
        <v>101.11779879621668</v>
      </c>
      <c r="L73" s="12">
        <f t="shared" si="35"/>
        <v>101.07172300082441</v>
      </c>
      <c r="M73" s="12">
        <f t="shared" si="35"/>
        <v>176.4</v>
      </c>
      <c r="N73" s="12">
        <f t="shared" si="35"/>
        <v>103.7</v>
      </c>
      <c r="O73" s="12">
        <f t="shared" si="35"/>
        <v>78.400000000000006</v>
      </c>
      <c r="P73" s="12">
        <f t="shared" si="35"/>
        <v>117.27183410888708</v>
      </c>
      <c r="Q73" s="12">
        <f t="shared" si="35"/>
        <v>107.4</v>
      </c>
      <c r="R73" s="12">
        <f t="shared" si="35"/>
        <v>107.7</v>
      </c>
      <c r="S73" s="12">
        <f t="shared" si="35"/>
        <v>103.4</v>
      </c>
      <c r="T73" s="12">
        <f t="shared" si="35"/>
        <v>100.08855652858408</v>
      </c>
      <c r="U73" s="12">
        <f t="shared" si="35"/>
        <v>93.774972897630477</v>
      </c>
      <c r="V73" s="12">
        <f t="shared" si="35"/>
        <v>94.315137779143626</v>
      </c>
      <c r="W73" s="12">
        <f t="shared" si="35"/>
        <v>108.03386545806904</v>
      </c>
      <c r="X73" s="12">
        <f t="shared" si="35"/>
        <v>111.8</v>
      </c>
      <c r="Y73" s="12">
        <f t="shared" si="35"/>
        <v>109.21624085695211</v>
      </c>
      <c r="Z73" s="12">
        <f t="shared" si="35"/>
        <v>99.754535752401281</v>
      </c>
    </row>
    <row r="75" spans="1:26" x14ac:dyDescent="0.2">
      <c r="A75" s="2" t="s">
        <v>301</v>
      </c>
    </row>
    <row r="76" spans="1:26" x14ac:dyDescent="0.2">
      <c r="A76" s="2" t="s">
        <v>121</v>
      </c>
      <c r="B76">
        <f>(B40-B39)/(B40+B39)*200</f>
        <v>2.1034917963819941</v>
      </c>
      <c r="C76">
        <f t="shared" ref="C76:Z76" si="36">(C40-C39)/(C40+C39)*200</f>
        <v>-1.800193558412732</v>
      </c>
      <c r="D76">
        <f t="shared" si="36"/>
        <v>-0.83057744145364065</v>
      </c>
      <c r="E76">
        <f t="shared" si="36"/>
        <v>2.7889187127764412</v>
      </c>
      <c r="F76">
        <f t="shared" si="36"/>
        <v>-0.34667170857509888</v>
      </c>
      <c r="G76">
        <f t="shared" si="36"/>
        <v>0</v>
      </c>
      <c r="H76">
        <f t="shared" si="36"/>
        <v>-0.80321285140562759</v>
      </c>
      <c r="I76">
        <f t="shared" si="36"/>
        <v>-0.72398190045249899</v>
      </c>
      <c r="J76">
        <f t="shared" si="36"/>
        <v>-0.26281208935610789</v>
      </c>
      <c r="K76">
        <f t="shared" si="36"/>
        <v>-6.8749429366719932</v>
      </c>
      <c r="L76">
        <f t="shared" si="36"/>
        <v>-6.2932405222165242</v>
      </c>
      <c r="M76">
        <f t="shared" si="36"/>
        <v>0.32840722495895375</v>
      </c>
      <c r="N76">
        <f t="shared" si="36"/>
        <v>0</v>
      </c>
      <c r="O76">
        <f t="shared" si="36"/>
        <v>-1.5135135135135198</v>
      </c>
      <c r="P76">
        <f t="shared" si="36"/>
        <v>-0.31795001060973083</v>
      </c>
      <c r="Q76">
        <f t="shared" si="36"/>
        <v>0.67600193143409248</v>
      </c>
      <c r="R76">
        <f t="shared" si="36"/>
        <v>-2.4736601007787473</v>
      </c>
      <c r="S76">
        <f t="shared" si="36"/>
        <v>-9.6774193548387082</v>
      </c>
      <c r="T76">
        <f t="shared" si="36"/>
        <v>-0.62105779675014106</v>
      </c>
      <c r="U76">
        <f t="shared" si="36"/>
        <v>-0.17403816275274522</v>
      </c>
      <c r="V76">
        <f t="shared" si="36"/>
        <v>-1.2981616356872905</v>
      </c>
      <c r="W76">
        <f t="shared" si="36"/>
        <v>-39.137134052388269</v>
      </c>
      <c r="X76">
        <f t="shared" si="36"/>
        <v>-2.5899280575539461</v>
      </c>
      <c r="Y76">
        <f t="shared" si="36"/>
        <v>-15.373096623908925</v>
      </c>
      <c r="Z76">
        <f t="shared" si="36"/>
        <v>0.80377278932711405</v>
      </c>
    </row>
    <row r="77" spans="1:26" x14ac:dyDescent="0.2">
      <c r="A77" s="2" t="s">
        <v>122</v>
      </c>
      <c r="B77">
        <f t="shared" ref="B77:I109" si="37">(B41-B40)/(B41+B40)*200</f>
        <v>-2.2736842105263064</v>
      </c>
      <c r="C77">
        <f t="shared" si="37"/>
        <v>-0.59729788893761326</v>
      </c>
      <c r="D77">
        <f t="shared" si="37"/>
        <v>-0.67576003040509713</v>
      </c>
      <c r="E77">
        <f t="shared" si="37"/>
        <v>1.9218662855655335</v>
      </c>
      <c r="F77">
        <f t="shared" si="37"/>
        <v>-0.35364463228517046</v>
      </c>
      <c r="G77">
        <f t="shared" si="37"/>
        <v>9.8570724494819434E-2</v>
      </c>
      <c r="H77">
        <f t="shared" si="37"/>
        <v>-1.3531799729364005</v>
      </c>
      <c r="I77">
        <f t="shared" si="37"/>
        <v>-0.36396724294812688</v>
      </c>
      <c r="J77">
        <f t="shared" ref="J77:Z77" si="38">(J41-J40)/(J41+J40)*200</f>
        <v>8.7680841736075682E-2</v>
      </c>
      <c r="K77">
        <f t="shared" si="38"/>
        <v>3.0902589296046017</v>
      </c>
      <c r="L77">
        <f t="shared" si="38"/>
        <v>2.9553070682318014</v>
      </c>
      <c r="M77">
        <f t="shared" si="38"/>
        <v>8.1933633756652441E-2</v>
      </c>
      <c r="N77">
        <f t="shared" si="38"/>
        <v>7.086614173228349</v>
      </c>
      <c r="O77">
        <f t="shared" si="38"/>
        <v>-1.536772777167938</v>
      </c>
      <c r="P77">
        <f t="shared" si="38"/>
        <v>-0.78711873642792174</v>
      </c>
      <c r="Q77">
        <f t="shared" si="38"/>
        <v>1.1483253588516638</v>
      </c>
      <c r="R77">
        <f t="shared" si="38"/>
        <v>5.4151624548736459</v>
      </c>
      <c r="S77">
        <f t="shared" si="38"/>
        <v>-2.3820867079561698</v>
      </c>
      <c r="T77">
        <f t="shared" si="38"/>
        <v>0.11388783929801834</v>
      </c>
      <c r="U77">
        <f t="shared" si="38"/>
        <v>0.11176221033222672</v>
      </c>
      <c r="V77">
        <f t="shared" si="38"/>
        <v>-0.62532406355213632</v>
      </c>
      <c r="W77">
        <f t="shared" si="38"/>
        <v>24.242424242424228</v>
      </c>
      <c r="X77">
        <f t="shared" si="38"/>
        <v>0.77444336882865161</v>
      </c>
      <c r="Y77">
        <f t="shared" si="38"/>
        <v>-3.4955779086076131</v>
      </c>
      <c r="Z77">
        <f t="shared" si="38"/>
        <v>-0.36396609547945569</v>
      </c>
    </row>
    <row r="78" spans="1:26" x14ac:dyDescent="0.2">
      <c r="A78" s="2" t="s">
        <v>123</v>
      </c>
      <c r="B78">
        <f t="shared" si="37"/>
        <v>0.50977060322854229</v>
      </c>
      <c r="C78">
        <f t="shared" si="37"/>
        <v>0.42510486043512985</v>
      </c>
      <c r="D78">
        <f t="shared" si="37"/>
        <v>-0.63607506066233865</v>
      </c>
      <c r="E78">
        <f t="shared" si="37"/>
        <v>-0.37507032234720822</v>
      </c>
      <c r="F78">
        <f t="shared" si="37"/>
        <v>-0.40607198940073835</v>
      </c>
      <c r="G78">
        <f t="shared" si="37"/>
        <v>-0.29600394671928681</v>
      </c>
      <c r="H78">
        <f t="shared" si="37"/>
        <v>0.63377093707560239</v>
      </c>
      <c r="I78">
        <f t="shared" si="37"/>
        <v>1.0879419764279263</v>
      </c>
      <c r="J78">
        <f t="shared" ref="J78:Z78" si="39">(J42-J41)/(J42+J41)*200</f>
        <v>-8.7680841736075682E-2</v>
      </c>
      <c r="K78">
        <f t="shared" si="39"/>
        <v>1.4428740386683376</v>
      </c>
      <c r="L78">
        <f t="shared" si="39"/>
        <v>1.6492169581613985</v>
      </c>
      <c r="M78">
        <f t="shared" si="39"/>
        <v>0.32706459525756804</v>
      </c>
      <c r="N78">
        <f t="shared" si="39"/>
        <v>-6.8829891838741402</v>
      </c>
      <c r="O78">
        <f t="shared" si="39"/>
        <v>0</v>
      </c>
      <c r="P78">
        <f t="shared" si="39"/>
        <v>-8.9956198452585068E-2</v>
      </c>
      <c r="Q78">
        <f t="shared" si="39"/>
        <v>-9.5192765349827999E-2</v>
      </c>
      <c r="R78">
        <f t="shared" si="39"/>
        <v>-2.4010671409515365</v>
      </c>
      <c r="S78">
        <f t="shared" si="39"/>
        <v>-1.8491484184914899</v>
      </c>
      <c r="T78">
        <f t="shared" si="39"/>
        <v>0.45190177158242029</v>
      </c>
      <c r="U78">
        <f t="shared" si="39"/>
        <v>-6.1807753748966049E-2</v>
      </c>
      <c r="V78">
        <f t="shared" si="39"/>
        <v>4.8904857855008442E-2</v>
      </c>
      <c r="W78">
        <f t="shared" si="39"/>
        <v>-25.954198473282442</v>
      </c>
      <c r="X78">
        <f t="shared" si="39"/>
        <v>0.95969289827255266</v>
      </c>
      <c r="Y78">
        <f t="shared" si="39"/>
        <v>1.7473864106608121</v>
      </c>
      <c r="Z78">
        <f t="shared" si="39"/>
        <v>0.82326522641395938</v>
      </c>
    </row>
    <row r="79" spans="1:26" x14ac:dyDescent="0.2">
      <c r="A79" s="2" t="s">
        <v>124</v>
      </c>
      <c r="B79">
        <f t="shared" si="37"/>
        <v>-0.50977060322854229</v>
      </c>
      <c r="C79">
        <f t="shared" si="37"/>
        <v>-0.12185232497413648</v>
      </c>
      <c r="D79">
        <f t="shared" si="37"/>
        <v>-8.2284329169894699E-2</v>
      </c>
      <c r="E79">
        <f t="shared" si="37"/>
        <v>0.86560684334226579</v>
      </c>
      <c r="F79">
        <f t="shared" si="37"/>
        <v>-0.27438336443386935</v>
      </c>
      <c r="G79">
        <f t="shared" si="37"/>
        <v>0.19743336623889712</v>
      </c>
      <c r="H79">
        <f t="shared" si="37"/>
        <v>0.89847259658580414</v>
      </c>
      <c r="I79">
        <f t="shared" si="37"/>
        <v>-0.18050541516245741</v>
      </c>
      <c r="J79">
        <f t="shared" ref="J79:Z79" si="40">(J43-J42)/(J43+J42)*200</f>
        <v>-0.52770448548812166</v>
      </c>
      <c r="K79">
        <f t="shared" si="40"/>
        <v>-4.545705229290288</v>
      </c>
      <c r="L79">
        <f t="shared" si="40"/>
        <v>-6.1990259417383378</v>
      </c>
      <c r="M79">
        <f t="shared" si="40"/>
        <v>0.56980056980057214</v>
      </c>
      <c r="N79">
        <f t="shared" si="40"/>
        <v>0.60913705583755773</v>
      </c>
      <c r="O79">
        <f t="shared" si="40"/>
        <v>2.1881838074398248</v>
      </c>
      <c r="P79">
        <f t="shared" si="40"/>
        <v>0.45268073608672377</v>
      </c>
      <c r="Q79">
        <f t="shared" si="40"/>
        <v>1.5122873345935675</v>
      </c>
      <c r="R79">
        <f t="shared" si="40"/>
        <v>0.62808434275460112</v>
      </c>
      <c r="S79">
        <f t="shared" si="40"/>
        <v>1.0747435271128565</v>
      </c>
      <c r="T79">
        <f t="shared" si="40"/>
        <v>0.35669398161116361</v>
      </c>
      <c r="U79">
        <f t="shared" si="40"/>
        <v>0.46376676883466339</v>
      </c>
      <c r="V79">
        <f t="shared" si="40"/>
        <v>0.28710417759261131</v>
      </c>
      <c r="W79">
        <f t="shared" si="40"/>
        <v>10.438799076212483</v>
      </c>
      <c r="X79">
        <f t="shared" si="40"/>
        <v>-0.38277511961723032</v>
      </c>
      <c r="Y79">
        <f t="shared" si="40"/>
        <v>2.7634109823619286</v>
      </c>
      <c r="Z79">
        <f t="shared" si="40"/>
        <v>-0.23549894739974495</v>
      </c>
    </row>
    <row r="80" spans="1:26" x14ac:dyDescent="0.2">
      <c r="A80" s="2" t="s">
        <v>125</v>
      </c>
      <c r="B80">
        <f t="shared" si="37"/>
        <v>-0.94137783483098714</v>
      </c>
      <c r="C80">
        <f t="shared" si="37"/>
        <v>3.3918265307616276E-2</v>
      </c>
      <c r="D80">
        <f t="shared" si="37"/>
        <v>-0.65855732876754924</v>
      </c>
      <c r="E80">
        <f t="shared" si="37"/>
        <v>-0.85379477313664076</v>
      </c>
      <c r="F80">
        <f t="shared" si="37"/>
        <v>-0.11014971980734661</v>
      </c>
      <c r="G80">
        <f t="shared" si="37"/>
        <v>0.19704433497535825</v>
      </c>
      <c r="H80">
        <f t="shared" si="37"/>
        <v>1.332741003998223</v>
      </c>
      <c r="I80">
        <f t="shared" si="37"/>
        <v>2.4096385542168699</v>
      </c>
      <c r="J80">
        <f t="shared" ref="J80:Z80" si="41">(J44-J43)/(J44+J43)*200</f>
        <v>1.8348623853210959</v>
      </c>
      <c r="K80">
        <f t="shared" si="41"/>
        <v>1.7261270431034277</v>
      </c>
      <c r="L80">
        <f t="shared" si="41"/>
        <v>3.1333463041901779</v>
      </c>
      <c r="M80">
        <f t="shared" si="41"/>
        <v>0.48582995951416547</v>
      </c>
      <c r="N80">
        <f t="shared" si="41"/>
        <v>0.70600100857287218</v>
      </c>
      <c r="O80">
        <f t="shared" si="41"/>
        <v>-0.32520325203253264</v>
      </c>
      <c r="P80">
        <f t="shared" si="41"/>
        <v>0.77358233758640071</v>
      </c>
      <c r="Q80">
        <f t="shared" si="41"/>
        <v>0.84072863148062194</v>
      </c>
      <c r="R80">
        <f t="shared" si="41"/>
        <v>1.4209591474245191</v>
      </c>
      <c r="S80">
        <f t="shared" si="41"/>
        <v>0</v>
      </c>
      <c r="T80">
        <f t="shared" si="41"/>
        <v>0.21474956999735789</v>
      </c>
      <c r="U80">
        <f t="shared" si="41"/>
        <v>-0.11706311343804279</v>
      </c>
      <c r="V80">
        <f t="shared" si="41"/>
        <v>0.1492930914700592</v>
      </c>
      <c r="W80">
        <f t="shared" si="41"/>
        <v>8.5714285714285623</v>
      </c>
      <c r="X80">
        <f t="shared" si="41"/>
        <v>2.1811284969179683</v>
      </c>
      <c r="Y80">
        <f t="shared" si="41"/>
        <v>5.5524396132010558</v>
      </c>
      <c r="Z80">
        <f t="shared" si="41"/>
        <v>-0.11750595029778078</v>
      </c>
    </row>
    <row r="81" spans="1:26" x14ac:dyDescent="0.2">
      <c r="A81" s="2" t="s">
        <v>126</v>
      </c>
      <c r="B81">
        <f t="shared" si="37"/>
        <v>0.85616438356164382</v>
      </c>
      <c r="C81">
        <f t="shared" si="37"/>
        <v>-0.44441610135134257</v>
      </c>
      <c r="D81">
        <f t="shared" si="37"/>
        <v>-0.60939639401533163</v>
      </c>
      <c r="E81">
        <f t="shared" si="37"/>
        <v>-4.4454564072520224</v>
      </c>
      <c r="F81">
        <f t="shared" si="37"/>
        <v>-0.16245306011644386</v>
      </c>
      <c r="G81">
        <f t="shared" si="37"/>
        <v>0.39292730844794277</v>
      </c>
      <c r="H81">
        <f t="shared" si="37"/>
        <v>0</v>
      </c>
      <c r="I81">
        <f t="shared" si="37"/>
        <v>-0.35335689045936897</v>
      </c>
      <c r="J81">
        <f t="shared" ref="J81:Z81" si="42">(J45-J44)/(J45+J44)*200</f>
        <v>-8.6617583369419063E-2</v>
      </c>
      <c r="K81">
        <f t="shared" si="42"/>
        <v>-0.11009300791231871</v>
      </c>
      <c r="L81">
        <f t="shared" si="42"/>
        <v>0.4727700441937257</v>
      </c>
      <c r="M81">
        <f t="shared" si="42"/>
        <v>0.64412238325281579</v>
      </c>
      <c r="N81">
        <f t="shared" si="42"/>
        <v>0.90045022511256201</v>
      </c>
      <c r="O81">
        <f t="shared" si="42"/>
        <v>-0.10863661053774505</v>
      </c>
      <c r="P81">
        <f t="shared" si="42"/>
        <v>0.13671976796240348</v>
      </c>
      <c r="Q81">
        <f t="shared" si="42"/>
        <v>-9.3066542577937936E-2</v>
      </c>
      <c r="R81">
        <f t="shared" si="42"/>
        <v>1.2269938650306673</v>
      </c>
      <c r="S81">
        <f t="shared" si="42"/>
        <v>-1.0747435271128565</v>
      </c>
      <c r="T81">
        <f t="shared" si="42"/>
        <v>3.0255697497368551E-2</v>
      </c>
      <c r="U81">
        <f t="shared" si="42"/>
        <v>0.20729582039023661</v>
      </c>
      <c r="V81">
        <f t="shared" si="42"/>
        <v>1.8568116344490764</v>
      </c>
      <c r="W81">
        <f t="shared" si="42"/>
        <v>1.4400000000000091</v>
      </c>
      <c r="X81">
        <f t="shared" si="42"/>
        <v>2.5011579434923603</v>
      </c>
      <c r="Y81">
        <f t="shared" si="42"/>
        <v>2.3116941125187074</v>
      </c>
      <c r="Z81">
        <f t="shared" si="42"/>
        <v>-0.41793556364429923</v>
      </c>
    </row>
    <row r="82" spans="1:26" x14ac:dyDescent="0.2">
      <c r="A82" s="2" t="s">
        <v>127</v>
      </c>
      <c r="B82">
        <f t="shared" si="37"/>
        <v>0.17035775127768554</v>
      </c>
      <c r="C82">
        <f t="shared" si="37"/>
        <v>-0.3858249877149359</v>
      </c>
      <c r="D82">
        <f t="shared" si="37"/>
        <v>-0.74113139456913635</v>
      </c>
      <c r="E82">
        <f t="shared" si="37"/>
        <v>4.3185977178846446</v>
      </c>
      <c r="F82">
        <f t="shared" si="37"/>
        <v>-0.1589647214548715</v>
      </c>
      <c r="G82">
        <f t="shared" si="37"/>
        <v>-0.39292730844794277</v>
      </c>
      <c r="H82">
        <f t="shared" si="37"/>
        <v>-0.17667844522968451</v>
      </c>
      <c r="I82">
        <f t="shared" si="37"/>
        <v>-0.35460992907801925</v>
      </c>
      <c r="J82">
        <f t="shared" ref="J82:Z82" si="43">(J46-J45)/(J46+J45)*200</f>
        <v>0</v>
      </c>
      <c r="K82">
        <f t="shared" si="43"/>
        <v>2.491583863072651</v>
      </c>
      <c r="L82">
        <f t="shared" si="43"/>
        <v>2.006297136999335</v>
      </c>
      <c r="M82">
        <f t="shared" si="43"/>
        <v>0.56022408963585668</v>
      </c>
      <c r="N82">
        <f t="shared" si="43"/>
        <v>0.79365079365079061</v>
      </c>
      <c r="O82">
        <f t="shared" si="43"/>
        <v>-0.76377523186034135</v>
      </c>
      <c r="P82">
        <f t="shared" si="43"/>
        <v>-7.3540629868358742E-2</v>
      </c>
      <c r="Q82">
        <f t="shared" si="43"/>
        <v>0.1860465116278964</v>
      </c>
      <c r="R82">
        <f t="shared" si="43"/>
        <v>1.3840830449827064</v>
      </c>
      <c r="S82">
        <f t="shared" si="43"/>
        <v>1.8491484184914899</v>
      </c>
      <c r="T82">
        <f t="shared" si="43"/>
        <v>-0.52536954451701889</v>
      </c>
      <c r="U82">
        <f t="shared" si="43"/>
        <v>-0.16104725505837564</v>
      </c>
      <c r="V82">
        <f t="shared" si="43"/>
        <v>-1.7821532541433598</v>
      </c>
      <c r="W82">
        <f t="shared" si="43"/>
        <v>0.791139240506329</v>
      </c>
      <c r="X82">
        <f t="shared" si="43"/>
        <v>1.903035795197108</v>
      </c>
      <c r="Y82">
        <f t="shared" si="43"/>
        <v>2.5950297345467428</v>
      </c>
      <c r="Z82">
        <f t="shared" si="43"/>
        <v>0.24552337907761887</v>
      </c>
    </row>
    <row r="83" spans="1:26" x14ac:dyDescent="0.2">
      <c r="A83" s="2" t="s">
        <v>128</v>
      </c>
      <c r="B83">
        <f t="shared" si="37"/>
        <v>0.17006802721088676</v>
      </c>
      <c r="C83">
        <f t="shared" si="37"/>
        <v>-0.37395575197709863</v>
      </c>
      <c r="D83">
        <f t="shared" si="37"/>
        <v>-0.60845028028363268</v>
      </c>
      <c r="E83">
        <f t="shared" si="37"/>
        <v>0.31717964768332674</v>
      </c>
      <c r="F83">
        <f t="shared" si="37"/>
        <v>-0.16979895132822412</v>
      </c>
      <c r="G83">
        <f t="shared" si="37"/>
        <v>-0.29571217348447232</v>
      </c>
      <c r="H83">
        <f t="shared" si="37"/>
        <v>0.35304501323919302</v>
      </c>
      <c r="I83">
        <f t="shared" si="37"/>
        <v>8.8770528184650269E-2</v>
      </c>
      <c r="J83">
        <f t="shared" ref="J83:Z83" si="44">(J47-J46)/(J47+J46)*200</f>
        <v>0</v>
      </c>
      <c r="K83">
        <f t="shared" si="44"/>
        <v>-2.5883444228401964</v>
      </c>
      <c r="L83">
        <f t="shared" si="44"/>
        <v>-3.2457022877389372</v>
      </c>
      <c r="M83">
        <f t="shared" si="44"/>
        <v>0.23913909924272395</v>
      </c>
      <c r="N83">
        <f t="shared" si="44"/>
        <v>-0.19782393669634307</v>
      </c>
      <c r="O83">
        <f t="shared" si="44"/>
        <v>-0.65934065934065311</v>
      </c>
      <c r="P83">
        <f t="shared" si="44"/>
        <v>0.27084518710025746</v>
      </c>
      <c r="Q83">
        <f t="shared" si="44"/>
        <v>9.2893636785888078E-2</v>
      </c>
      <c r="R83">
        <f t="shared" si="44"/>
        <v>1.449893390191888</v>
      </c>
      <c r="S83">
        <f t="shared" si="44"/>
        <v>9.6385542168669222E-2</v>
      </c>
      <c r="T83">
        <f t="shared" si="44"/>
        <v>-4.1267564435064053E-5</v>
      </c>
      <c r="U83">
        <f t="shared" si="44"/>
        <v>-0.30049036161927062</v>
      </c>
      <c r="V83">
        <f t="shared" si="44"/>
        <v>-0.56231607777191706</v>
      </c>
      <c r="W83">
        <f t="shared" si="44"/>
        <v>6.9961977186311692</v>
      </c>
      <c r="X83">
        <f t="shared" si="44"/>
        <v>2.3070097604259043</v>
      </c>
      <c r="Y83">
        <f t="shared" si="44"/>
        <v>-0.66157682458702372</v>
      </c>
      <c r="Z83">
        <f t="shared" si="44"/>
        <v>0.30106594208187043</v>
      </c>
    </row>
    <row r="84" spans="1:26" x14ac:dyDescent="0.2">
      <c r="A84" s="2" t="s">
        <v>129</v>
      </c>
      <c r="B84">
        <f t="shared" si="37"/>
        <v>8.4925690021226588E-2</v>
      </c>
      <c r="C84">
        <f t="shared" si="37"/>
        <v>-0.25239337865413525</v>
      </c>
      <c r="D84">
        <f t="shared" si="37"/>
        <v>-0.51687332399755126</v>
      </c>
      <c r="E84">
        <f t="shared" si="37"/>
        <v>-0.73319944945215254</v>
      </c>
      <c r="F84">
        <f t="shared" si="37"/>
        <v>-0.19556030326533727</v>
      </c>
      <c r="G84">
        <f t="shared" si="37"/>
        <v>0.1972386587771231</v>
      </c>
      <c r="H84">
        <f t="shared" si="37"/>
        <v>0.17605633802817153</v>
      </c>
      <c r="I84">
        <f t="shared" si="37"/>
        <v>0.35429583702390738</v>
      </c>
      <c r="J84">
        <f t="shared" ref="J84:Z84" si="45">(J48-J47)/(J48+J47)*200</f>
        <v>-0.43421623968736428</v>
      </c>
      <c r="K84">
        <f t="shared" si="45"/>
        <v>1.4938665544849348</v>
      </c>
      <c r="L84">
        <f t="shared" si="45"/>
        <v>2.0077730918713295</v>
      </c>
      <c r="M84">
        <f t="shared" si="45"/>
        <v>0.63492063492064399</v>
      </c>
      <c r="N84">
        <f t="shared" si="45"/>
        <v>-9.9058940069335619E-2</v>
      </c>
      <c r="O84">
        <f t="shared" si="45"/>
        <v>-0.11031439602869114</v>
      </c>
      <c r="P84">
        <f t="shared" si="45"/>
        <v>5.2253689848721703E-2</v>
      </c>
      <c r="Q84">
        <f t="shared" si="45"/>
        <v>0.27816411682892644</v>
      </c>
      <c r="R84">
        <f t="shared" si="45"/>
        <v>0.67510548523207703</v>
      </c>
      <c r="S84">
        <f t="shared" si="45"/>
        <v>-0.57971014492753081</v>
      </c>
      <c r="T84">
        <f t="shared" si="45"/>
        <v>7.4973414407044636E-2</v>
      </c>
      <c r="U84">
        <f t="shared" si="45"/>
        <v>-0.27227488524427296</v>
      </c>
      <c r="V84">
        <f t="shared" si="45"/>
        <v>-0.14062614822680097</v>
      </c>
      <c r="W84">
        <f t="shared" si="45"/>
        <v>-7.7862595419847249</v>
      </c>
      <c r="X84">
        <f t="shared" si="45"/>
        <v>1.4801915542011344</v>
      </c>
      <c r="Y84">
        <f t="shared" si="45"/>
        <v>-0.22932708610764002</v>
      </c>
      <c r="Z84">
        <f t="shared" si="45"/>
        <v>7.5174596530689891E-2</v>
      </c>
    </row>
    <row r="85" spans="1:26" x14ac:dyDescent="0.2">
      <c r="A85" s="2" t="s">
        <v>130</v>
      </c>
      <c r="B85">
        <f t="shared" si="37"/>
        <v>-4.2453831458286691E-2</v>
      </c>
      <c r="C85">
        <f t="shared" si="37"/>
        <v>-0.17290444743372979</v>
      </c>
      <c r="D85">
        <f t="shared" si="37"/>
        <v>-0.47720273974379962</v>
      </c>
      <c r="E85">
        <f t="shared" si="37"/>
        <v>-0.85655718604801678</v>
      </c>
      <c r="F85">
        <f t="shared" si="37"/>
        <v>-0.23609703580274696</v>
      </c>
      <c r="G85">
        <f t="shared" si="37"/>
        <v>9.8473658296400118E-2</v>
      </c>
      <c r="H85">
        <f t="shared" si="37"/>
        <v>-0.3524229074889918</v>
      </c>
      <c r="I85">
        <f t="shared" si="37"/>
        <v>-0.62084257206207416</v>
      </c>
      <c r="J85">
        <f t="shared" ref="J85:Z85" si="46">(J49-J48)/(J49+J48)*200</f>
        <v>-0.52356020942409121</v>
      </c>
      <c r="K85">
        <f t="shared" si="46"/>
        <v>9.85565938841136E-2</v>
      </c>
      <c r="L85">
        <f t="shared" si="46"/>
        <v>-0.67358398064521574</v>
      </c>
      <c r="M85">
        <f t="shared" si="46"/>
        <v>0.86648286727057444</v>
      </c>
      <c r="N85">
        <f t="shared" si="46"/>
        <v>-0.69617105917454281</v>
      </c>
      <c r="O85">
        <f t="shared" si="46"/>
        <v>-0.11043622308116435</v>
      </c>
      <c r="P85">
        <f t="shared" si="46"/>
        <v>0.56648910800197483</v>
      </c>
      <c r="Q85">
        <f t="shared" si="46"/>
        <v>0.36968576709797196</v>
      </c>
      <c r="R85">
        <f t="shared" si="46"/>
        <v>-2.6416702172986866</v>
      </c>
      <c r="S85">
        <f t="shared" si="46"/>
        <v>1.6338298894762158</v>
      </c>
      <c r="T85">
        <f t="shared" si="46"/>
        <v>-2.1425893130429998E-2</v>
      </c>
      <c r="U85">
        <f t="shared" si="46"/>
        <v>-0.3623101969472442</v>
      </c>
      <c r="V85">
        <f t="shared" si="46"/>
        <v>-0.21056026628257316</v>
      </c>
      <c r="W85">
        <f t="shared" si="46"/>
        <v>-22.191010346312265</v>
      </c>
      <c r="X85">
        <f t="shared" si="46"/>
        <v>-0.43308791684712</v>
      </c>
      <c r="Y85">
        <f t="shared" si="46"/>
        <v>1.6178228472324196</v>
      </c>
      <c r="Z85">
        <f t="shared" si="46"/>
        <v>-1.0921715357256506E-2</v>
      </c>
    </row>
    <row r="86" spans="1:26" x14ac:dyDescent="0.2">
      <c r="A86" s="2" t="s">
        <v>182</v>
      </c>
      <c r="B86">
        <f t="shared" si="37"/>
        <v>-0.87429363471585952</v>
      </c>
      <c r="C86">
        <f t="shared" si="37"/>
        <v>-3.9635238316944523</v>
      </c>
      <c r="D86">
        <f t="shared" si="37"/>
        <v>-7.9119086732709034</v>
      </c>
      <c r="E86">
        <f t="shared" si="37"/>
        <v>3.9983019552226273</v>
      </c>
      <c r="F86">
        <f t="shared" si="37"/>
        <v>-2.33390934774987</v>
      </c>
      <c r="G86">
        <f t="shared" si="37"/>
        <v>0.19665683382497826</v>
      </c>
      <c r="H86">
        <f t="shared" si="37"/>
        <v>0.6159260888693382</v>
      </c>
      <c r="I86">
        <f t="shared" si="37"/>
        <v>8.8928412627829537E-2</v>
      </c>
      <c r="J86">
        <f t="shared" ref="J86:Z86" si="47">(J50-J49)/(J50+J49)*200</f>
        <v>0.87108013937282225</v>
      </c>
      <c r="K86">
        <f t="shared" si="47"/>
        <v>-0.69706034876813638</v>
      </c>
      <c r="L86">
        <f t="shared" si="47"/>
        <v>0.67386187916731066</v>
      </c>
      <c r="M86">
        <f t="shared" si="47"/>
        <v>10.338415767943479</v>
      </c>
      <c r="N86">
        <f t="shared" si="47"/>
        <v>7.1222329162656317</v>
      </c>
      <c r="O86">
        <f t="shared" si="47"/>
        <v>-12.316715542521994</v>
      </c>
      <c r="P86">
        <f t="shared" si="47"/>
        <v>-4.0908610681093645E-2</v>
      </c>
      <c r="Q86">
        <f t="shared" si="47"/>
        <v>-2.4276377217553771</v>
      </c>
      <c r="R86">
        <f t="shared" si="47"/>
        <v>7.0803831736776344</v>
      </c>
      <c r="S86">
        <f t="shared" si="47"/>
        <v>9.2727272727272627</v>
      </c>
      <c r="T86">
        <f t="shared" si="47"/>
        <v>0.18732991972524662</v>
      </c>
      <c r="U86">
        <f t="shared" si="47"/>
        <v>-1.7624684516306401</v>
      </c>
      <c r="V86">
        <f t="shared" si="47"/>
        <v>-4.0632436710573083</v>
      </c>
      <c r="W86">
        <f t="shared" si="47"/>
        <v>20.926882085940882</v>
      </c>
      <c r="X86">
        <f t="shared" si="47"/>
        <v>2.9084687767322421</v>
      </c>
      <c r="Y86">
        <f t="shared" si="47"/>
        <v>58.277466263558132</v>
      </c>
      <c r="Z86">
        <f t="shared" si="47"/>
        <v>0.34208028133992596</v>
      </c>
    </row>
    <row r="87" spans="1:26" x14ac:dyDescent="0.2">
      <c r="A87" s="2" t="s">
        <v>131</v>
      </c>
      <c r="B87">
        <f t="shared" si="37"/>
        <v>-0.88200494783262673</v>
      </c>
      <c r="C87">
        <f t="shared" si="37"/>
        <v>2.2045541450160857</v>
      </c>
      <c r="D87">
        <f t="shared" si="37"/>
        <v>-1.2318900532583377</v>
      </c>
      <c r="E87">
        <f t="shared" si="37"/>
        <v>3.9073220549785104</v>
      </c>
      <c r="F87">
        <f t="shared" si="37"/>
        <v>0.37317657249365838</v>
      </c>
      <c r="G87">
        <f t="shared" si="37"/>
        <v>0.4899559039686428</v>
      </c>
      <c r="H87">
        <f t="shared" si="37"/>
        <v>-0.6159260888693382</v>
      </c>
      <c r="I87">
        <f t="shared" si="37"/>
        <v>0.7085916740478273</v>
      </c>
      <c r="J87">
        <f t="shared" ref="J87:Z87" si="48">(J51-J50)/(J51+J50)*200</f>
        <v>-0.52173913043477771</v>
      </c>
      <c r="K87">
        <f t="shared" si="48"/>
        <v>0.6966639277561697</v>
      </c>
      <c r="L87">
        <f t="shared" si="48"/>
        <v>9.4999232982854384E-2</v>
      </c>
      <c r="M87">
        <f t="shared" si="48"/>
        <v>2.3759608665269076</v>
      </c>
      <c r="N87">
        <f t="shared" si="48"/>
        <v>-1.0275572162540816</v>
      </c>
      <c r="O87">
        <f t="shared" si="48"/>
        <v>1.2422360248447204</v>
      </c>
      <c r="P87">
        <f t="shared" si="48"/>
        <v>0.14143352947028021</v>
      </c>
      <c r="Q87">
        <f t="shared" si="48"/>
        <v>0.47147571900047153</v>
      </c>
      <c r="R87">
        <f t="shared" si="48"/>
        <v>-10.410495133305117</v>
      </c>
      <c r="S87">
        <f t="shared" si="48"/>
        <v>-18.925344745601514</v>
      </c>
      <c r="T87">
        <f t="shared" si="48"/>
        <v>-3.1138586576932647E-4</v>
      </c>
      <c r="U87">
        <f t="shared" si="48"/>
        <v>-1.9789190879114585E-2</v>
      </c>
      <c r="V87">
        <f t="shared" si="48"/>
        <v>-1.4815971258789256</v>
      </c>
      <c r="W87">
        <f t="shared" si="48"/>
        <v>-19.030837004405281</v>
      </c>
      <c r="X87">
        <f t="shared" si="48"/>
        <v>-1.0169491525423633</v>
      </c>
      <c r="Y87">
        <f t="shared" si="48"/>
        <v>-29.191028177682576</v>
      </c>
      <c r="Z87">
        <f t="shared" si="48"/>
        <v>-1.5550850436307389</v>
      </c>
    </row>
    <row r="88" spans="1:26" x14ac:dyDescent="0.2">
      <c r="A88" s="2" t="s">
        <v>132</v>
      </c>
      <c r="B88">
        <f t="shared" si="37"/>
        <v>0.68906115417743086</v>
      </c>
      <c r="C88">
        <f t="shared" si="37"/>
        <v>0.61940916572377713</v>
      </c>
      <c r="D88">
        <f t="shared" si="37"/>
        <v>1.5564609720128024</v>
      </c>
      <c r="E88">
        <f t="shared" si="37"/>
        <v>-3.1241675391425123</v>
      </c>
      <c r="F88">
        <f t="shared" si="37"/>
        <v>0.36193450193326654</v>
      </c>
      <c r="G88">
        <f t="shared" si="37"/>
        <v>0</v>
      </c>
      <c r="H88">
        <f t="shared" si="37"/>
        <v>8.8222320247030014E-2</v>
      </c>
      <c r="I88">
        <f t="shared" si="37"/>
        <v>-0.26513477684489367</v>
      </c>
      <c r="J88">
        <f t="shared" ref="J88:Z88" si="49">(J52-J51)/(J52+J51)*200</f>
        <v>0</v>
      </c>
      <c r="K88">
        <f t="shared" si="49"/>
        <v>-6.3281068784920613</v>
      </c>
      <c r="L88">
        <f t="shared" si="49"/>
        <v>-4.6889671802345241</v>
      </c>
      <c r="M88">
        <f t="shared" si="49"/>
        <v>0.85954959601168968</v>
      </c>
      <c r="N88">
        <f t="shared" si="49"/>
        <v>-1.4184397163120568</v>
      </c>
      <c r="O88">
        <f t="shared" si="49"/>
        <v>4.7016274864376202</v>
      </c>
      <c r="P88">
        <f t="shared" si="49"/>
        <v>21.645525343431053</v>
      </c>
      <c r="Q88">
        <f t="shared" si="49"/>
        <v>0.18796992481203273</v>
      </c>
      <c r="R88">
        <f t="shared" si="49"/>
        <v>2.9903254177660559</v>
      </c>
      <c r="S88">
        <f t="shared" si="49"/>
        <v>9.218436873747498</v>
      </c>
      <c r="T88">
        <f t="shared" si="49"/>
        <v>0.36668170654749116</v>
      </c>
      <c r="U88">
        <f t="shared" si="49"/>
        <v>2.5355627515670529E-2</v>
      </c>
      <c r="V88">
        <f t="shared" si="49"/>
        <v>1.1706978637436787</v>
      </c>
      <c r="W88">
        <f t="shared" si="49"/>
        <v>15.6193895870736</v>
      </c>
      <c r="X88">
        <f t="shared" si="49"/>
        <v>3.9248434237995733</v>
      </c>
      <c r="Y88">
        <f t="shared" si="49"/>
        <v>13.086318207323883</v>
      </c>
      <c r="Z88">
        <f t="shared" si="49"/>
        <v>1.3536737397112164</v>
      </c>
    </row>
    <row r="89" spans="1:26" x14ac:dyDescent="0.2">
      <c r="A89" s="2" t="s">
        <v>133</v>
      </c>
      <c r="B89">
        <f t="shared" si="37"/>
        <v>-0.17182130584192681</v>
      </c>
      <c r="C89">
        <f t="shared" si="37"/>
        <v>0.54217547392820553</v>
      </c>
      <c r="D89">
        <f t="shared" si="37"/>
        <v>0.49772574486939419</v>
      </c>
      <c r="E89">
        <f t="shared" si="37"/>
        <v>-0.82847061051525595</v>
      </c>
      <c r="F89">
        <f t="shared" si="37"/>
        <v>0.15115017160702895</v>
      </c>
      <c r="G89">
        <f t="shared" si="37"/>
        <v>0</v>
      </c>
      <c r="H89">
        <f t="shared" si="37"/>
        <v>-0.53050397877984845</v>
      </c>
      <c r="I89">
        <f t="shared" si="37"/>
        <v>-8.8534749889326539E-2</v>
      </c>
      <c r="J89">
        <f t="shared" ref="J89:Z89" si="50">(J53-J52)/(J53+J52)*200</f>
        <v>-0.26189436927105814</v>
      </c>
      <c r="K89">
        <f t="shared" si="50"/>
        <v>6.5601094568718192</v>
      </c>
      <c r="L89">
        <f t="shared" si="50"/>
        <v>5.2997410486555925</v>
      </c>
      <c r="M89">
        <f t="shared" si="50"/>
        <v>0.21886327884549153</v>
      </c>
      <c r="N89">
        <f t="shared" si="50"/>
        <v>0.28530670470755792</v>
      </c>
      <c r="O89">
        <f t="shared" si="50"/>
        <v>1.4035087719298112</v>
      </c>
      <c r="P89">
        <f t="shared" si="50"/>
        <v>0.25993668507144718</v>
      </c>
      <c r="Q89">
        <f t="shared" si="50"/>
        <v>1.9525801952580142</v>
      </c>
      <c r="R89">
        <f t="shared" si="50"/>
        <v>-2.6338893766461804</v>
      </c>
      <c r="S89">
        <f t="shared" si="50"/>
        <v>1.5209125475285117</v>
      </c>
      <c r="T89">
        <f t="shared" si="50"/>
        <v>-0.29907204361644169</v>
      </c>
      <c r="U89">
        <f t="shared" si="50"/>
        <v>6.4364428757450493E-2</v>
      </c>
      <c r="V89">
        <f t="shared" si="50"/>
        <v>0.39882401473521728</v>
      </c>
      <c r="W89">
        <f t="shared" si="50"/>
        <v>-13.8913624220837</v>
      </c>
      <c r="X89">
        <f t="shared" si="50"/>
        <v>0.65306122448980519</v>
      </c>
      <c r="Y89">
        <f t="shared" si="50"/>
        <v>-9.4517330581160905</v>
      </c>
      <c r="Z89">
        <f t="shared" si="50"/>
        <v>-7.2418606193440805E-4</v>
      </c>
    </row>
    <row r="90" spans="1:26" x14ac:dyDescent="0.2">
      <c r="A90" s="2" t="s">
        <v>134</v>
      </c>
      <c r="B90">
        <f t="shared" si="37"/>
        <v>-0.6902502157031899</v>
      </c>
      <c r="C90">
        <f t="shared" si="37"/>
        <v>-1.0780774603904866</v>
      </c>
      <c r="D90">
        <f t="shared" si="37"/>
        <v>0.31434927623504832</v>
      </c>
      <c r="E90">
        <f t="shared" si="37"/>
        <v>-1.1231917105084785</v>
      </c>
      <c r="F90">
        <f t="shared" si="37"/>
        <v>0.26128592120338073</v>
      </c>
      <c r="G90">
        <f t="shared" si="37"/>
        <v>-0.29368575624081955</v>
      </c>
      <c r="H90">
        <f t="shared" si="37"/>
        <v>-0.89047195013357072</v>
      </c>
      <c r="I90">
        <f t="shared" si="37"/>
        <v>-1.2477718360071353</v>
      </c>
      <c r="J90">
        <f t="shared" ref="J90:Z90" si="51">(J54-J53)/(J54+J53)*200</f>
        <v>0</v>
      </c>
      <c r="K90">
        <f t="shared" si="51"/>
        <v>-0.94487772608018716</v>
      </c>
      <c r="L90">
        <f t="shared" si="51"/>
        <v>-2.1901788811258198</v>
      </c>
      <c r="M90">
        <f t="shared" si="51"/>
        <v>0.49749548505809088</v>
      </c>
      <c r="N90">
        <f t="shared" si="51"/>
        <v>0</v>
      </c>
      <c r="O90">
        <f t="shared" si="51"/>
        <v>0.11607661056298145</v>
      </c>
      <c r="P90">
        <f t="shared" si="51"/>
        <v>0.35469476429415786</v>
      </c>
      <c r="Q90">
        <f t="shared" si="51"/>
        <v>-0.27662517289073046</v>
      </c>
      <c r="R90">
        <f t="shared" si="51"/>
        <v>1.0619469026548571</v>
      </c>
      <c r="S90">
        <f t="shared" si="51"/>
        <v>0.28261893546867373</v>
      </c>
      <c r="T90">
        <f t="shared" si="51"/>
        <v>-0.16979823763738747</v>
      </c>
      <c r="U90">
        <f t="shared" si="51"/>
        <v>-1.2419939879785178E-2</v>
      </c>
      <c r="V90">
        <f t="shared" si="51"/>
        <v>0.36050189027567242</v>
      </c>
      <c r="W90">
        <f t="shared" si="51"/>
        <v>11.796488068437636</v>
      </c>
      <c r="X90">
        <f t="shared" si="51"/>
        <v>0.64882400648823779</v>
      </c>
      <c r="Y90">
        <f t="shared" si="51"/>
        <v>-10.955480498271118</v>
      </c>
      <c r="Z90">
        <f t="shared" si="51"/>
        <v>-0.73143166344533239</v>
      </c>
    </row>
    <row r="91" spans="1:26" x14ac:dyDescent="0.2">
      <c r="A91" s="2" t="s">
        <v>135</v>
      </c>
      <c r="B91">
        <f t="shared" si="37"/>
        <v>0.17301038062283985</v>
      </c>
      <c r="C91">
        <f t="shared" si="37"/>
        <v>-0.19285520389932095</v>
      </c>
      <c r="D91">
        <f t="shared" si="37"/>
        <v>-6.9593956824176254E-2</v>
      </c>
      <c r="E91">
        <f t="shared" si="37"/>
        <v>2.5320510001652585</v>
      </c>
      <c r="F91">
        <f t="shared" si="37"/>
        <v>0.21352592589568958</v>
      </c>
      <c r="G91">
        <f t="shared" si="37"/>
        <v>-9.8087297694942913E-2</v>
      </c>
      <c r="H91">
        <f t="shared" si="37"/>
        <v>0</v>
      </c>
      <c r="I91">
        <f t="shared" si="37"/>
        <v>-0.53956834532373588</v>
      </c>
      <c r="J91">
        <f t="shared" ref="J91:Z91" si="52">(J55-J54)/(J55+J54)*200</f>
        <v>-8.7450808919989978E-2</v>
      </c>
      <c r="K91">
        <f t="shared" si="52"/>
        <v>4.3289043233448767</v>
      </c>
      <c r="L91">
        <f t="shared" si="52"/>
        <v>4.2535378181235837</v>
      </c>
      <c r="M91">
        <f t="shared" si="52"/>
        <v>0.40705563093622421</v>
      </c>
      <c r="N91">
        <f t="shared" si="52"/>
        <v>0</v>
      </c>
      <c r="O91">
        <f t="shared" si="52"/>
        <v>-2.4662360540223234</v>
      </c>
      <c r="P91">
        <f t="shared" si="52"/>
        <v>0.84069969383228238</v>
      </c>
      <c r="Q91">
        <f t="shared" si="52"/>
        <v>-1.155202940617885</v>
      </c>
      <c r="R91">
        <f t="shared" si="52"/>
        <v>1.3378218860665423</v>
      </c>
      <c r="S91">
        <f t="shared" si="52"/>
        <v>0.84309133489461896</v>
      </c>
      <c r="T91">
        <f t="shared" si="52"/>
        <v>-0.15882705484521806</v>
      </c>
      <c r="U91">
        <f t="shared" si="52"/>
        <v>-0.22366599834396278</v>
      </c>
      <c r="V91">
        <f t="shared" si="52"/>
        <v>-1.189376463039574</v>
      </c>
      <c r="W91">
        <f t="shared" si="52"/>
        <v>1.9535197036039134</v>
      </c>
      <c r="X91">
        <f t="shared" si="52"/>
        <v>0.72492952074103223</v>
      </c>
      <c r="Y91">
        <f t="shared" si="52"/>
        <v>-5.0549068935557422</v>
      </c>
      <c r="Z91">
        <f t="shared" si="52"/>
        <v>0.13861042048003069</v>
      </c>
    </row>
    <row r="92" spans="1:26" x14ac:dyDescent="0.2">
      <c r="A92" s="2" t="s">
        <v>136</v>
      </c>
      <c r="B92">
        <f t="shared" si="37"/>
        <v>-0.25962786672435922</v>
      </c>
      <c r="C92">
        <f t="shared" si="37"/>
        <v>-0.22168199844976544</v>
      </c>
      <c r="D92">
        <f t="shared" si="37"/>
        <v>-2.1260481861712099E-2</v>
      </c>
      <c r="E92">
        <f t="shared" si="37"/>
        <v>-6.7735960048503223</v>
      </c>
      <c r="F92">
        <f t="shared" si="37"/>
        <v>0.21665642457526796</v>
      </c>
      <c r="G92">
        <f t="shared" si="37"/>
        <v>-9.818360333825088E-2</v>
      </c>
      <c r="H92">
        <f t="shared" si="37"/>
        <v>-1.4414414414414363</v>
      </c>
      <c r="I92">
        <f t="shared" si="37"/>
        <v>-1.2704174228675187</v>
      </c>
      <c r="J92">
        <f t="shared" ref="J92:Z92" si="53">(J56-J55)/(J56+J55)*200</f>
        <v>-1.2323943661971757</v>
      </c>
      <c r="K92">
        <f t="shared" si="53"/>
        <v>-0.83692190654592447</v>
      </c>
      <c r="L92">
        <f t="shared" si="53"/>
        <v>0.66108000875414774</v>
      </c>
      <c r="M92">
        <f t="shared" si="53"/>
        <v>0.54017555705605091</v>
      </c>
      <c r="N92">
        <f t="shared" si="53"/>
        <v>-0.95419847328244278</v>
      </c>
      <c r="O92">
        <f t="shared" si="53"/>
        <v>-0.23809523809522454</v>
      </c>
      <c r="P92">
        <f t="shared" si="53"/>
        <v>0.94347287845865901</v>
      </c>
      <c r="Q92">
        <f t="shared" si="53"/>
        <v>-0.52079992095753824</v>
      </c>
      <c r="R92">
        <f t="shared" si="53"/>
        <v>-1.8673563319160087</v>
      </c>
      <c r="S92">
        <f t="shared" si="53"/>
        <v>0</v>
      </c>
      <c r="T92">
        <f t="shared" si="53"/>
        <v>-0.32928118481159735</v>
      </c>
      <c r="U92">
        <f t="shared" si="53"/>
        <v>6.8487470354287136E-2</v>
      </c>
      <c r="V92">
        <f t="shared" si="53"/>
        <v>2.3549186430019833</v>
      </c>
      <c r="W92">
        <f t="shared" si="53"/>
        <v>-17.818545091272366</v>
      </c>
      <c r="X92">
        <f t="shared" si="53"/>
        <v>0.64000000000000912</v>
      </c>
      <c r="Y92">
        <f t="shared" si="53"/>
        <v>-3.3504776329015979</v>
      </c>
      <c r="Z92">
        <f t="shared" si="53"/>
        <v>0.42141286939487571</v>
      </c>
    </row>
    <row r="93" spans="1:26" x14ac:dyDescent="0.2">
      <c r="A93" s="2" t="s">
        <v>137</v>
      </c>
      <c r="B93">
        <f t="shared" si="37"/>
        <v>-8.6692674469014755E-2</v>
      </c>
      <c r="C93">
        <f t="shared" si="37"/>
        <v>0.1314417109637995</v>
      </c>
      <c r="D93">
        <f t="shared" si="37"/>
        <v>-2.0465279913029093E-2</v>
      </c>
      <c r="E93">
        <f t="shared" si="37"/>
        <v>5.2202797189379719</v>
      </c>
      <c r="F93">
        <f t="shared" si="37"/>
        <v>0.21691726256993193</v>
      </c>
      <c r="G93">
        <f t="shared" si="37"/>
        <v>-0.4923682914820286</v>
      </c>
      <c r="H93">
        <f t="shared" si="37"/>
        <v>1.0830324909747315</v>
      </c>
      <c r="I93">
        <f t="shared" si="37"/>
        <v>1.1802088061733973</v>
      </c>
      <c r="J93">
        <f t="shared" ref="J93:Z93" si="54">(J57-J56)/(J57+J56)*200</f>
        <v>8.8534749889326539E-2</v>
      </c>
      <c r="K93">
        <f t="shared" si="54"/>
        <v>-3.8641560155548058</v>
      </c>
      <c r="L93">
        <f t="shared" si="54"/>
        <v>-4.84903342600375</v>
      </c>
      <c r="M93">
        <f t="shared" si="54"/>
        <v>0.53727333781061881</v>
      </c>
      <c r="N93">
        <f t="shared" si="54"/>
        <v>0</v>
      </c>
      <c r="O93">
        <f t="shared" si="54"/>
        <v>0.83086053412461569</v>
      </c>
      <c r="P93">
        <f t="shared" si="54"/>
        <v>0.84415622774039156</v>
      </c>
      <c r="Q93">
        <f t="shared" si="54"/>
        <v>-0.47058823529411759</v>
      </c>
      <c r="R93">
        <f t="shared" si="54"/>
        <v>-0.26583961010190271</v>
      </c>
      <c r="S93">
        <f t="shared" si="54"/>
        <v>0.18639328984156833</v>
      </c>
      <c r="T93">
        <f t="shared" si="54"/>
        <v>8.3694316605782276E-2</v>
      </c>
      <c r="U93">
        <f t="shared" si="54"/>
        <v>-3.4624942402492233E-2</v>
      </c>
      <c r="V93">
        <f t="shared" si="54"/>
        <v>-1.9048517101839759</v>
      </c>
      <c r="W93">
        <f t="shared" si="54"/>
        <v>9.4966761633428298</v>
      </c>
      <c r="X93">
        <f t="shared" si="54"/>
        <v>0</v>
      </c>
      <c r="Y93">
        <f t="shared" si="54"/>
        <v>2.4695025263222496</v>
      </c>
      <c r="Z93">
        <f t="shared" si="54"/>
        <v>-6.4910462268955402E-2</v>
      </c>
    </row>
    <row r="94" spans="1:26" x14ac:dyDescent="0.2">
      <c r="A94" s="2" t="s">
        <v>138</v>
      </c>
      <c r="B94">
        <f t="shared" si="37"/>
        <v>-0.34752389226758601</v>
      </c>
      <c r="C94">
        <f t="shared" si="37"/>
        <v>0.3324841082798215</v>
      </c>
      <c r="D94">
        <f t="shared" si="37"/>
        <v>-4.6664616023378E-2</v>
      </c>
      <c r="E94">
        <f t="shared" si="37"/>
        <v>-3.927741385122669</v>
      </c>
      <c r="F94">
        <f t="shared" si="37"/>
        <v>0.27605221414347964</v>
      </c>
      <c r="G94">
        <f t="shared" si="37"/>
        <v>0.59055118110237059</v>
      </c>
      <c r="H94">
        <f t="shared" si="37"/>
        <v>8.9726334679223252E-2</v>
      </c>
      <c r="I94">
        <f t="shared" si="37"/>
        <v>0.27039206849932146</v>
      </c>
      <c r="J94">
        <f t="shared" ref="J94:Z94" si="55">(J58-J57)/(J58+J57)*200</f>
        <v>0</v>
      </c>
      <c r="K94">
        <f t="shared" si="55"/>
        <v>-0.70091799842704805</v>
      </c>
      <c r="L94">
        <f t="shared" si="55"/>
        <v>0.17847351388545601</v>
      </c>
      <c r="M94">
        <f t="shared" si="55"/>
        <v>0.66755674232309736</v>
      </c>
      <c r="N94">
        <f t="shared" si="55"/>
        <v>-0.38424591738711961</v>
      </c>
      <c r="O94">
        <f t="shared" si="55"/>
        <v>0.11813349084466451</v>
      </c>
      <c r="P94">
        <f t="shared" si="55"/>
        <v>1.2024416076936308</v>
      </c>
      <c r="Q94">
        <f t="shared" si="55"/>
        <v>-9.4384143463892706E-2</v>
      </c>
      <c r="R94">
        <f t="shared" si="55"/>
        <v>-0.1776198934280665</v>
      </c>
      <c r="S94">
        <f t="shared" si="55"/>
        <v>-0.74766355140187979</v>
      </c>
      <c r="T94">
        <f t="shared" si="55"/>
        <v>0.70313078799582496</v>
      </c>
      <c r="U94">
        <f t="shared" si="55"/>
        <v>0.21774463860217186</v>
      </c>
      <c r="V94">
        <f t="shared" si="55"/>
        <v>1.693236518071557</v>
      </c>
      <c r="W94">
        <f t="shared" si="55"/>
        <v>0.90252707581227432</v>
      </c>
      <c r="X94">
        <f t="shared" si="55"/>
        <v>-0.55977608956417657</v>
      </c>
      <c r="Y94">
        <f t="shared" si="55"/>
        <v>1.787811561285318</v>
      </c>
      <c r="Z94">
        <f t="shared" si="55"/>
        <v>0.22658781796602076</v>
      </c>
    </row>
    <row r="95" spans="1:26" x14ac:dyDescent="0.2">
      <c r="A95" s="2" t="s">
        <v>139</v>
      </c>
      <c r="B95">
        <f t="shared" si="37"/>
        <v>8.6994345367546161E-2</v>
      </c>
      <c r="C95">
        <f t="shared" si="37"/>
        <v>-5.7223273963434747E-2</v>
      </c>
      <c r="D95">
        <f t="shared" si="37"/>
        <v>-6.5049803495048991E-2</v>
      </c>
      <c r="E95">
        <f t="shared" si="37"/>
        <v>-0.50932850728148016</v>
      </c>
      <c r="F95">
        <f t="shared" si="37"/>
        <v>0.17600346295424868</v>
      </c>
      <c r="G95">
        <f t="shared" si="37"/>
        <v>0.19607843137253786</v>
      </c>
      <c r="H95">
        <f t="shared" si="37"/>
        <v>8.9645898700129373E-2</v>
      </c>
      <c r="I95">
        <f t="shared" si="37"/>
        <v>0.35938903863432681</v>
      </c>
      <c r="J95">
        <f t="shared" ref="J95:Z95" si="56">(J59-J58)/(J59+J58)*200</f>
        <v>8.8456435205656186E-2</v>
      </c>
      <c r="K95">
        <f t="shared" si="56"/>
        <v>3.7540680798662769</v>
      </c>
      <c r="L95">
        <f t="shared" si="56"/>
        <v>3.4064222145158549</v>
      </c>
      <c r="M95">
        <f t="shared" si="56"/>
        <v>0.92715231788077968</v>
      </c>
      <c r="N95">
        <f t="shared" si="56"/>
        <v>0.38424591738711961</v>
      </c>
      <c r="O95">
        <f t="shared" si="56"/>
        <v>-0.59206631142687982</v>
      </c>
      <c r="P95">
        <f t="shared" si="56"/>
        <v>0.31837654978356944</v>
      </c>
      <c r="Q95">
        <f t="shared" si="56"/>
        <v>0</v>
      </c>
      <c r="R95">
        <f t="shared" si="56"/>
        <v>-2.2471910112359552</v>
      </c>
      <c r="S95">
        <f t="shared" si="56"/>
        <v>0.5612722170252652</v>
      </c>
      <c r="T95">
        <f t="shared" si="56"/>
        <v>-0.31968729356948672</v>
      </c>
      <c r="U95">
        <f t="shared" si="56"/>
        <v>-0.35631887177570565</v>
      </c>
      <c r="V95">
        <f t="shared" si="56"/>
        <v>-0.30663724364110528</v>
      </c>
      <c r="W95">
        <f t="shared" si="56"/>
        <v>-23.943661971830981</v>
      </c>
      <c r="X95">
        <f t="shared" si="56"/>
        <v>-0.64360418342718995</v>
      </c>
      <c r="Y95">
        <f t="shared" si="56"/>
        <v>2.028705833363432</v>
      </c>
      <c r="Z95">
        <f t="shared" si="56"/>
        <v>-0.23745742604124237</v>
      </c>
    </row>
    <row r="96" spans="1:26" x14ac:dyDescent="0.2">
      <c r="A96" s="2" t="s">
        <v>140</v>
      </c>
      <c r="B96">
        <f t="shared" si="37"/>
        <v>0.606848721283054</v>
      </c>
      <c r="C96">
        <f t="shared" si="37"/>
        <v>-8.0306326318158261E-2</v>
      </c>
      <c r="D96">
        <f t="shared" si="37"/>
        <v>0.27234246101527571</v>
      </c>
      <c r="E96">
        <f t="shared" si="37"/>
        <v>0.32086635527507562</v>
      </c>
      <c r="F96">
        <f t="shared" si="37"/>
        <v>-0.20963745730682376</v>
      </c>
      <c r="G96">
        <f t="shared" si="37"/>
        <v>0.19569471624266427</v>
      </c>
      <c r="H96">
        <f t="shared" si="37"/>
        <v>-0.17937219730940684</v>
      </c>
      <c r="I96">
        <f t="shared" si="37"/>
        <v>-0.62977957714800081</v>
      </c>
      <c r="J96">
        <f t="shared" ref="J96:Z96" si="57">(J60-J59)/(J60+J59)*200</f>
        <v>0</v>
      </c>
      <c r="K96">
        <f t="shared" si="57"/>
        <v>-0.72362832389945464</v>
      </c>
      <c r="L96">
        <f t="shared" si="57"/>
        <v>-1.1577408823967221</v>
      </c>
      <c r="M96">
        <f t="shared" si="57"/>
        <v>0.85329832622252144</v>
      </c>
      <c r="N96">
        <f t="shared" si="57"/>
        <v>-9.5923261390881837E-2</v>
      </c>
      <c r="O96">
        <f t="shared" si="57"/>
        <v>-0.59559261465157831</v>
      </c>
      <c r="P96">
        <f t="shared" si="57"/>
        <v>0.66811604562943216</v>
      </c>
      <c r="Q96">
        <f t="shared" si="57"/>
        <v>-0.18903591682419926</v>
      </c>
      <c r="R96">
        <f t="shared" si="57"/>
        <v>0.18165304268846763</v>
      </c>
      <c r="S96">
        <f t="shared" si="57"/>
        <v>0.37243947858472204</v>
      </c>
      <c r="T96">
        <f t="shared" si="57"/>
        <v>-0.11693136305265825</v>
      </c>
      <c r="U96">
        <f t="shared" si="57"/>
        <v>-0.59255624749154223</v>
      </c>
      <c r="V96">
        <f t="shared" si="57"/>
        <v>-0.93277312186826555</v>
      </c>
      <c r="W96">
        <f t="shared" si="57"/>
        <v>24.737105658487735</v>
      </c>
      <c r="X96">
        <f t="shared" si="57"/>
        <v>-0.97323600973236235</v>
      </c>
      <c r="Y96">
        <f t="shared" si="57"/>
        <v>4.1356909937594013</v>
      </c>
      <c r="Z96">
        <f t="shared" si="57"/>
        <v>7.5381710302165061E-2</v>
      </c>
    </row>
    <row r="97" spans="1:26" x14ac:dyDescent="0.2">
      <c r="A97" s="2" t="s">
        <v>141</v>
      </c>
      <c r="B97">
        <f t="shared" si="37"/>
        <v>-0.29542653381881911</v>
      </c>
      <c r="C97">
        <f t="shared" si="37"/>
        <v>-0.13035151022437491</v>
      </c>
      <c r="D97">
        <f t="shared" si="37"/>
        <v>0.21234891238608905</v>
      </c>
      <c r="E97">
        <f t="shared" si="37"/>
        <v>0.4700548474715715</v>
      </c>
      <c r="F97">
        <f t="shared" si="37"/>
        <v>1.3744893120176297E-2</v>
      </c>
      <c r="G97">
        <f t="shared" si="37"/>
        <v>-0.19569471624266427</v>
      </c>
      <c r="H97">
        <f t="shared" si="37"/>
        <v>-8.9806915132472867E-2</v>
      </c>
      <c r="I97">
        <f t="shared" si="37"/>
        <v>0.18034265103697281</v>
      </c>
      <c r="J97">
        <f t="shared" ref="J97:Z97" si="58">(J61-J60)/(J61+J60)*200</f>
        <v>0.35304501323919302</v>
      </c>
      <c r="K97">
        <f t="shared" si="58"/>
        <v>-2.2201764002507716</v>
      </c>
      <c r="L97">
        <f t="shared" si="58"/>
        <v>-1.4818206200959538</v>
      </c>
      <c r="M97">
        <f t="shared" si="58"/>
        <v>0.78124999999999267</v>
      </c>
      <c r="N97">
        <f t="shared" si="58"/>
        <v>0.57416267942583188</v>
      </c>
      <c r="O97">
        <f t="shared" si="58"/>
        <v>-0.59916117435590177</v>
      </c>
      <c r="P97">
        <f t="shared" si="58"/>
        <v>-0.3546831508520818</v>
      </c>
      <c r="Q97">
        <f t="shared" si="58"/>
        <v>-1.1417697431018106</v>
      </c>
      <c r="R97">
        <f t="shared" si="58"/>
        <v>-3.5087719298245585</v>
      </c>
      <c r="S97">
        <f t="shared" si="58"/>
        <v>0.4636068613815485</v>
      </c>
      <c r="T97">
        <f t="shared" si="58"/>
        <v>0.10630832977929457</v>
      </c>
      <c r="U97">
        <f t="shared" si="58"/>
        <v>-0.84623149040775192</v>
      </c>
      <c r="V97">
        <f t="shared" si="58"/>
        <v>-1.3031449488939533</v>
      </c>
      <c r="W97">
        <f t="shared" si="58"/>
        <v>-26.286038966947313</v>
      </c>
      <c r="X97">
        <f t="shared" si="58"/>
        <v>-1.0651372388365399</v>
      </c>
      <c r="Y97">
        <f t="shared" si="58"/>
        <v>-3.0558448917344707</v>
      </c>
      <c r="Z97">
        <f t="shared" si="58"/>
        <v>0.55760668400384239</v>
      </c>
    </row>
    <row r="98" spans="1:26" x14ac:dyDescent="0.2">
      <c r="A98" s="2" t="s">
        <v>183</v>
      </c>
      <c r="B98">
        <f t="shared" si="37"/>
        <v>-3.7167966063196318</v>
      </c>
      <c r="C98">
        <f t="shared" si="37"/>
        <v>-2.0695772657408491</v>
      </c>
      <c r="D98">
        <f t="shared" si="37"/>
        <v>-1.3982977634560376</v>
      </c>
      <c r="E98">
        <f t="shared" si="37"/>
        <v>1.0092791872070388</v>
      </c>
      <c r="F98">
        <f t="shared" si="37"/>
        <v>2.6242044403431168</v>
      </c>
      <c r="G98">
        <f t="shared" si="37"/>
        <v>0.39100684261975138</v>
      </c>
      <c r="H98">
        <f t="shared" si="37"/>
        <v>0</v>
      </c>
      <c r="I98">
        <f t="shared" si="37"/>
        <v>-0.54200542005419539</v>
      </c>
      <c r="J98">
        <f t="shared" ref="J98:Z98" si="59">(J62-J61)/(J62+J61)*200</f>
        <v>-0.79610791685095594</v>
      </c>
      <c r="K98">
        <f t="shared" si="59"/>
        <v>1.249664435112029</v>
      </c>
      <c r="L98">
        <f t="shared" si="59"/>
        <v>0.91962279878420872</v>
      </c>
      <c r="M98">
        <f t="shared" si="59"/>
        <v>7.2500000000000151</v>
      </c>
      <c r="N98">
        <f t="shared" si="59"/>
        <v>41.053896427420057</v>
      </c>
      <c r="O98">
        <f t="shared" si="59"/>
        <v>-21.203057494184119</v>
      </c>
      <c r="P98">
        <f t="shared" si="59"/>
        <v>1.2667077770627821</v>
      </c>
      <c r="Q98">
        <f t="shared" si="59"/>
        <v>11.881188118811885</v>
      </c>
      <c r="R98">
        <f t="shared" si="59"/>
        <v>25.502255022550219</v>
      </c>
      <c r="S98">
        <f t="shared" si="59"/>
        <v>9.934065934065945</v>
      </c>
      <c r="T98">
        <f t="shared" si="59"/>
        <v>3.4559986342584303</v>
      </c>
      <c r="U98">
        <f t="shared" si="59"/>
        <v>1.2936753136605288</v>
      </c>
      <c r="V98">
        <f t="shared" si="59"/>
        <v>1.3786951712983986</v>
      </c>
      <c r="W98">
        <f t="shared" si="59"/>
        <v>45.938604804230621</v>
      </c>
      <c r="X98">
        <f t="shared" si="59"/>
        <v>-5.8499364137346381</v>
      </c>
      <c r="Y98">
        <f t="shared" si="59"/>
        <v>-9.0111650572173367</v>
      </c>
      <c r="Z98">
        <f t="shared" si="59"/>
        <v>-0.11057154867390755</v>
      </c>
    </row>
    <row r="99" spans="1:26" x14ac:dyDescent="0.2">
      <c r="A99" s="2" t="s">
        <v>142</v>
      </c>
      <c r="B99">
        <f t="shared" si="37"/>
        <v>3.1443312200005105</v>
      </c>
      <c r="C99">
        <f t="shared" si="37"/>
        <v>-33.835805866619346</v>
      </c>
      <c r="D99">
        <f t="shared" si="37"/>
        <v>21.245781737580391</v>
      </c>
      <c r="E99">
        <f t="shared" si="37"/>
        <v>0.51872925745560206</v>
      </c>
      <c r="F99">
        <f t="shared" si="37"/>
        <v>-4.3595232023534838E-2</v>
      </c>
      <c r="G99">
        <f t="shared" si="37"/>
        <v>-1.6724053123462888</v>
      </c>
      <c r="H99">
        <f t="shared" si="37"/>
        <v>-0.17985611510791624</v>
      </c>
      <c r="I99">
        <f t="shared" si="37"/>
        <v>0.90171325518485124</v>
      </c>
      <c r="J99">
        <f t="shared" ref="J99:Z99" si="60">(J63-J62)/(J63+J62)*200</f>
        <v>0.35460992907801925</v>
      </c>
      <c r="K99">
        <f t="shared" si="60"/>
        <v>2.0670677919239506</v>
      </c>
      <c r="L99">
        <f t="shared" si="60"/>
        <v>2.3306622992994761</v>
      </c>
      <c r="M99">
        <f t="shared" si="60"/>
        <v>-15.604681404421324</v>
      </c>
      <c r="N99">
        <f t="shared" si="60"/>
        <v>-44.014596374640277</v>
      </c>
      <c r="O99">
        <f t="shared" si="60"/>
        <v>14.546708031713198</v>
      </c>
      <c r="P99">
        <f t="shared" si="60"/>
        <v>0.81677845010267969</v>
      </c>
      <c r="Q99">
        <f t="shared" si="60"/>
        <v>-2.4075666380051564</v>
      </c>
      <c r="R99">
        <f t="shared" si="60"/>
        <v>-15.770890545311882</v>
      </c>
      <c r="S99">
        <f t="shared" si="60"/>
        <v>-14.458913336326907</v>
      </c>
      <c r="T99">
        <f t="shared" si="60"/>
        <v>-0.11829353337874161</v>
      </c>
      <c r="U99">
        <f t="shared" si="60"/>
        <v>-4.9579394009254832E-2</v>
      </c>
      <c r="V99">
        <f t="shared" si="60"/>
        <v>-0.24073897035036115</v>
      </c>
      <c r="W99">
        <f t="shared" si="60"/>
        <v>-32.571224759774317</v>
      </c>
      <c r="X99">
        <f t="shared" si="60"/>
        <v>5.8499364137346381</v>
      </c>
      <c r="Y99">
        <f t="shared" si="60"/>
        <v>4.4112705771116119</v>
      </c>
      <c r="Z99">
        <f t="shared" si="60"/>
        <v>0.29285242817148893</v>
      </c>
    </row>
    <row r="100" spans="1:26" x14ac:dyDescent="0.2">
      <c r="A100" s="2" t="s">
        <v>143</v>
      </c>
      <c r="B100">
        <f t="shared" si="37"/>
        <v>0.78158923143724823</v>
      </c>
      <c r="C100">
        <f t="shared" si="37"/>
        <v>-8.066990100011931E-2</v>
      </c>
      <c r="D100">
        <f t="shared" si="37"/>
        <v>-1.354989884250819</v>
      </c>
      <c r="E100">
        <f t="shared" si="37"/>
        <v>0.17595656423468006</v>
      </c>
      <c r="F100">
        <f t="shared" si="37"/>
        <v>0.1751244199540096</v>
      </c>
      <c r="G100">
        <f t="shared" si="37"/>
        <v>9.9157164105115062E-2</v>
      </c>
      <c r="H100">
        <f t="shared" si="37"/>
        <v>-0.45105999097880023</v>
      </c>
      <c r="I100">
        <f t="shared" si="37"/>
        <v>-0.9923319801533681</v>
      </c>
      <c r="J100">
        <f t="shared" ref="J100:Z100" si="61">(J64-J63)/(J64+J63)*200</f>
        <v>-0.53238686779058941</v>
      </c>
      <c r="K100">
        <f t="shared" si="61"/>
        <v>-3.7699049183272644</v>
      </c>
      <c r="L100">
        <f t="shared" si="61"/>
        <v>-4.4964588652562307</v>
      </c>
      <c r="M100">
        <f t="shared" si="61"/>
        <v>1.9345601843768423</v>
      </c>
      <c r="N100">
        <f t="shared" si="61"/>
        <v>1.271393643031796</v>
      </c>
      <c r="O100">
        <f t="shared" si="61"/>
        <v>-0.51546391752576226</v>
      </c>
      <c r="P100">
        <f t="shared" si="61"/>
        <v>-20.959191126112223</v>
      </c>
      <c r="Q100">
        <f t="shared" si="61"/>
        <v>-0.69868995633188768</v>
      </c>
      <c r="R100">
        <f t="shared" si="61"/>
        <v>3.0201342281879149</v>
      </c>
      <c r="S100">
        <f t="shared" si="61"/>
        <v>2.6743075453677148</v>
      </c>
      <c r="T100">
        <f t="shared" si="61"/>
        <v>-3.0336530260469621</v>
      </c>
      <c r="U100">
        <f t="shared" si="61"/>
        <v>0.26946235368913585</v>
      </c>
      <c r="V100">
        <f t="shared" si="61"/>
        <v>0.27707321854388794</v>
      </c>
      <c r="W100">
        <f t="shared" si="61"/>
        <v>23.542667198106855</v>
      </c>
      <c r="X100">
        <f t="shared" si="61"/>
        <v>-2.1648626144879337</v>
      </c>
      <c r="Y100">
        <f t="shared" si="61"/>
        <v>-7.5464612466723313</v>
      </c>
      <c r="Z100">
        <f t="shared" si="61"/>
        <v>-1.0057354484640026</v>
      </c>
    </row>
    <row r="101" spans="1:26" x14ac:dyDescent="0.2">
      <c r="A101" s="2" t="s">
        <v>144</v>
      </c>
      <c r="B101">
        <f t="shared" si="37"/>
        <v>8.6467790747953757E-2</v>
      </c>
      <c r="C101">
        <f t="shared" si="37"/>
        <v>-0.83263899179182799</v>
      </c>
      <c r="D101">
        <f t="shared" si="37"/>
        <v>-1.6301445373108494</v>
      </c>
      <c r="E101">
        <f t="shared" si="37"/>
        <v>0.76354485043833953</v>
      </c>
      <c r="F101">
        <f t="shared" si="37"/>
        <v>0.2181574403298196</v>
      </c>
      <c r="G101">
        <f t="shared" si="37"/>
        <v>0.2968827313211253</v>
      </c>
      <c r="H101">
        <f t="shared" si="37"/>
        <v>-9.0456806874712178E-2</v>
      </c>
      <c r="I101">
        <f t="shared" ref="I101:Z101" si="62">(I65-I64)/(I65+I64)*200</f>
        <v>-0.45433893684688781</v>
      </c>
      <c r="J101">
        <f t="shared" si="62"/>
        <v>0.44385264092321353</v>
      </c>
      <c r="K101">
        <f t="shared" si="62"/>
        <v>3.4488347330246194</v>
      </c>
      <c r="L101">
        <f t="shared" si="62"/>
        <v>3.5698912388440891</v>
      </c>
      <c r="M101">
        <f t="shared" si="62"/>
        <v>-0.60360079092517749</v>
      </c>
      <c r="N101">
        <f t="shared" si="62"/>
        <v>-0.38948393378773677</v>
      </c>
      <c r="O101">
        <f t="shared" si="62"/>
        <v>-1.4313597918022234</v>
      </c>
      <c r="P101">
        <f t="shared" si="62"/>
        <v>0.44812858906400754</v>
      </c>
      <c r="Q101">
        <f t="shared" si="62"/>
        <v>-2.0362992474546235</v>
      </c>
      <c r="R101">
        <f t="shared" si="62"/>
        <v>-3.9612305099030785</v>
      </c>
      <c r="S101">
        <f t="shared" si="62"/>
        <v>9.4206311822900166E-2</v>
      </c>
      <c r="T101">
        <f t="shared" si="62"/>
        <v>-0.24785556961812752</v>
      </c>
      <c r="U101">
        <f t="shared" si="62"/>
        <v>6.2404866472712102E-2</v>
      </c>
      <c r="V101">
        <f t="shared" si="62"/>
        <v>-0.16288384464740013</v>
      </c>
      <c r="W101">
        <f t="shared" si="62"/>
        <v>-18.848167539267024</v>
      </c>
      <c r="X101">
        <f t="shared" si="62"/>
        <v>-0.25284450063210884</v>
      </c>
      <c r="Y101">
        <f t="shared" si="62"/>
        <v>7.2848921103042432</v>
      </c>
      <c r="Z101">
        <f t="shared" si="62"/>
        <v>-1.0870629813653885E-2</v>
      </c>
    </row>
    <row r="102" spans="1:26" x14ac:dyDescent="0.2">
      <c r="A102" s="2" t="s">
        <v>145</v>
      </c>
      <c r="B102">
        <f t="shared" si="37"/>
        <v>0</v>
      </c>
      <c r="C102">
        <f t="shared" si="37"/>
        <v>0.64902538107250185</v>
      </c>
      <c r="D102">
        <f t="shared" si="37"/>
        <v>0.16497627895242578</v>
      </c>
      <c r="E102">
        <f t="shared" si="37"/>
        <v>1.5254640350241992</v>
      </c>
      <c r="F102">
        <f t="shared" si="37"/>
        <v>0.51402689043210759</v>
      </c>
      <c r="G102">
        <f t="shared" si="37"/>
        <v>0.29600394671928681</v>
      </c>
      <c r="H102">
        <f t="shared" si="37"/>
        <v>-0.81781008632440322</v>
      </c>
      <c r="I102">
        <f t="shared" ref="I102:Z102" si="63">(I66-I65)/(I66+I65)*200</f>
        <v>-0.54794520547944681</v>
      </c>
      <c r="J102">
        <f t="shared" si="63"/>
        <v>0</v>
      </c>
      <c r="K102">
        <f t="shared" si="63"/>
        <v>-3.2490829063006008</v>
      </c>
      <c r="L102">
        <f t="shared" si="63"/>
        <v>-3.3810488558238414</v>
      </c>
      <c r="M102">
        <f t="shared" si="63"/>
        <v>4.5562733764025953</v>
      </c>
      <c r="N102">
        <f t="shared" si="63"/>
        <v>0.38948393378773677</v>
      </c>
      <c r="O102">
        <f t="shared" si="63"/>
        <v>0.13097576948265688</v>
      </c>
      <c r="P102">
        <f t="shared" si="63"/>
        <v>0.3971734954414749</v>
      </c>
      <c r="Q102">
        <f t="shared" si="63"/>
        <v>-1.5958166163278151</v>
      </c>
      <c r="R102">
        <f t="shared" si="63"/>
        <v>-1.4027188501168848</v>
      </c>
      <c r="S102">
        <f t="shared" si="63"/>
        <v>1.0304449648711891</v>
      </c>
      <c r="T102">
        <f t="shared" si="63"/>
        <v>-0.14823841719945197</v>
      </c>
      <c r="U102">
        <f t="shared" si="63"/>
        <v>0.15010759959898137</v>
      </c>
      <c r="V102">
        <f t="shared" si="63"/>
        <v>-0.3319939580337255</v>
      </c>
      <c r="W102">
        <f t="shared" si="63"/>
        <v>5.0429637977179924</v>
      </c>
      <c r="X102">
        <f t="shared" si="63"/>
        <v>-1.2738853503184715</v>
      </c>
      <c r="Y102">
        <f t="shared" si="63"/>
        <v>3.3965693279439448</v>
      </c>
      <c r="Z102">
        <f t="shared" si="63"/>
        <v>0.10566451611885136</v>
      </c>
    </row>
    <row r="103" spans="1:26" x14ac:dyDescent="0.2">
      <c r="A103" s="2" t="s">
        <v>146</v>
      </c>
      <c r="B103">
        <f t="shared" si="37"/>
        <v>-8.6467790747953757E-2</v>
      </c>
      <c r="C103">
        <f t="shared" si="37"/>
        <v>0.15611221662605804</v>
      </c>
      <c r="D103">
        <f t="shared" si="37"/>
        <v>0.73876629843100561</v>
      </c>
      <c r="E103">
        <f t="shared" si="37"/>
        <v>-2.8359736991442102</v>
      </c>
      <c r="F103">
        <f t="shared" si="37"/>
        <v>0.13307735184593261</v>
      </c>
      <c r="G103">
        <f t="shared" si="37"/>
        <v>0</v>
      </c>
      <c r="H103">
        <f t="shared" si="37"/>
        <v>-0.18264840182647363</v>
      </c>
      <c r="I103">
        <f t="shared" ref="I103:Z103" si="64">(I67-I66)/(I67+I66)*200</f>
        <v>0</v>
      </c>
      <c r="J103">
        <f t="shared" si="64"/>
        <v>0</v>
      </c>
      <c r="K103">
        <f t="shared" si="64"/>
        <v>1.3851541398741989</v>
      </c>
      <c r="L103">
        <f t="shared" si="64"/>
        <v>2.396167014936065</v>
      </c>
      <c r="M103">
        <f t="shared" si="64"/>
        <v>2.0401447844685716</v>
      </c>
      <c r="N103">
        <f t="shared" si="64"/>
        <v>0.29112081513827959</v>
      </c>
      <c r="O103">
        <f t="shared" si="64"/>
        <v>1.1711125569290717</v>
      </c>
      <c r="P103">
        <f t="shared" si="64"/>
        <v>-0.38866871088904148</v>
      </c>
      <c r="Q103">
        <f t="shared" si="64"/>
        <v>-0.19094828703739924</v>
      </c>
      <c r="R103">
        <f t="shared" si="64"/>
        <v>0.96920776008353715</v>
      </c>
      <c r="S103">
        <f t="shared" si="64"/>
        <v>-0.65451145395044685</v>
      </c>
      <c r="T103">
        <f t="shared" si="64"/>
        <v>0.23701261678725788</v>
      </c>
      <c r="U103">
        <f t="shared" si="64"/>
        <v>0.18530914590080402</v>
      </c>
      <c r="V103">
        <f t="shared" si="64"/>
        <v>1.2334286091387856</v>
      </c>
      <c r="W103">
        <f t="shared" si="64"/>
        <v>8.7002234196346375</v>
      </c>
      <c r="X103">
        <f t="shared" si="64"/>
        <v>-1.7241379310344827</v>
      </c>
      <c r="Y103">
        <f t="shared" si="64"/>
        <v>-1.0591374615142151</v>
      </c>
      <c r="Z103">
        <f t="shared" si="64"/>
        <v>0.11648895637185286</v>
      </c>
    </row>
    <row r="104" spans="1:26" x14ac:dyDescent="0.2">
      <c r="A104" s="2" t="s">
        <v>147</v>
      </c>
      <c r="B104">
        <f t="shared" si="37"/>
        <v>0.34542314335060942</v>
      </c>
      <c r="C104">
        <f t="shared" si="37"/>
        <v>3.4888053390091781E-2</v>
      </c>
      <c r="D104">
        <f t="shared" si="37"/>
        <v>0.57419753226860237</v>
      </c>
      <c r="E104">
        <f t="shared" si="37"/>
        <v>8.5264594599333385</v>
      </c>
      <c r="F104">
        <f t="shared" si="37"/>
        <v>0.24476377514572784</v>
      </c>
      <c r="G104">
        <f t="shared" si="37"/>
        <v>-9.8570724494819434E-2</v>
      </c>
      <c r="H104">
        <f t="shared" si="37"/>
        <v>-0.18298261665142071</v>
      </c>
      <c r="I104">
        <f t="shared" ref="I104:Z104" si="65">(I68-I67)/(I68+I67)*200</f>
        <v>0.18298261665142071</v>
      </c>
      <c r="J104">
        <f t="shared" si="65"/>
        <v>0.26536930561698108</v>
      </c>
      <c r="K104">
        <f t="shared" si="65"/>
        <v>1.18145227176865</v>
      </c>
      <c r="L104">
        <f t="shared" si="65"/>
        <v>-1.3166049199731137E-2</v>
      </c>
      <c r="M104">
        <f t="shared" si="65"/>
        <v>1.8076178179470701</v>
      </c>
      <c r="N104">
        <f t="shared" si="65"/>
        <v>0.29027576197387245</v>
      </c>
      <c r="O104">
        <f t="shared" si="65"/>
        <v>0.38734667527436695</v>
      </c>
      <c r="P104">
        <f t="shared" si="65"/>
        <v>-0.27621573000496746</v>
      </c>
      <c r="Q104">
        <f t="shared" si="65"/>
        <v>0.17386059219047134</v>
      </c>
      <c r="R104">
        <f t="shared" si="65"/>
        <v>-1.1273332502517335</v>
      </c>
      <c r="S104">
        <f t="shared" si="65"/>
        <v>-0.47014574518100616</v>
      </c>
      <c r="T104">
        <f t="shared" si="65"/>
        <v>-0.1382959337535421</v>
      </c>
      <c r="U104">
        <f t="shared" si="65"/>
        <v>0.21985653772918129</v>
      </c>
      <c r="V104">
        <f t="shared" si="65"/>
        <v>-2.583621423821608</v>
      </c>
      <c r="W104">
        <f t="shared" si="65"/>
        <v>-12.20489977728284</v>
      </c>
      <c r="X104">
        <f t="shared" si="65"/>
        <v>0.26052974381241611</v>
      </c>
      <c r="Y104">
        <f t="shared" si="65"/>
        <v>5.4328196787452914</v>
      </c>
      <c r="Z104">
        <f t="shared" si="65"/>
        <v>-4.2363905952127343E-2</v>
      </c>
    </row>
    <row r="105" spans="1:26" x14ac:dyDescent="0.2">
      <c r="A105" s="2" t="s">
        <v>148</v>
      </c>
      <c r="B105">
        <f t="shared" si="37"/>
        <v>0.25828669823503841</v>
      </c>
      <c r="C105">
        <f t="shared" si="37"/>
        <v>0.16764495294822826</v>
      </c>
      <c r="D105">
        <f t="shared" si="37"/>
        <v>0.96863014078627185</v>
      </c>
      <c r="E105">
        <f t="shared" si="37"/>
        <v>-1.0958162455094627</v>
      </c>
      <c r="F105">
        <f t="shared" si="37"/>
        <v>0.33860954161214396</v>
      </c>
      <c r="G105">
        <f t="shared" si="37"/>
        <v>0.39370078740156644</v>
      </c>
      <c r="H105">
        <f t="shared" si="37"/>
        <v>-0.27510316368637977</v>
      </c>
      <c r="I105">
        <f t="shared" ref="I105:Z105" si="66">(I69-I68)/(I69+I68)*200</f>
        <v>-0.36630036630037149</v>
      </c>
      <c r="J105">
        <f t="shared" si="66"/>
        <v>0</v>
      </c>
      <c r="K105">
        <f t="shared" si="66"/>
        <v>-1.9172610650879842</v>
      </c>
      <c r="L105">
        <f t="shared" si="66"/>
        <v>-1.0536318917112779</v>
      </c>
      <c r="M105">
        <f t="shared" si="66"/>
        <v>1.8383518225039475</v>
      </c>
      <c r="N105">
        <f t="shared" si="66"/>
        <v>0.28943560057886847</v>
      </c>
      <c r="O105">
        <f t="shared" si="66"/>
        <v>-0.38734667527436695</v>
      </c>
      <c r="P105">
        <f t="shared" si="66"/>
        <v>-6.3329973861924863E-2</v>
      </c>
      <c r="Q105">
        <f t="shared" si="66"/>
        <v>-0.22632371389297215</v>
      </c>
      <c r="R105">
        <f t="shared" si="66"/>
        <v>-1.2491640162723567</v>
      </c>
      <c r="S105">
        <f t="shared" si="66"/>
        <v>0.37629350893697616</v>
      </c>
      <c r="T105">
        <f t="shared" si="66"/>
        <v>-4.9312096257212917E-2</v>
      </c>
      <c r="U105">
        <f t="shared" si="66"/>
        <v>8.857571174598837E-2</v>
      </c>
      <c r="V105">
        <f t="shared" si="66"/>
        <v>0.46886283180048105</v>
      </c>
      <c r="W105">
        <f t="shared" si="66"/>
        <v>-2.4198194737852989</v>
      </c>
      <c r="X105">
        <f t="shared" si="66"/>
        <v>-1.1338857392062773</v>
      </c>
      <c r="Y105">
        <f t="shared" si="66"/>
        <v>-1.8696714667585319</v>
      </c>
      <c r="Z105">
        <f t="shared" si="66"/>
        <v>-9.534403305260436E-2</v>
      </c>
    </row>
    <row r="106" spans="1:26" x14ac:dyDescent="0.2">
      <c r="A106" s="2" t="s">
        <v>149</v>
      </c>
      <c r="B106">
        <f t="shared" si="37"/>
        <v>-8.6021505376339194E-2</v>
      </c>
      <c r="C106">
        <f t="shared" si="37"/>
        <v>7.2012986281657448E-2</v>
      </c>
      <c r="D106">
        <f t="shared" si="37"/>
        <v>0.79244147392565911</v>
      </c>
      <c r="E106">
        <f t="shared" si="37"/>
        <v>-3.9937403845127859</v>
      </c>
      <c r="F106">
        <f t="shared" si="37"/>
        <v>0.34675516499185915</v>
      </c>
      <c r="G106">
        <f t="shared" si="37"/>
        <v>-0.19665683382497826</v>
      </c>
      <c r="H106">
        <f t="shared" si="37"/>
        <v>0.27510316368637977</v>
      </c>
      <c r="I106">
        <f t="shared" ref="I106:Z106" si="67">(I70-I69)/(I70+I69)*200</f>
        <v>0.27485112230874681</v>
      </c>
      <c r="J106">
        <f t="shared" si="67"/>
        <v>-8.837825894830624E-2</v>
      </c>
      <c r="K106">
        <f t="shared" si="67"/>
        <v>3.3076724979875731</v>
      </c>
      <c r="L106">
        <f t="shared" si="67"/>
        <v>3.2561365204045805</v>
      </c>
      <c r="M106">
        <f t="shared" si="67"/>
        <v>2.3587833643699638</v>
      </c>
      <c r="N106">
        <f t="shared" si="67"/>
        <v>-0.19286403085824769</v>
      </c>
      <c r="O106">
        <f t="shared" si="67"/>
        <v>0.25839793281654111</v>
      </c>
      <c r="P106">
        <f t="shared" si="67"/>
        <v>0.2245889043860643</v>
      </c>
      <c r="Q106">
        <f t="shared" si="67"/>
        <v>-4.6110161367342035E-2</v>
      </c>
      <c r="R106">
        <f t="shared" si="67"/>
        <v>-1.482196844329233</v>
      </c>
      <c r="S106">
        <f t="shared" si="67"/>
        <v>0.65512400561535133</v>
      </c>
      <c r="T106">
        <f t="shared" si="67"/>
        <v>1.9718032140384287E-2</v>
      </c>
      <c r="U106">
        <f t="shared" si="67"/>
        <v>-2.2399489787531587E-2</v>
      </c>
      <c r="V106">
        <f t="shared" si="67"/>
        <v>1.2098415546705299</v>
      </c>
      <c r="W106">
        <f t="shared" si="67"/>
        <v>-1.1634159456420763</v>
      </c>
      <c r="X106">
        <f t="shared" si="67"/>
        <v>0</v>
      </c>
      <c r="Y106">
        <f t="shared" si="67"/>
        <v>-1.1402546283868922</v>
      </c>
      <c r="Z106">
        <f t="shared" si="67"/>
        <v>6.354247959291115E-2</v>
      </c>
    </row>
    <row r="107" spans="1:26" x14ac:dyDescent="0.2">
      <c r="A107" s="2" t="s">
        <v>150</v>
      </c>
      <c r="B107">
        <f t="shared" si="37"/>
        <v>0.60060060060060294</v>
      </c>
      <c r="C107">
        <f t="shared" si="37"/>
        <v>0.41600610401850791</v>
      </c>
      <c r="D107">
        <f t="shared" si="37"/>
        <v>0.80735586819424809</v>
      </c>
      <c r="E107">
        <f t="shared" si="37"/>
        <v>4.171964900900246</v>
      </c>
      <c r="F107">
        <f t="shared" si="37"/>
        <v>0.30726641183445946</v>
      </c>
      <c r="G107">
        <f t="shared" si="37"/>
        <v>0.29484029484030605</v>
      </c>
      <c r="H107">
        <f t="shared" si="37"/>
        <v>-0.36697247706422542</v>
      </c>
      <c r="I107">
        <f t="shared" ref="I107:Z107" si="68">(I71-I70)/(I71+I70)*200</f>
        <v>-0.18315018315018577</v>
      </c>
      <c r="J107">
        <f t="shared" si="68"/>
        <v>-8.8456435205656186E-2</v>
      </c>
      <c r="K107">
        <f t="shared" si="68"/>
        <v>0.92387519407808849</v>
      </c>
      <c r="L107">
        <f t="shared" si="68"/>
        <v>1.0281749064355425</v>
      </c>
      <c r="M107">
        <f t="shared" si="68"/>
        <v>3.080640289942612</v>
      </c>
      <c r="N107">
        <f t="shared" si="68"/>
        <v>0.19286403085824769</v>
      </c>
      <c r="O107">
        <f t="shared" si="68"/>
        <v>0.25773195876289029</v>
      </c>
      <c r="P107">
        <f t="shared" si="68"/>
        <v>0.47457382794356562</v>
      </c>
      <c r="Q107">
        <f t="shared" si="68"/>
        <v>-0.46767672291912604</v>
      </c>
      <c r="R107">
        <f t="shared" si="68"/>
        <v>-1.4589512313206718</v>
      </c>
      <c r="S107">
        <f t="shared" si="68"/>
        <v>-0.84309133489461896</v>
      </c>
      <c r="T107">
        <f t="shared" si="68"/>
        <v>2.9560044761577628E-2</v>
      </c>
      <c r="U107">
        <f t="shared" si="68"/>
        <v>0.60346616148926313</v>
      </c>
      <c r="V107">
        <f t="shared" si="68"/>
        <v>-0.50127259379380107</v>
      </c>
      <c r="W107">
        <f t="shared" si="68"/>
        <v>-10.005679178068045</v>
      </c>
      <c r="X107">
        <f t="shared" si="68"/>
        <v>-0.88105726872246704</v>
      </c>
      <c r="Y107">
        <f t="shared" si="68"/>
        <v>2.916561391574668E-2</v>
      </c>
      <c r="Z107">
        <f t="shared" si="68"/>
        <v>-0.15922043343068989</v>
      </c>
    </row>
    <row r="108" spans="1:26" x14ac:dyDescent="0.2">
      <c r="A108" s="2" t="s">
        <v>151</v>
      </c>
      <c r="B108">
        <f t="shared" si="37"/>
        <v>-8.5579803166460008E-2</v>
      </c>
      <c r="C108">
        <f t="shared" si="37"/>
        <v>0.64506329526861228</v>
      </c>
      <c r="D108">
        <f t="shared" si="37"/>
        <v>1.035946842170695</v>
      </c>
      <c r="E108">
        <f t="shared" si="37"/>
        <v>0.74808647128595107</v>
      </c>
      <c r="F108">
        <f t="shared" si="37"/>
        <v>0.5446955060183909</v>
      </c>
      <c r="G108">
        <f t="shared" si="37"/>
        <v>-0.19646365422397133</v>
      </c>
      <c r="H108">
        <f t="shared" si="37"/>
        <v>0.2753556677374917</v>
      </c>
      <c r="I108">
        <f t="shared" ref="I108:Z108" si="69">(I72-I71)/(I72+I71)*200</f>
        <v>0.45724737082761779</v>
      </c>
      <c r="J108">
        <f t="shared" si="69"/>
        <v>0.26513477684489367</v>
      </c>
      <c r="K108">
        <f t="shared" si="69"/>
        <v>-5.8384391379887068</v>
      </c>
      <c r="L108">
        <f t="shared" si="69"/>
        <v>-6.4903476734172312</v>
      </c>
      <c r="M108">
        <f t="shared" si="69"/>
        <v>2.4096385542168646</v>
      </c>
      <c r="N108">
        <f t="shared" si="69"/>
        <v>0.38461538461539008</v>
      </c>
      <c r="O108">
        <f t="shared" si="69"/>
        <v>0.6414368184733803</v>
      </c>
      <c r="P108">
        <f t="shared" si="69"/>
        <v>0.33302445254495117</v>
      </c>
      <c r="Q108">
        <f t="shared" si="69"/>
        <v>-0.7352941176470561</v>
      </c>
      <c r="R108">
        <f t="shared" si="69"/>
        <v>-1.8382352941176472</v>
      </c>
      <c r="S108">
        <f t="shared" si="69"/>
        <v>-0.56603773584905126</v>
      </c>
      <c r="T108">
        <f t="shared" si="69"/>
        <v>8.8571485923444659E-2</v>
      </c>
      <c r="U108">
        <f t="shared" si="69"/>
        <v>0.8592501386827035</v>
      </c>
      <c r="V108">
        <f t="shared" si="69"/>
        <v>0.89317458408948314</v>
      </c>
      <c r="W108">
        <f t="shared" si="69"/>
        <v>-1.2028430836522628</v>
      </c>
      <c r="X108">
        <f t="shared" si="69"/>
        <v>-0.26583961010190271</v>
      </c>
      <c r="Y108">
        <f t="shared" si="69"/>
        <v>-2.7599795808875576</v>
      </c>
      <c r="Z108">
        <f t="shared" si="69"/>
        <v>-0.27746246924513468</v>
      </c>
    </row>
    <row r="109" spans="1:26" x14ac:dyDescent="0.2">
      <c r="A109" s="2" t="s">
        <v>152</v>
      </c>
      <c r="B109">
        <f t="shared" si="37"/>
        <v>-2.0038167938931308</v>
      </c>
      <c r="C109">
        <f t="shared" si="37"/>
        <v>0.62833556553739012</v>
      </c>
      <c r="D109">
        <f t="shared" si="37"/>
        <v>0.84723574213466601</v>
      </c>
      <c r="E109">
        <f t="shared" si="37"/>
        <v>0.76540914660368886</v>
      </c>
      <c r="F109">
        <f t="shared" si="37"/>
        <v>0.34303015423967959</v>
      </c>
      <c r="G109">
        <f t="shared" si="37"/>
        <v>9.8280098280092681E-2</v>
      </c>
      <c r="H109">
        <f t="shared" si="37"/>
        <v>-0.82834790612056275</v>
      </c>
      <c r="I109">
        <f t="shared" ref="I109:Z109" si="70">(I73-I72)/(I73+I72)*200</f>
        <v>-0.54894784995424917</v>
      </c>
      <c r="J109">
        <f t="shared" si="70"/>
        <v>-0.53097345132742857</v>
      </c>
      <c r="K109">
        <f t="shared" si="70"/>
        <v>2.9009604171729042</v>
      </c>
      <c r="L109">
        <f t="shared" si="70"/>
        <v>3.1865483451451038</v>
      </c>
      <c r="M109">
        <f t="shared" si="70"/>
        <v>2.409638554216877</v>
      </c>
      <c r="N109">
        <f t="shared" si="70"/>
        <v>-0.48100048100048104</v>
      </c>
      <c r="O109">
        <f t="shared" si="70"/>
        <v>0.25542784163474175</v>
      </c>
      <c r="P109">
        <f t="shared" si="70"/>
        <v>0.59690821763296908</v>
      </c>
      <c r="Q109">
        <f t="shared" si="70"/>
        <v>-0.92678405931417973</v>
      </c>
      <c r="R109">
        <f t="shared" si="70"/>
        <v>-9.280742459396224E-2</v>
      </c>
      <c r="S109">
        <f t="shared" si="70"/>
        <v>-2.199904351984693</v>
      </c>
      <c r="T109">
        <f t="shared" si="70"/>
        <v>-4.9332227469966454E-2</v>
      </c>
      <c r="U109">
        <f t="shared" si="70"/>
        <v>1.0625854438138105</v>
      </c>
      <c r="V109">
        <f t="shared" si="70"/>
        <v>1.157739711767904</v>
      </c>
      <c r="W109">
        <f t="shared" si="70"/>
        <v>17.225689973515834</v>
      </c>
      <c r="X109">
        <f t="shared" si="70"/>
        <v>-0.80178173719376888</v>
      </c>
      <c r="Y109">
        <f t="shared" si="70"/>
        <v>-3.5364958447216988</v>
      </c>
      <c r="Z109">
        <f t="shared" si="70"/>
        <v>0.2227185758098246</v>
      </c>
    </row>
    <row r="111" spans="1:26" x14ac:dyDescent="0.2">
      <c r="A111" s="2" t="s">
        <v>302</v>
      </c>
    </row>
    <row r="112" spans="1:26" x14ac:dyDescent="0.2">
      <c r="A112" s="2" t="s">
        <v>121</v>
      </c>
      <c r="B112">
        <f>ABS(B76)</f>
        <v>2.1034917963819941</v>
      </c>
      <c r="C112">
        <f t="shared" ref="C112:Z114" si="71">ABS(C76)</f>
        <v>1.800193558412732</v>
      </c>
      <c r="D112">
        <f t="shared" si="71"/>
        <v>0.83057744145364065</v>
      </c>
      <c r="E112">
        <f t="shared" si="71"/>
        <v>2.7889187127764412</v>
      </c>
      <c r="F112">
        <f t="shared" si="71"/>
        <v>0.34667170857509888</v>
      </c>
      <c r="G112">
        <f t="shared" si="71"/>
        <v>0</v>
      </c>
      <c r="H112">
        <f t="shared" si="71"/>
        <v>0.80321285140562759</v>
      </c>
      <c r="I112">
        <f t="shared" si="71"/>
        <v>0.72398190045249899</v>
      </c>
      <c r="J112">
        <f t="shared" si="71"/>
        <v>0.26281208935610789</v>
      </c>
      <c r="K112">
        <f t="shared" si="71"/>
        <v>6.8749429366719932</v>
      </c>
      <c r="L112">
        <f t="shared" si="71"/>
        <v>6.2932405222165242</v>
      </c>
      <c r="M112">
        <f t="shared" si="71"/>
        <v>0.32840722495895375</v>
      </c>
      <c r="N112">
        <f t="shared" si="71"/>
        <v>0</v>
      </c>
      <c r="O112">
        <f t="shared" si="71"/>
        <v>1.5135135135135198</v>
      </c>
      <c r="P112">
        <f t="shared" si="71"/>
        <v>0.31795001060973083</v>
      </c>
      <c r="Q112">
        <f t="shared" si="71"/>
        <v>0.67600193143409248</v>
      </c>
      <c r="R112">
        <f t="shared" si="71"/>
        <v>2.4736601007787473</v>
      </c>
      <c r="S112">
        <f t="shared" si="71"/>
        <v>9.6774193548387082</v>
      </c>
      <c r="T112">
        <f t="shared" si="71"/>
        <v>0.62105779675014106</v>
      </c>
      <c r="U112">
        <f t="shared" si="71"/>
        <v>0.17403816275274522</v>
      </c>
      <c r="V112">
        <f t="shared" si="71"/>
        <v>1.2981616356872905</v>
      </c>
      <c r="W112">
        <f t="shared" si="71"/>
        <v>39.137134052388269</v>
      </c>
      <c r="X112">
        <f t="shared" si="71"/>
        <v>2.5899280575539461</v>
      </c>
      <c r="Y112">
        <f t="shared" si="71"/>
        <v>15.373096623908925</v>
      </c>
      <c r="Z112">
        <f t="shared" si="71"/>
        <v>0.80377278932711405</v>
      </c>
    </row>
    <row r="113" spans="1:26" x14ac:dyDescent="0.2">
      <c r="A113" s="2" t="s">
        <v>122</v>
      </c>
      <c r="B113">
        <f t="shared" ref="B113:Q114" si="72">ABS(B77)</f>
        <v>2.2736842105263064</v>
      </c>
      <c r="C113">
        <f t="shared" si="72"/>
        <v>0.59729788893761326</v>
      </c>
      <c r="D113">
        <f t="shared" si="72"/>
        <v>0.67576003040509713</v>
      </c>
      <c r="E113">
        <f t="shared" si="72"/>
        <v>1.9218662855655335</v>
      </c>
      <c r="F113">
        <f t="shared" si="72"/>
        <v>0.35364463228517046</v>
      </c>
      <c r="G113">
        <f t="shared" si="72"/>
        <v>9.8570724494819434E-2</v>
      </c>
      <c r="H113">
        <f t="shared" si="72"/>
        <v>1.3531799729364005</v>
      </c>
      <c r="I113">
        <f t="shared" si="72"/>
        <v>0.36396724294812688</v>
      </c>
      <c r="J113">
        <f t="shared" si="72"/>
        <v>8.7680841736075682E-2</v>
      </c>
      <c r="K113">
        <f t="shared" si="72"/>
        <v>3.0902589296046017</v>
      </c>
      <c r="L113">
        <f t="shared" si="72"/>
        <v>2.9553070682318014</v>
      </c>
      <c r="M113">
        <f t="shared" si="72"/>
        <v>8.1933633756652441E-2</v>
      </c>
      <c r="N113">
        <f t="shared" si="72"/>
        <v>7.086614173228349</v>
      </c>
      <c r="O113">
        <f t="shared" si="72"/>
        <v>1.536772777167938</v>
      </c>
      <c r="P113">
        <f t="shared" si="72"/>
        <v>0.78711873642792174</v>
      </c>
      <c r="Q113">
        <f t="shared" si="72"/>
        <v>1.1483253588516638</v>
      </c>
      <c r="R113">
        <f t="shared" si="71"/>
        <v>5.4151624548736459</v>
      </c>
      <c r="S113">
        <f t="shared" si="71"/>
        <v>2.3820867079561698</v>
      </c>
      <c r="T113">
        <f t="shared" si="71"/>
        <v>0.11388783929801834</v>
      </c>
      <c r="U113">
        <f t="shared" si="71"/>
        <v>0.11176221033222672</v>
      </c>
      <c r="V113">
        <f t="shared" si="71"/>
        <v>0.62532406355213632</v>
      </c>
      <c r="W113">
        <f t="shared" si="71"/>
        <v>24.242424242424228</v>
      </c>
      <c r="X113">
        <f t="shared" si="71"/>
        <v>0.77444336882865161</v>
      </c>
      <c r="Y113">
        <f t="shared" si="71"/>
        <v>3.4955779086076131</v>
      </c>
      <c r="Z113">
        <f t="shared" si="71"/>
        <v>0.36396609547945569</v>
      </c>
    </row>
    <row r="114" spans="1:26" x14ac:dyDescent="0.2">
      <c r="A114" s="2" t="s">
        <v>123</v>
      </c>
      <c r="B114">
        <f t="shared" si="72"/>
        <v>0.50977060322854229</v>
      </c>
      <c r="C114">
        <f t="shared" si="72"/>
        <v>0.42510486043512985</v>
      </c>
      <c r="D114">
        <f t="shared" si="72"/>
        <v>0.63607506066233865</v>
      </c>
      <c r="E114">
        <f t="shared" si="72"/>
        <v>0.37507032234720822</v>
      </c>
      <c r="F114">
        <f t="shared" si="72"/>
        <v>0.40607198940073835</v>
      </c>
      <c r="G114">
        <f t="shared" si="72"/>
        <v>0.29600394671928681</v>
      </c>
      <c r="H114">
        <f t="shared" si="72"/>
        <v>0.63377093707560239</v>
      </c>
      <c r="I114">
        <f t="shared" si="72"/>
        <v>1.0879419764279263</v>
      </c>
      <c r="J114">
        <f t="shared" si="72"/>
        <v>8.7680841736075682E-2</v>
      </c>
      <c r="K114">
        <f t="shared" si="72"/>
        <v>1.4428740386683376</v>
      </c>
      <c r="L114">
        <f t="shared" si="72"/>
        <v>1.6492169581613985</v>
      </c>
      <c r="M114">
        <f t="shared" si="72"/>
        <v>0.32706459525756804</v>
      </c>
      <c r="N114">
        <f t="shared" si="72"/>
        <v>6.8829891838741402</v>
      </c>
      <c r="O114">
        <f t="shared" si="72"/>
        <v>0</v>
      </c>
      <c r="P114">
        <f t="shared" si="72"/>
        <v>8.9956198452585068E-2</v>
      </c>
      <c r="Q114">
        <f t="shared" si="72"/>
        <v>9.5192765349827999E-2</v>
      </c>
      <c r="R114">
        <f t="shared" si="71"/>
        <v>2.4010671409515365</v>
      </c>
      <c r="S114">
        <f t="shared" si="71"/>
        <v>1.8491484184914899</v>
      </c>
      <c r="T114">
        <f t="shared" si="71"/>
        <v>0.45190177158242029</v>
      </c>
      <c r="U114">
        <f t="shared" si="71"/>
        <v>6.1807753748966049E-2</v>
      </c>
      <c r="V114">
        <f t="shared" si="71"/>
        <v>4.8904857855008442E-2</v>
      </c>
      <c r="W114">
        <f t="shared" si="71"/>
        <v>25.954198473282442</v>
      </c>
      <c r="X114">
        <f t="shared" si="71"/>
        <v>0.95969289827255266</v>
      </c>
      <c r="Y114">
        <f t="shared" si="71"/>
        <v>1.7473864106608121</v>
      </c>
      <c r="Z114">
        <f t="shared" si="71"/>
        <v>0.82326522641395938</v>
      </c>
    </row>
    <row r="115" spans="1:26" x14ac:dyDescent="0.2">
      <c r="A115" s="2" t="s">
        <v>124</v>
      </c>
      <c r="B115">
        <f t="shared" ref="B115:Z115" si="73">ABS(B79)</f>
        <v>0.50977060322854229</v>
      </c>
      <c r="C115">
        <f t="shared" si="73"/>
        <v>0.12185232497413648</v>
      </c>
      <c r="D115">
        <f t="shared" si="73"/>
        <v>8.2284329169894699E-2</v>
      </c>
      <c r="E115">
        <f t="shared" si="73"/>
        <v>0.86560684334226579</v>
      </c>
      <c r="F115">
        <f t="shared" si="73"/>
        <v>0.27438336443386935</v>
      </c>
      <c r="G115">
        <f t="shared" si="73"/>
        <v>0.19743336623889712</v>
      </c>
      <c r="H115">
        <f t="shared" si="73"/>
        <v>0.89847259658580414</v>
      </c>
      <c r="I115">
        <f t="shared" si="73"/>
        <v>0.18050541516245741</v>
      </c>
      <c r="J115">
        <f t="shared" si="73"/>
        <v>0.52770448548812166</v>
      </c>
      <c r="K115">
        <f t="shared" si="73"/>
        <v>4.545705229290288</v>
      </c>
      <c r="L115">
        <f t="shared" si="73"/>
        <v>6.1990259417383378</v>
      </c>
      <c r="M115">
        <f t="shared" si="73"/>
        <v>0.56980056980057214</v>
      </c>
      <c r="N115">
        <f t="shared" si="73"/>
        <v>0.60913705583755773</v>
      </c>
      <c r="O115">
        <f t="shared" si="73"/>
        <v>2.1881838074398248</v>
      </c>
      <c r="P115">
        <f t="shared" si="73"/>
        <v>0.45268073608672377</v>
      </c>
      <c r="Q115">
        <f t="shared" si="73"/>
        <v>1.5122873345935675</v>
      </c>
      <c r="R115">
        <f t="shared" si="73"/>
        <v>0.62808434275460112</v>
      </c>
      <c r="S115">
        <f t="shared" si="73"/>
        <v>1.0747435271128565</v>
      </c>
      <c r="T115">
        <f t="shared" si="73"/>
        <v>0.35669398161116361</v>
      </c>
      <c r="U115">
        <f t="shared" si="73"/>
        <v>0.46376676883466339</v>
      </c>
      <c r="V115">
        <f t="shared" si="73"/>
        <v>0.28710417759261131</v>
      </c>
      <c r="W115">
        <f t="shared" si="73"/>
        <v>10.438799076212483</v>
      </c>
      <c r="X115">
        <f t="shared" si="73"/>
        <v>0.38277511961723032</v>
      </c>
      <c r="Y115">
        <f t="shared" si="73"/>
        <v>2.7634109823619286</v>
      </c>
      <c r="Z115">
        <f t="shared" si="73"/>
        <v>0.23549894739974495</v>
      </c>
    </row>
    <row r="116" spans="1:26" x14ac:dyDescent="0.2">
      <c r="A116" s="2" t="s">
        <v>125</v>
      </c>
      <c r="B116">
        <f t="shared" ref="B116:Z116" si="74">ABS(B80)</f>
        <v>0.94137783483098714</v>
      </c>
      <c r="C116">
        <f t="shared" si="74"/>
        <v>3.3918265307616276E-2</v>
      </c>
      <c r="D116">
        <f t="shared" si="74"/>
        <v>0.65855732876754924</v>
      </c>
      <c r="E116">
        <f t="shared" si="74"/>
        <v>0.85379477313664076</v>
      </c>
      <c r="F116">
        <f t="shared" si="74"/>
        <v>0.11014971980734661</v>
      </c>
      <c r="G116">
        <f t="shared" si="74"/>
        <v>0.19704433497535825</v>
      </c>
      <c r="H116">
        <f t="shared" si="74"/>
        <v>1.332741003998223</v>
      </c>
      <c r="I116">
        <f t="shared" si="74"/>
        <v>2.4096385542168699</v>
      </c>
      <c r="J116">
        <f t="shared" si="74"/>
        <v>1.8348623853210959</v>
      </c>
      <c r="K116">
        <f t="shared" si="74"/>
        <v>1.7261270431034277</v>
      </c>
      <c r="L116">
        <f t="shared" si="74"/>
        <v>3.1333463041901779</v>
      </c>
      <c r="M116">
        <f t="shared" si="74"/>
        <v>0.48582995951416547</v>
      </c>
      <c r="N116">
        <f t="shared" si="74"/>
        <v>0.70600100857287218</v>
      </c>
      <c r="O116">
        <f t="shared" si="74"/>
        <v>0.32520325203253264</v>
      </c>
      <c r="P116">
        <f t="shared" si="74"/>
        <v>0.77358233758640071</v>
      </c>
      <c r="Q116">
        <f t="shared" si="74"/>
        <v>0.84072863148062194</v>
      </c>
      <c r="R116">
        <f t="shared" si="74"/>
        <v>1.4209591474245191</v>
      </c>
      <c r="S116">
        <f t="shared" si="74"/>
        <v>0</v>
      </c>
      <c r="T116">
        <f t="shared" si="74"/>
        <v>0.21474956999735789</v>
      </c>
      <c r="U116">
        <f t="shared" si="74"/>
        <v>0.11706311343804279</v>
      </c>
      <c r="V116">
        <f t="shared" si="74"/>
        <v>0.1492930914700592</v>
      </c>
      <c r="W116">
        <f t="shared" si="74"/>
        <v>8.5714285714285623</v>
      </c>
      <c r="X116">
        <f t="shared" si="74"/>
        <v>2.1811284969179683</v>
      </c>
      <c r="Y116">
        <f t="shared" si="74"/>
        <v>5.5524396132010558</v>
      </c>
      <c r="Z116">
        <f t="shared" si="74"/>
        <v>0.11750595029778078</v>
      </c>
    </row>
    <row r="117" spans="1:26" x14ac:dyDescent="0.2">
      <c r="A117" s="2" t="s">
        <v>126</v>
      </c>
      <c r="B117">
        <f t="shared" ref="B117:Z117" si="75">ABS(B81)</f>
        <v>0.85616438356164382</v>
      </c>
      <c r="C117">
        <f t="shared" si="75"/>
        <v>0.44441610135134257</v>
      </c>
      <c r="D117">
        <f t="shared" si="75"/>
        <v>0.60939639401533163</v>
      </c>
      <c r="E117">
        <f t="shared" si="75"/>
        <v>4.4454564072520224</v>
      </c>
      <c r="F117">
        <f t="shared" si="75"/>
        <v>0.16245306011644386</v>
      </c>
      <c r="G117">
        <f t="shared" si="75"/>
        <v>0.39292730844794277</v>
      </c>
      <c r="H117">
        <f t="shared" si="75"/>
        <v>0</v>
      </c>
      <c r="I117">
        <f t="shared" si="75"/>
        <v>0.35335689045936897</v>
      </c>
      <c r="J117">
        <f t="shared" si="75"/>
        <v>8.6617583369419063E-2</v>
      </c>
      <c r="K117">
        <f t="shared" si="75"/>
        <v>0.11009300791231871</v>
      </c>
      <c r="L117">
        <f t="shared" si="75"/>
        <v>0.4727700441937257</v>
      </c>
      <c r="M117">
        <f t="shared" si="75"/>
        <v>0.64412238325281579</v>
      </c>
      <c r="N117">
        <f t="shared" si="75"/>
        <v>0.90045022511256201</v>
      </c>
      <c r="O117">
        <f t="shared" si="75"/>
        <v>0.10863661053774505</v>
      </c>
      <c r="P117">
        <f t="shared" si="75"/>
        <v>0.13671976796240348</v>
      </c>
      <c r="Q117">
        <f t="shared" si="75"/>
        <v>9.3066542577937936E-2</v>
      </c>
      <c r="R117">
        <f t="shared" si="75"/>
        <v>1.2269938650306673</v>
      </c>
      <c r="S117">
        <f t="shared" si="75"/>
        <v>1.0747435271128565</v>
      </c>
      <c r="T117">
        <f t="shared" si="75"/>
        <v>3.0255697497368551E-2</v>
      </c>
      <c r="U117">
        <f t="shared" si="75"/>
        <v>0.20729582039023661</v>
      </c>
      <c r="V117">
        <f t="shared" si="75"/>
        <v>1.8568116344490764</v>
      </c>
      <c r="W117">
        <f t="shared" si="75"/>
        <v>1.4400000000000091</v>
      </c>
      <c r="X117">
        <f t="shared" si="75"/>
        <v>2.5011579434923603</v>
      </c>
      <c r="Y117">
        <f t="shared" si="75"/>
        <v>2.3116941125187074</v>
      </c>
      <c r="Z117">
        <f t="shared" si="75"/>
        <v>0.41793556364429923</v>
      </c>
    </row>
    <row r="118" spans="1:26" x14ac:dyDescent="0.2">
      <c r="A118" s="2" t="s">
        <v>127</v>
      </c>
      <c r="B118">
        <f t="shared" ref="B118:Z118" si="76">ABS(B82)</f>
        <v>0.17035775127768554</v>
      </c>
      <c r="C118">
        <f t="shared" si="76"/>
        <v>0.3858249877149359</v>
      </c>
      <c r="D118">
        <f t="shared" si="76"/>
        <v>0.74113139456913635</v>
      </c>
      <c r="E118">
        <f t="shared" si="76"/>
        <v>4.3185977178846446</v>
      </c>
      <c r="F118">
        <f t="shared" si="76"/>
        <v>0.1589647214548715</v>
      </c>
      <c r="G118">
        <f t="shared" si="76"/>
        <v>0.39292730844794277</v>
      </c>
      <c r="H118">
        <f t="shared" si="76"/>
        <v>0.17667844522968451</v>
      </c>
      <c r="I118">
        <f t="shared" si="76"/>
        <v>0.35460992907801925</v>
      </c>
      <c r="J118">
        <f t="shared" si="76"/>
        <v>0</v>
      </c>
      <c r="K118">
        <f t="shared" si="76"/>
        <v>2.491583863072651</v>
      </c>
      <c r="L118">
        <f t="shared" si="76"/>
        <v>2.006297136999335</v>
      </c>
      <c r="M118">
        <f t="shared" si="76"/>
        <v>0.56022408963585668</v>
      </c>
      <c r="N118">
        <f t="shared" si="76"/>
        <v>0.79365079365079061</v>
      </c>
      <c r="O118">
        <f t="shared" si="76"/>
        <v>0.76377523186034135</v>
      </c>
      <c r="P118">
        <f t="shared" si="76"/>
        <v>7.3540629868358742E-2</v>
      </c>
      <c r="Q118">
        <f t="shared" si="76"/>
        <v>0.1860465116278964</v>
      </c>
      <c r="R118">
        <f t="shared" si="76"/>
        <v>1.3840830449827064</v>
      </c>
      <c r="S118">
        <f t="shared" si="76"/>
        <v>1.8491484184914899</v>
      </c>
      <c r="T118">
        <f t="shared" si="76"/>
        <v>0.52536954451701889</v>
      </c>
      <c r="U118">
        <f t="shared" si="76"/>
        <v>0.16104725505837564</v>
      </c>
      <c r="V118">
        <f t="shared" si="76"/>
        <v>1.7821532541433598</v>
      </c>
      <c r="W118">
        <f t="shared" si="76"/>
        <v>0.791139240506329</v>
      </c>
      <c r="X118">
        <f t="shared" si="76"/>
        <v>1.903035795197108</v>
      </c>
      <c r="Y118">
        <f t="shared" si="76"/>
        <v>2.5950297345467428</v>
      </c>
      <c r="Z118">
        <f t="shared" si="76"/>
        <v>0.24552337907761887</v>
      </c>
    </row>
    <row r="119" spans="1:26" x14ac:dyDescent="0.2">
      <c r="A119" s="2" t="s">
        <v>128</v>
      </c>
      <c r="B119">
        <f t="shared" ref="B119:Z119" si="77">ABS(B83)</f>
        <v>0.17006802721088676</v>
      </c>
      <c r="C119">
        <f t="shared" si="77"/>
        <v>0.37395575197709863</v>
      </c>
      <c r="D119">
        <f t="shared" si="77"/>
        <v>0.60845028028363268</v>
      </c>
      <c r="E119">
        <f t="shared" si="77"/>
        <v>0.31717964768332674</v>
      </c>
      <c r="F119">
        <f t="shared" si="77"/>
        <v>0.16979895132822412</v>
      </c>
      <c r="G119">
        <f t="shared" si="77"/>
        <v>0.29571217348447232</v>
      </c>
      <c r="H119">
        <f t="shared" si="77"/>
        <v>0.35304501323919302</v>
      </c>
      <c r="I119">
        <f t="shared" si="77"/>
        <v>8.8770528184650269E-2</v>
      </c>
      <c r="J119">
        <f t="shared" si="77"/>
        <v>0</v>
      </c>
      <c r="K119">
        <f t="shared" si="77"/>
        <v>2.5883444228401964</v>
      </c>
      <c r="L119">
        <f t="shared" si="77"/>
        <v>3.2457022877389372</v>
      </c>
      <c r="M119">
        <f t="shared" si="77"/>
        <v>0.23913909924272395</v>
      </c>
      <c r="N119">
        <f t="shared" si="77"/>
        <v>0.19782393669634307</v>
      </c>
      <c r="O119">
        <f t="shared" si="77"/>
        <v>0.65934065934065311</v>
      </c>
      <c r="P119">
        <f t="shared" si="77"/>
        <v>0.27084518710025746</v>
      </c>
      <c r="Q119">
        <f t="shared" si="77"/>
        <v>9.2893636785888078E-2</v>
      </c>
      <c r="R119">
        <f t="shared" si="77"/>
        <v>1.449893390191888</v>
      </c>
      <c r="S119">
        <f t="shared" si="77"/>
        <v>9.6385542168669222E-2</v>
      </c>
      <c r="T119">
        <f t="shared" si="77"/>
        <v>4.1267564435064053E-5</v>
      </c>
      <c r="U119">
        <f t="shared" si="77"/>
        <v>0.30049036161927062</v>
      </c>
      <c r="V119">
        <f t="shared" si="77"/>
        <v>0.56231607777191706</v>
      </c>
      <c r="W119">
        <f t="shared" si="77"/>
        <v>6.9961977186311692</v>
      </c>
      <c r="X119">
        <f t="shared" si="77"/>
        <v>2.3070097604259043</v>
      </c>
      <c r="Y119">
        <f t="shared" si="77"/>
        <v>0.66157682458702372</v>
      </c>
      <c r="Z119">
        <f t="shared" si="77"/>
        <v>0.30106594208187043</v>
      </c>
    </row>
    <row r="120" spans="1:26" x14ac:dyDescent="0.2">
      <c r="A120" s="2" t="s">
        <v>129</v>
      </c>
      <c r="B120">
        <f t="shared" ref="B120:Z120" si="78">ABS(B84)</f>
        <v>8.4925690021226588E-2</v>
      </c>
      <c r="C120">
        <f t="shared" si="78"/>
        <v>0.25239337865413525</v>
      </c>
      <c r="D120">
        <f t="shared" si="78"/>
        <v>0.51687332399755126</v>
      </c>
      <c r="E120">
        <f t="shared" si="78"/>
        <v>0.73319944945215254</v>
      </c>
      <c r="F120">
        <f t="shared" si="78"/>
        <v>0.19556030326533727</v>
      </c>
      <c r="G120">
        <f t="shared" si="78"/>
        <v>0.1972386587771231</v>
      </c>
      <c r="H120">
        <f t="shared" si="78"/>
        <v>0.17605633802817153</v>
      </c>
      <c r="I120">
        <f t="shared" si="78"/>
        <v>0.35429583702390738</v>
      </c>
      <c r="J120">
        <f t="shared" si="78"/>
        <v>0.43421623968736428</v>
      </c>
      <c r="K120">
        <f t="shared" si="78"/>
        <v>1.4938665544849348</v>
      </c>
      <c r="L120">
        <f t="shared" si="78"/>
        <v>2.0077730918713295</v>
      </c>
      <c r="M120">
        <f t="shared" si="78"/>
        <v>0.63492063492064399</v>
      </c>
      <c r="N120">
        <f t="shared" si="78"/>
        <v>9.9058940069335619E-2</v>
      </c>
      <c r="O120">
        <f t="shared" si="78"/>
        <v>0.11031439602869114</v>
      </c>
      <c r="P120">
        <f t="shared" si="78"/>
        <v>5.2253689848721703E-2</v>
      </c>
      <c r="Q120">
        <f t="shared" si="78"/>
        <v>0.27816411682892644</v>
      </c>
      <c r="R120">
        <f t="shared" si="78"/>
        <v>0.67510548523207703</v>
      </c>
      <c r="S120">
        <f t="shared" si="78"/>
        <v>0.57971014492753081</v>
      </c>
      <c r="T120">
        <f t="shared" si="78"/>
        <v>7.4973414407044636E-2</v>
      </c>
      <c r="U120">
        <f t="shared" si="78"/>
        <v>0.27227488524427296</v>
      </c>
      <c r="V120">
        <f t="shared" si="78"/>
        <v>0.14062614822680097</v>
      </c>
      <c r="W120">
        <f t="shared" si="78"/>
        <v>7.7862595419847249</v>
      </c>
      <c r="X120">
        <f t="shared" si="78"/>
        <v>1.4801915542011344</v>
      </c>
      <c r="Y120">
        <f t="shared" si="78"/>
        <v>0.22932708610764002</v>
      </c>
      <c r="Z120">
        <f t="shared" si="78"/>
        <v>7.5174596530689891E-2</v>
      </c>
    </row>
    <row r="121" spans="1:26" x14ac:dyDescent="0.2">
      <c r="A121" s="2" t="s">
        <v>130</v>
      </c>
      <c r="B121">
        <f t="shared" ref="B121:Z121" si="79">ABS(B85)</f>
        <v>4.2453831458286691E-2</v>
      </c>
      <c r="C121">
        <f t="shared" si="79"/>
        <v>0.17290444743372979</v>
      </c>
      <c r="D121">
        <f t="shared" si="79"/>
        <v>0.47720273974379962</v>
      </c>
      <c r="E121">
        <f t="shared" si="79"/>
        <v>0.85655718604801678</v>
      </c>
      <c r="F121">
        <f t="shared" si="79"/>
        <v>0.23609703580274696</v>
      </c>
      <c r="G121">
        <f t="shared" si="79"/>
        <v>9.8473658296400118E-2</v>
      </c>
      <c r="H121">
        <f t="shared" si="79"/>
        <v>0.3524229074889918</v>
      </c>
      <c r="I121">
        <f t="shared" si="79"/>
        <v>0.62084257206207416</v>
      </c>
      <c r="J121">
        <f t="shared" si="79"/>
        <v>0.52356020942409121</v>
      </c>
      <c r="K121">
        <f t="shared" si="79"/>
        <v>9.85565938841136E-2</v>
      </c>
      <c r="L121">
        <f t="shared" si="79"/>
        <v>0.67358398064521574</v>
      </c>
      <c r="M121">
        <f t="shared" si="79"/>
        <v>0.86648286727057444</v>
      </c>
      <c r="N121">
        <f t="shared" si="79"/>
        <v>0.69617105917454281</v>
      </c>
      <c r="O121">
        <f t="shared" si="79"/>
        <v>0.11043622308116435</v>
      </c>
      <c r="P121">
        <f t="shared" si="79"/>
        <v>0.56648910800197483</v>
      </c>
      <c r="Q121">
        <f t="shared" si="79"/>
        <v>0.36968576709797196</v>
      </c>
      <c r="R121">
        <f t="shared" si="79"/>
        <v>2.6416702172986866</v>
      </c>
      <c r="S121">
        <f t="shared" si="79"/>
        <v>1.6338298894762158</v>
      </c>
      <c r="T121">
        <f t="shared" si="79"/>
        <v>2.1425893130429998E-2</v>
      </c>
      <c r="U121">
        <f t="shared" si="79"/>
        <v>0.3623101969472442</v>
      </c>
      <c r="V121">
        <f t="shared" si="79"/>
        <v>0.21056026628257316</v>
      </c>
      <c r="W121">
        <f t="shared" si="79"/>
        <v>22.191010346312265</v>
      </c>
      <c r="X121">
        <f t="shared" si="79"/>
        <v>0.43308791684712</v>
      </c>
      <c r="Y121">
        <f t="shared" si="79"/>
        <v>1.6178228472324196</v>
      </c>
      <c r="Z121">
        <f t="shared" si="79"/>
        <v>1.0921715357256506E-2</v>
      </c>
    </row>
    <row r="122" spans="1:26" x14ac:dyDescent="0.2">
      <c r="A122" s="2" t="s">
        <v>182</v>
      </c>
      <c r="B122">
        <f t="shared" ref="B122:Z122" si="80">ABS(B86)</f>
        <v>0.87429363471585952</v>
      </c>
      <c r="C122">
        <f t="shared" si="80"/>
        <v>3.9635238316944523</v>
      </c>
      <c r="D122">
        <f t="shared" si="80"/>
        <v>7.9119086732709034</v>
      </c>
      <c r="E122">
        <f t="shared" si="80"/>
        <v>3.9983019552226273</v>
      </c>
      <c r="F122">
        <f t="shared" si="80"/>
        <v>2.33390934774987</v>
      </c>
      <c r="G122">
        <f t="shared" si="80"/>
        <v>0.19665683382497826</v>
      </c>
      <c r="H122">
        <f t="shared" si="80"/>
        <v>0.6159260888693382</v>
      </c>
      <c r="I122">
        <f t="shared" si="80"/>
        <v>8.8928412627829537E-2</v>
      </c>
      <c r="J122">
        <f t="shared" si="80"/>
        <v>0.87108013937282225</v>
      </c>
      <c r="K122">
        <f t="shared" si="80"/>
        <v>0.69706034876813638</v>
      </c>
      <c r="L122">
        <f t="shared" si="80"/>
        <v>0.67386187916731066</v>
      </c>
      <c r="M122">
        <f t="shared" si="80"/>
        <v>10.338415767943479</v>
      </c>
      <c r="N122">
        <f t="shared" si="80"/>
        <v>7.1222329162656317</v>
      </c>
      <c r="O122">
        <f t="shared" si="80"/>
        <v>12.316715542521994</v>
      </c>
      <c r="P122">
        <f t="shared" si="80"/>
        <v>4.0908610681093645E-2</v>
      </c>
      <c r="Q122">
        <f t="shared" si="80"/>
        <v>2.4276377217553771</v>
      </c>
      <c r="R122">
        <f t="shared" si="80"/>
        <v>7.0803831736776344</v>
      </c>
      <c r="S122">
        <f t="shared" si="80"/>
        <v>9.2727272727272627</v>
      </c>
      <c r="T122">
        <f t="shared" si="80"/>
        <v>0.18732991972524662</v>
      </c>
      <c r="U122">
        <f t="shared" si="80"/>
        <v>1.7624684516306401</v>
      </c>
      <c r="V122">
        <f t="shared" si="80"/>
        <v>4.0632436710573083</v>
      </c>
      <c r="W122">
        <f t="shared" si="80"/>
        <v>20.926882085940882</v>
      </c>
      <c r="X122">
        <f t="shared" si="80"/>
        <v>2.9084687767322421</v>
      </c>
      <c r="Y122">
        <f t="shared" si="80"/>
        <v>58.277466263558132</v>
      </c>
      <c r="Z122">
        <f t="shared" si="80"/>
        <v>0.34208028133992596</v>
      </c>
    </row>
    <row r="123" spans="1:26" x14ac:dyDescent="0.2">
      <c r="A123" s="2" t="s">
        <v>131</v>
      </c>
      <c r="B123">
        <f t="shared" ref="B123:Z123" si="81">ABS(B87)</f>
        <v>0.88200494783262673</v>
      </c>
      <c r="C123">
        <f t="shared" si="81"/>
        <v>2.2045541450160857</v>
      </c>
      <c r="D123">
        <f t="shared" si="81"/>
        <v>1.2318900532583377</v>
      </c>
      <c r="E123">
        <f t="shared" si="81"/>
        <v>3.9073220549785104</v>
      </c>
      <c r="F123">
        <f t="shared" si="81"/>
        <v>0.37317657249365838</v>
      </c>
      <c r="G123">
        <f t="shared" si="81"/>
        <v>0.4899559039686428</v>
      </c>
      <c r="H123">
        <f t="shared" si="81"/>
        <v>0.6159260888693382</v>
      </c>
      <c r="I123">
        <f t="shared" si="81"/>
        <v>0.7085916740478273</v>
      </c>
      <c r="J123">
        <f t="shared" si="81"/>
        <v>0.52173913043477771</v>
      </c>
      <c r="K123">
        <f t="shared" si="81"/>
        <v>0.6966639277561697</v>
      </c>
      <c r="L123">
        <f t="shared" si="81"/>
        <v>9.4999232982854384E-2</v>
      </c>
      <c r="M123">
        <f t="shared" si="81"/>
        <v>2.3759608665269076</v>
      </c>
      <c r="N123">
        <f t="shared" si="81"/>
        <v>1.0275572162540816</v>
      </c>
      <c r="O123">
        <f t="shared" si="81"/>
        <v>1.2422360248447204</v>
      </c>
      <c r="P123">
        <f t="shared" si="81"/>
        <v>0.14143352947028021</v>
      </c>
      <c r="Q123">
        <f t="shared" si="81"/>
        <v>0.47147571900047153</v>
      </c>
      <c r="R123">
        <f t="shared" si="81"/>
        <v>10.410495133305117</v>
      </c>
      <c r="S123">
        <f t="shared" si="81"/>
        <v>18.925344745601514</v>
      </c>
      <c r="T123">
        <f t="shared" si="81"/>
        <v>3.1138586576932647E-4</v>
      </c>
      <c r="U123">
        <f t="shared" si="81"/>
        <v>1.9789190879114585E-2</v>
      </c>
      <c r="V123">
        <f t="shared" si="81"/>
        <v>1.4815971258789256</v>
      </c>
      <c r="W123">
        <f t="shared" si="81"/>
        <v>19.030837004405281</v>
      </c>
      <c r="X123">
        <f t="shared" si="81"/>
        <v>1.0169491525423633</v>
      </c>
      <c r="Y123">
        <f t="shared" si="81"/>
        <v>29.191028177682576</v>
      </c>
      <c r="Z123">
        <f t="shared" si="81"/>
        <v>1.5550850436307389</v>
      </c>
    </row>
    <row r="124" spans="1:26" x14ac:dyDescent="0.2">
      <c r="A124" s="2" t="s">
        <v>132</v>
      </c>
      <c r="B124">
        <f t="shared" ref="B124:Z124" si="82">ABS(B88)</f>
        <v>0.68906115417743086</v>
      </c>
      <c r="C124">
        <f t="shared" si="82"/>
        <v>0.61940916572377713</v>
      </c>
      <c r="D124">
        <f t="shared" si="82"/>
        <v>1.5564609720128024</v>
      </c>
      <c r="E124">
        <f t="shared" si="82"/>
        <v>3.1241675391425123</v>
      </c>
      <c r="F124">
        <f t="shared" si="82"/>
        <v>0.36193450193326654</v>
      </c>
      <c r="G124">
        <f t="shared" si="82"/>
        <v>0</v>
      </c>
      <c r="H124">
        <f t="shared" si="82"/>
        <v>8.8222320247030014E-2</v>
      </c>
      <c r="I124">
        <f t="shared" si="82"/>
        <v>0.26513477684489367</v>
      </c>
      <c r="J124">
        <f t="shared" si="82"/>
        <v>0</v>
      </c>
      <c r="K124">
        <f t="shared" si="82"/>
        <v>6.3281068784920613</v>
      </c>
      <c r="L124">
        <f t="shared" si="82"/>
        <v>4.6889671802345241</v>
      </c>
      <c r="M124">
        <f t="shared" si="82"/>
        <v>0.85954959601168968</v>
      </c>
      <c r="N124">
        <f t="shared" si="82"/>
        <v>1.4184397163120568</v>
      </c>
      <c r="O124">
        <f t="shared" si="82"/>
        <v>4.7016274864376202</v>
      </c>
      <c r="P124">
        <f t="shared" si="82"/>
        <v>21.645525343431053</v>
      </c>
      <c r="Q124">
        <f t="shared" si="82"/>
        <v>0.18796992481203273</v>
      </c>
      <c r="R124">
        <f t="shared" si="82"/>
        <v>2.9903254177660559</v>
      </c>
      <c r="S124">
        <f t="shared" si="82"/>
        <v>9.218436873747498</v>
      </c>
      <c r="T124">
        <f t="shared" si="82"/>
        <v>0.36668170654749116</v>
      </c>
      <c r="U124">
        <f t="shared" si="82"/>
        <v>2.5355627515670529E-2</v>
      </c>
      <c r="V124">
        <f t="shared" si="82"/>
        <v>1.1706978637436787</v>
      </c>
      <c r="W124">
        <f t="shared" si="82"/>
        <v>15.6193895870736</v>
      </c>
      <c r="X124">
        <f t="shared" si="82"/>
        <v>3.9248434237995733</v>
      </c>
      <c r="Y124">
        <f t="shared" si="82"/>
        <v>13.086318207323883</v>
      </c>
      <c r="Z124">
        <f t="shared" si="82"/>
        <v>1.3536737397112164</v>
      </c>
    </row>
    <row r="125" spans="1:26" x14ac:dyDescent="0.2">
      <c r="A125" s="2" t="s">
        <v>133</v>
      </c>
      <c r="B125">
        <f t="shared" ref="B125:Z125" si="83">ABS(B89)</f>
        <v>0.17182130584192681</v>
      </c>
      <c r="C125">
        <f t="shared" si="83"/>
        <v>0.54217547392820553</v>
      </c>
      <c r="D125">
        <f t="shared" si="83"/>
        <v>0.49772574486939419</v>
      </c>
      <c r="E125">
        <f t="shared" si="83"/>
        <v>0.82847061051525595</v>
      </c>
      <c r="F125">
        <f t="shared" si="83"/>
        <v>0.15115017160702895</v>
      </c>
      <c r="G125">
        <f t="shared" si="83"/>
        <v>0</v>
      </c>
      <c r="H125">
        <f t="shared" si="83"/>
        <v>0.53050397877984845</v>
      </c>
      <c r="I125">
        <f t="shared" si="83"/>
        <v>8.8534749889326539E-2</v>
      </c>
      <c r="J125">
        <f t="shared" si="83"/>
        <v>0.26189436927105814</v>
      </c>
      <c r="K125">
        <f t="shared" si="83"/>
        <v>6.5601094568718192</v>
      </c>
      <c r="L125">
        <f t="shared" si="83"/>
        <v>5.2997410486555925</v>
      </c>
      <c r="M125">
        <f t="shared" si="83"/>
        <v>0.21886327884549153</v>
      </c>
      <c r="N125">
        <f t="shared" si="83"/>
        <v>0.28530670470755792</v>
      </c>
      <c r="O125">
        <f t="shared" si="83"/>
        <v>1.4035087719298112</v>
      </c>
      <c r="P125">
        <f t="shared" si="83"/>
        <v>0.25993668507144718</v>
      </c>
      <c r="Q125">
        <f t="shared" si="83"/>
        <v>1.9525801952580142</v>
      </c>
      <c r="R125">
        <f t="shared" si="83"/>
        <v>2.6338893766461804</v>
      </c>
      <c r="S125">
        <f t="shared" si="83"/>
        <v>1.5209125475285117</v>
      </c>
      <c r="T125">
        <f t="shared" si="83"/>
        <v>0.29907204361644169</v>
      </c>
      <c r="U125">
        <f t="shared" si="83"/>
        <v>6.4364428757450493E-2</v>
      </c>
      <c r="V125">
        <f t="shared" si="83"/>
        <v>0.39882401473521728</v>
      </c>
      <c r="W125">
        <f t="shared" si="83"/>
        <v>13.8913624220837</v>
      </c>
      <c r="X125">
        <f t="shared" si="83"/>
        <v>0.65306122448980519</v>
      </c>
      <c r="Y125">
        <f t="shared" si="83"/>
        <v>9.4517330581160905</v>
      </c>
      <c r="Z125">
        <f t="shared" si="83"/>
        <v>7.2418606193440805E-4</v>
      </c>
    </row>
    <row r="126" spans="1:26" x14ac:dyDescent="0.2">
      <c r="A126" s="2" t="s">
        <v>134</v>
      </c>
      <c r="B126">
        <f t="shared" ref="B126:Z126" si="84">ABS(B90)</f>
        <v>0.6902502157031899</v>
      </c>
      <c r="C126">
        <f t="shared" si="84"/>
        <v>1.0780774603904866</v>
      </c>
      <c r="D126">
        <f t="shared" si="84"/>
        <v>0.31434927623504832</v>
      </c>
      <c r="E126">
        <f t="shared" si="84"/>
        <v>1.1231917105084785</v>
      </c>
      <c r="F126">
        <f t="shared" si="84"/>
        <v>0.26128592120338073</v>
      </c>
      <c r="G126">
        <f t="shared" si="84"/>
        <v>0.29368575624081955</v>
      </c>
      <c r="H126">
        <f t="shared" si="84"/>
        <v>0.89047195013357072</v>
      </c>
      <c r="I126">
        <f t="shared" si="84"/>
        <v>1.2477718360071353</v>
      </c>
      <c r="J126">
        <f t="shared" si="84"/>
        <v>0</v>
      </c>
      <c r="K126">
        <f t="shared" si="84"/>
        <v>0.94487772608018716</v>
      </c>
      <c r="L126">
        <f t="shared" si="84"/>
        <v>2.1901788811258198</v>
      </c>
      <c r="M126">
        <f t="shared" si="84"/>
        <v>0.49749548505809088</v>
      </c>
      <c r="N126">
        <f t="shared" si="84"/>
        <v>0</v>
      </c>
      <c r="O126">
        <f t="shared" si="84"/>
        <v>0.11607661056298145</v>
      </c>
      <c r="P126">
        <f t="shared" si="84"/>
        <v>0.35469476429415786</v>
      </c>
      <c r="Q126">
        <f t="shared" si="84"/>
        <v>0.27662517289073046</v>
      </c>
      <c r="R126">
        <f t="shared" si="84"/>
        <v>1.0619469026548571</v>
      </c>
      <c r="S126">
        <f t="shared" si="84"/>
        <v>0.28261893546867373</v>
      </c>
      <c r="T126">
        <f t="shared" si="84"/>
        <v>0.16979823763738747</v>
      </c>
      <c r="U126">
        <f t="shared" si="84"/>
        <v>1.2419939879785178E-2</v>
      </c>
      <c r="V126">
        <f t="shared" si="84"/>
        <v>0.36050189027567242</v>
      </c>
      <c r="W126">
        <f t="shared" si="84"/>
        <v>11.796488068437636</v>
      </c>
      <c r="X126">
        <f t="shared" si="84"/>
        <v>0.64882400648823779</v>
      </c>
      <c r="Y126">
        <f t="shared" si="84"/>
        <v>10.955480498271118</v>
      </c>
      <c r="Z126">
        <f t="shared" si="84"/>
        <v>0.73143166344533239</v>
      </c>
    </row>
    <row r="127" spans="1:26" x14ac:dyDescent="0.2">
      <c r="A127" s="2" t="s">
        <v>135</v>
      </c>
      <c r="B127">
        <f t="shared" ref="B127:Z127" si="85">ABS(B91)</f>
        <v>0.17301038062283985</v>
      </c>
      <c r="C127">
        <f t="shared" si="85"/>
        <v>0.19285520389932095</v>
      </c>
      <c r="D127">
        <f t="shared" si="85"/>
        <v>6.9593956824176254E-2</v>
      </c>
      <c r="E127">
        <f t="shared" si="85"/>
        <v>2.5320510001652585</v>
      </c>
      <c r="F127">
        <f t="shared" si="85"/>
        <v>0.21352592589568958</v>
      </c>
      <c r="G127">
        <f t="shared" si="85"/>
        <v>9.8087297694942913E-2</v>
      </c>
      <c r="H127">
        <f t="shared" si="85"/>
        <v>0</v>
      </c>
      <c r="I127">
        <f t="shared" si="85"/>
        <v>0.53956834532373588</v>
      </c>
      <c r="J127">
        <f t="shared" si="85"/>
        <v>8.7450808919989978E-2</v>
      </c>
      <c r="K127">
        <f t="shared" si="85"/>
        <v>4.3289043233448767</v>
      </c>
      <c r="L127">
        <f t="shared" si="85"/>
        <v>4.2535378181235837</v>
      </c>
      <c r="M127">
        <f t="shared" si="85"/>
        <v>0.40705563093622421</v>
      </c>
      <c r="N127">
        <f t="shared" si="85"/>
        <v>0</v>
      </c>
      <c r="O127">
        <f t="shared" si="85"/>
        <v>2.4662360540223234</v>
      </c>
      <c r="P127">
        <f t="shared" si="85"/>
        <v>0.84069969383228238</v>
      </c>
      <c r="Q127">
        <f t="shared" si="85"/>
        <v>1.155202940617885</v>
      </c>
      <c r="R127">
        <f t="shared" si="85"/>
        <v>1.3378218860665423</v>
      </c>
      <c r="S127">
        <f t="shared" si="85"/>
        <v>0.84309133489461896</v>
      </c>
      <c r="T127">
        <f t="shared" si="85"/>
        <v>0.15882705484521806</v>
      </c>
      <c r="U127">
        <f t="shared" si="85"/>
        <v>0.22366599834396278</v>
      </c>
      <c r="V127">
        <f t="shared" si="85"/>
        <v>1.189376463039574</v>
      </c>
      <c r="W127">
        <f t="shared" si="85"/>
        <v>1.9535197036039134</v>
      </c>
      <c r="X127">
        <f t="shared" si="85"/>
        <v>0.72492952074103223</v>
      </c>
      <c r="Y127">
        <f t="shared" si="85"/>
        <v>5.0549068935557422</v>
      </c>
      <c r="Z127">
        <f t="shared" si="85"/>
        <v>0.13861042048003069</v>
      </c>
    </row>
    <row r="128" spans="1:26" x14ac:dyDescent="0.2">
      <c r="A128" s="2" t="s">
        <v>136</v>
      </c>
      <c r="B128">
        <f t="shared" ref="B128:Z128" si="86">ABS(B92)</f>
        <v>0.25962786672435922</v>
      </c>
      <c r="C128">
        <f t="shared" si="86"/>
        <v>0.22168199844976544</v>
      </c>
      <c r="D128">
        <f t="shared" si="86"/>
        <v>2.1260481861712099E-2</v>
      </c>
      <c r="E128">
        <f t="shared" si="86"/>
        <v>6.7735960048503223</v>
      </c>
      <c r="F128">
        <f t="shared" si="86"/>
        <v>0.21665642457526796</v>
      </c>
      <c r="G128">
        <f t="shared" si="86"/>
        <v>9.818360333825088E-2</v>
      </c>
      <c r="H128">
        <f t="shared" si="86"/>
        <v>1.4414414414414363</v>
      </c>
      <c r="I128">
        <f t="shared" si="86"/>
        <v>1.2704174228675187</v>
      </c>
      <c r="J128">
        <f t="shared" si="86"/>
        <v>1.2323943661971757</v>
      </c>
      <c r="K128">
        <f t="shared" si="86"/>
        <v>0.83692190654592447</v>
      </c>
      <c r="L128">
        <f t="shared" si="86"/>
        <v>0.66108000875414774</v>
      </c>
      <c r="M128">
        <f t="shared" si="86"/>
        <v>0.54017555705605091</v>
      </c>
      <c r="N128">
        <f t="shared" si="86"/>
        <v>0.95419847328244278</v>
      </c>
      <c r="O128">
        <f t="shared" si="86"/>
        <v>0.23809523809522454</v>
      </c>
      <c r="P128">
        <f t="shared" si="86"/>
        <v>0.94347287845865901</v>
      </c>
      <c r="Q128">
        <f t="shared" si="86"/>
        <v>0.52079992095753824</v>
      </c>
      <c r="R128">
        <f t="shared" si="86"/>
        <v>1.8673563319160087</v>
      </c>
      <c r="S128">
        <f t="shared" si="86"/>
        <v>0</v>
      </c>
      <c r="T128">
        <f t="shared" si="86"/>
        <v>0.32928118481159735</v>
      </c>
      <c r="U128">
        <f t="shared" si="86"/>
        <v>6.8487470354287136E-2</v>
      </c>
      <c r="V128">
        <f t="shared" si="86"/>
        <v>2.3549186430019833</v>
      </c>
      <c r="W128">
        <f t="shared" si="86"/>
        <v>17.818545091272366</v>
      </c>
      <c r="X128">
        <f t="shared" si="86"/>
        <v>0.64000000000000912</v>
      </c>
      <c r="Y128">
        <f t="shared" si="86"/>
        <v>3.3504776329015979</v>
      </c>
      <c r="Z128">
        <f t="shared" si="86"/>
        <v>0.42141286939487571</v>
      </c>
    </row>
    <row r="129" spans="1:26" x14ac:dyDescent="0.2">
      <c r="A129" s="2" t="s">
        <v>137</v>
      </c>
      <c r="B129">
        <f t="shared" ref="B129:Z129" si="87">ABS(B93)</f>
        <v>8.6692674469014755E-2</v>
      </c>
      <c r="C129">
        <f t="shared" si="87"/>
        <v>0.1314417109637995</v>
      </c>
      <c r="D129">
        <f t="shared" si="87"/>
        <v>2.0465279913029093E-2</v>
      </c>
      <c r="E129">
        <f t="shared" si="87"/>
        <v>5.2202797189379719</v>
      </c>
      <c r="F129">
        <f t="shared" si="87"/>
        <v>0.21691726256993193</v>
      </c>
      <c r="G129">
        <f t="shared" si="87"/>
        <v>0.4923682914820286</v>
      </c>
      <c r="H129">
        <f t="shared" si="87"/>
        <v>1.0830324909747315</v>
      </c>
      <c r="I129">
        <f t="shared" si="87"/>
        <v>1.1802088061733973</v>
      </c>
      <c r="J129">
        <f t="shared" si="87"/>
        <v>8.8534749889326539E-2</v>
      </c>
      <c r="K129">
        <f t="shared" si="87"/>
        <v>3.8641560155548058</v>
      </c>
      <c r="L129">
        <f t="shared" si="87"/>
        <v>4.84903342600375</v>
      </c>
      <c r="M129">
        <f t="shared" si="87"/>
        <v>0.53727333781061881</v>
      </c>
      <c r="N129">
        <f t="shared" si="87"/>
        <v>0</v>
      </c>
      <c r="O129">
        <f t="shared" si="87"/>
        <v>0.83086053412461569</v>
      </c>
      <c r="P129">
        <f t="shared" si="87"/>
        <v>0.84415622774039156</v>
      </c>
      <c r="Q129">
        <f t="shared" si="87"/>
        <v>0.47058823529411759</v>
      </c>
      <c r="R129">
        <f t="shared" si="87"/>
        <v>0.26583961010190271</v>
      </c>
      <c r="S129">
        <f t="shared" si="87"/>
        <v>0.18639328984156833</v>
      </c>
      <c r="T129">
        <f t="shared" si="87"/>
        <v>8.3694316605782276E-2</v>
      </c>
      <c r="U129">
        <f t="shared" si="87"/>
        <v>3.4624942402492233E-2</v>
      </c>
      <c r="V129">
        <f t="shared" si="87"/>
        <v>1.9048517101839759</v>
      </c>
      <c r="W129">
        <f t="shared" si="87"/>
        <v>9.4966761633428298</v>
      </c>
      <c r="X129">
        <f t="shared" si="87"/>
        <v>0</v>
      </c>
      <c r="Y129">
        <f t="shared" si="87"/>
        <v>2.4695025263222496</v>
      </c>
      <c r="Z129">
        <f t="shared" si="87"/>
        <v>6.4910462268955402E-2</v>
      </c>
    </row>
    <row r="130" spans="1:26" x14ac:dyDescent="0.2">
      <c r="A130" s="2" t="s">
        <v>138</v>
      </c>
      <c r="B130">
        <f t="shared" ref="B130:Z130" si="88">ABS(B94)</f>
        <v>0.34752389226758601</v>
      </c>
      <c r="C130">
        <f t="shared" si="88"/>
        <v>0.3324841082798215</v>
      </c>
      <c r="D130">
        <f t="shared" si="88"/>
        <v>4.6664616023378E-2</v>
      </c>
      <c r="E130">
        <f t="shared" si="88"/>
        <v>3.927741385122669</v>
      </c>
      <c r="F130">
        <f t="shared" si="88"/>
        <v>0.27605221414347964</v>
      </c>
      <c r="G130">
        <f t="shared" si="88"/>
        <v>0.59055118110237059</v>
      </c>
      <c r="H130">
        <f t="shared" si="88"/>
        <v>8.9726334679223252E-2</v>
      </c>
      <c r="I130">
        <f t="shared" si="88"/>
        <v>0.27039206849932146</v>
      </c>
      <c r="J130">
        <f t="shared" si="88"/>
        <v>0</v>
      </c>
      <c r="K130">
        <f t="shared" si="88"/>
        <v>0.70091799842704805</v>
      </c>
      <c r="L130">
        <f t="shared" si="88"/>
        <v>0.17847351388545601</v>
      </c>
      <c r="M130">
        <f t="shared" si="88"/>
        <v>0.66755674232309736</v>
      </c>
      <c r="N130">
        <f t="shared" si="88"/>
        <v>0.38424591738711961</v>
      </c>
      <c r="O130">
        <f t="shared" si="88"/>
        <v>0.11813349084466451</v>
      </c>
      <c r="P130">
        <f t="shared" si="88"/>
        <v>1.2024416076936308</v>
      </c>
      <c r="Q130">
        <f t="shared" si="88"/>
        <v>9.4384143463892706E-2</v>
      </c>
      <c r="R130">
        <f t="shared" si="88"/>
        <v>0.1776198934280665</v>
      </c>
      <c r="S130">
        <f t="shared" si="88"/>
        <v>0.74766355140187979</v>
      </c>
      <c r="T130">
        <f t="shared" si="88"/>
        <v>0.70313078799582496</v>
      </c>
      <c r="U130">
        <f t="shared" si="88"/>
        <v>0.21774463860217186</v>
      </c>
      <c r="V130">
        <f t="shared" si="88"/>
        <v>1.693236518071557</v>
      </c>
      <c r="W130">
        <f t="shared" si="88"/>
        <v>0.90252707581227432</v>
      </c>
      <c r="X130">
        <f t="shared" si="88"/>
        <v>0.55977608956417657</v>
      </c>
      <c r="Y130">
        <f t="shared" si="88"/>
        <v>1.787811561285318</v>
      </c>
      <c r="Z130">
        <f t="shared" si="88"/>
        <v>0.22658781796602076</v>
      </c>
    </row>
    <row r="131" spans="1:26" x14ac:dyDescent="0.2">
      <c r="A131" s="2" t="s">
        <v>139</v>
      </c>
      <c r="B131">
        <f t="shared" ref="B131:Z131" si="89">ABS(B95)</f>
        <v>8.6994345367546161E-2</v>
      </c>
      <c r="C131">
        <f t="shared" si="89"/>
        <v>5.7223273963434747E-2</v>
      </c>
      <c r="D131">
        <f t="shared" si="89"/>
        <v>6.5049803495048991E-2</v>
      </c>
      <c r="E131">
        <f t="shared" si="89"/>
        <v>0.50932850728148016</v>
      </c>
      <c r="F131">
        <f t="shared" si="89"/>
        <v>0.17600346295424868</v>
      </c>
      <c r="G131">
        <f t="shared" si="89"/>
        <v>0.19607843137253786</v>
      </c>
      <c r="H131">
        <f t="shared" si="89"/>
        <v>8.9645898700129373E-2</v>
      </c>
      <c r="I131">
        <f t="shared" si="89"/>
        <v>0.35938903863432681</v>
      </c>
      <c r="J131">
        <f t="shared" si="89"/>
        <v>8.8456435205656186E-2</v>
      </c>
      <c r="K131">
        <f t="shared" si="89"/>
        <v>3.7540680798662769</v>
      </c>
      <c r="L131">
        <f t="shared" si="89"/>
        <v>3.4064222145158549</v>
      </c>
      <c r="M131">
        <f t="shared" si="89"/>
        <v>0.92715231788077968</v>
      </c>
      <c r="N131">
        <f t="shared" si="89"/>
        <v>0.38424591738711961</v>
      </c>
      <c r="O131">
        <f t="shared" si="89"/>
        <v>0.59206631142687982</v>
      </c>
      <c r="P131">
        <f t="shared" si="89"/>
        <v>0.31837654978356944</v>
      </c>
      <c r="Q131">
        <f t="shared" si="89"/>
        <v>0</v>
      </c>
      <c r="R131">
        <f t="shared" si="89"/>
        <v>2.2471910112359552</v>
      </c>
      <c r="S131">
        <f t="shared" si="89"/>
        <v>0.5612722170252652</v>
      </c>
      <c r="T131">
        <f t="shared" si="89"/>
        <v>0.31968729356948672</v>
      </c>
      <c r="U131">
        <f t="shared" si="89"/>
        <v>0.35631887177570565</v>
      </c>
      <c r="V131">
        <f t="shared" si="89"/>
        <v>0.30663724364110528</v>
      </c>
      <c r="W131">
        <f t="shared" si="89"/>
        <v>23.943661971830981</v>
      </c>
      <c r="X131">
        <f t="shared" si="89"/>
        <v>0.64360418342718995</v>
      </c>
      <c r="Y131">
        <f t="shared" si="89"/>
        <v>2.028705833363432</v>
      </c>
      <c r="Z131">
        <f t="shared" si="89"/>
        <v>0.23745742604124237</v>
      </c>
    </row>
    <row r="132" spans="1:26" x14ac:dyDescent="0.2">
      <c r="A132" s="2" t="s">
        <v>140</v>
      </c>
      <c r="B132">
        <f t="shared" ref="B132:Z132" si="90">ABS(B96)</f>
        <v>0.606848721283054</v>
      </c>
      <c r="C132">
        <f t="shared" si="90"/>
        <v>8.0306326318158261E-2</v>
      </c>
      <c r="D132">
        <f t="shared" si="90"/>
        <v>0.27234246101527571</v>
      </c>
      <c r="E132">
        <f t="shared" si="90"/>
        <v>0.32086635527507562</v>
      </c>
      <c r="F132">
        <f t="shared" si="90"/>
        <v>0.20963745730682376</v>
      </c>
      <c r="G132">
        <f t="shared" si="90"/>
        <v>0.19569471624266427</v>
      </c>
      <c r="H132">
        <f t="shared" si="90"/>
        <v>0.17937219730940684</v>
      </c>
      <c r="I132">
        <f t="shared" si="90"/>
        <v>0.62977957714800081</v>
      </c>
      <c r="J132">
        <f t="shared" si="90"/>
        <v>0</v>
      </c>
      <c r="K132">
        <f t="shared" si="90"/>
        <v>0.72362832389945464</v>
      </c>
      <c r="L132">
        <f t="shared" si="90"/>
        <v>1.1577408823967221</v>
      </c>
      <c r="M132">
        <f t="shared" si="90"/>
        <v>0.85329832622252144</v>
      </c>
      <c r="N132">
        <f t="shared" si="90"/>
        <v>9.5923261390881837E-2</v>
      </c>
      <c r="O132">
        <f t="shared" si="90"/>
        <v>0.59559261465157831</v>
      </c>
      <c r="P132">
        <f t="shared" si="90"/>
        <v>0.66811604562943216</v>
      </c>
      <c r="Q132">
        <f t="shared" si="90"/>
        <v>0.18903591682419926</v>
      </c>
      <c r="R132">
        <f t="shared" si="90"/>
        <v>0.18165304268846763</v>
      </c>
      <c r="S132">
        <f t="shared" si="90"/>
        <v>0.37243947858472204</v>
      </c>
      <c r="T132">
        <f t="shared" si="90"/>
        <v>0.11693136305265825</v>
      </c>
      <c r="U132">
        <f t="shared" si="90"/>
        <v>0.59255624749154223</v>
      </c>
      <c r="V132">
        <f t="shared" si="90"/>
        <v>0.93277312186826555</v>
      </c>
      <c r="W132">
        <f t="shared" si="90"/>
        <v>24.737105658487735</v>
      </c>
      <c r="X132">
        <f t="shared" si="90"/>
        <v>0.97323600973236235</v>
      </c>
      <c r="Y132">
        <f t="shared" si="90"/>
        <v>4.1356909937594013</v>
      </c>
      <c r="Z132">
        <f t="shared" si="90"/>
        <v>7.5381710302165061E-2</v>
      </c>
    </row>
    <row r="133" spans="1:26" x14ac:dyDescent="0.2">
      <c r="A133" s="2" t="s">
        <v>141</v>
      </c>
      <c r="B133">
        <f t="shared" ref="B133:Z133" si="91">ABS(B97)</f>
        <v>0.29542653381881911</v>
      </c>
      <c r="C133">
        <f t="shared" si="91"/>
        <v>0.13035151022437491</v>
      </c>
      <c r="D133">
        <f t="shared" si="91"/>
        <v>0.21234891238608905</v>
      </c>
      <c r="E133">
        <f t="shared" si="91"/>
        <v>0.4700548474715715</v>
      </c>
      <c r="F133">
        <f t="shared" si="91"/>
        <v>1.3744893120176297E-2</v>
      </c>
      <c r="G133">
        <f t="shared" si="91"/>
        <v>0.19569471624266427</v>
      </c>
      <c r="H133">
        <f t="shared" si="91"/>
        <v>8.9806915132472867E-2</v>
      </c>
      <c r="I133">
        <f t="shared" si="91"/>
        <v>0.18034265103697281</v>
      </c>
      <c r="J133">
        <f t="shared" si="91"/>
        <v>0.35304501323919302</v>
      </c>
      <c r="K133">
        <f t="shared" si="91"/>
        <v>2.2201764002507716</v>
      </c>
      <c r="L133">
        <f t="shared" si="91"/>
        <v>1.4818206200959538</v>
      </c>
      <c r="M133">
        <f t="shared" si="91"/>
        <v>0.78124999999999267</v>
      </c>
      <c r="N133">
        <f t="shared" si="91"/>
        <v>0.57416267942583188</v>
      </c>
      <c r="O133">
        <f t="shared" si="91"/>
        <v>0.59916117435590177</v>
      </c>
      <c r="P133">
        <f t="shared" si="91"/>
        <v>0.3546831508520818</v>
      </c>
      <c r="Q133">
        <f t="shared" si="91"/>
        <v>1.1417697431018106</v>
      </c>
      <c r="R133">
        <f t="shared" si="91"/>
        <v>3.5087719298245585</v>
      </c>
      <c r="S133">
        <f t="shared" si="91"/>
        <v>0.4636068613815485</v>
      </c>
      <c r="T133">
        <f t="shared" si="91"/>
        <v>0.10630832977929457</v>
      </c>
      <c r="U133">
        <f t="shared" si="91"/>
        <v>0.84623149040775192</v>
      </c>
      <c r="V133">
        <f t="shared" si="91"/>
        <v>1.3031449488939533</v>
      </c>
      <c r="W133">
        <f t="shared" si="91"/>
        <v>26.286038966947313</v>
      </c>
      <c r="X133">
        <f t="shared" si="91"/>
        <v>1.0651372388365399</v>
      </c>
      <c r="Y133">
        <f t="shared" si="91"/>
        <v>3.0558448917344707</v>
      </c>
      <c r="Z133">
        <f t="shared" si="91"/>
        <v>0.55760668400384239</v>
      </c>
    </row>
    <row r="134" spans="1:26" x14ac:dyDescent="0.2">
      <c r="A134" s="2" t="s">
        <v>183</v>
      </c>
      <c r="B134">
        <f t="shared" ref="B134:Z134" si="92">ABS(B98)</f>
        <v>3.7167966063196318</v>
      </c>
      <c r="C134">
        <f t="shared" si="92"/>
        <v>2.0695772657408491</v>
      </c>
      <c r="D134">
        <f t="shared" si="92"/>
        <v>1.3982977634560376</v>
      </c>
      <c r="E134">
        <f t="shared" si="92"/>
        <v>1.0092791872070388</v>
      </c>
      <c r="F134">
        <f t="shared" si="92"/>
        <v>2.6242044403431168</v>
      </c>
      <c r="G134">
        <f t="shared" si="92"/>
        <v>0.39100684261975138</v>
      </c>
      <c r="H134">
        <f t="shared" si="92"/>
        <v>0</v>
      </c>
      <c r="I134">
        <f t="shared" si="92"/>
        <v>0.54200542005419539</v>
      </c>
      <c r="J134">
        <f t="shared" si="92"/>
        <v>0.79610791685095594</v>
      </c>
      <c r="K134">
        <f t="shared" si="92"/>
        <v>1.249664435112029</v>
      </c>
      <c r="L134">
        <f t="shared" si="92"/>
        <v>0.91962279878420872</v>
      </c>
      <c r="M134">
        <f t="shared" si="92"/>
        <v>7.2500000000000151</v>
      </c>
      <c r="N134">
        <f t="shared" si="92"/>
        <v>41.053896427420057</v>
      </c>
      <c r="O134">
        <f t="shared" si="92"/>
        <v>21.203057494184119</v>
      </c>
      <c r="P134">
        <f t="shared" si="92"/>
        <v>1.2667077770627821</v>
      </c>
      <c r="Q134">
        <f t="shared" si="92"/>
        <v>11.881188118811885</v>
      </c>
      <c r="R134">
        <f t="shared" si="92"/>
        <v>25.502255022550219</v>
      </c>
      <c r="S134">
        <f t="shared" si="92"/>
        <v>9.934065934065945</v>
      </c>
      <c r="T134">
        <f t="shared" si="92"/>
        <v>3.4559986342584303</v>
      </c>
      <c r="U134">
        <f t="shared" si="92"/>
        <v>1.2936753136605288</v>
      </c>
      <c r="V134">
        <f t="shared" si="92"/>
        <v>1.3786951712983986</v>
      </c>
      <c r="W134">
        <f t="shared" si="92"/>
        <v>45.938604804230621</v>
      </c>
      <c r="X134">
        <f t="shared" si="92"/>
        <v>5.8499364137346381</v>
      </c>
      <c r="Y134">
        <f t="shared" si="92"/>
        <v>9.0111650572173367</v>
      </c>
      <c r="Z134">
        <f t="shared" si="92"/>
        <v>0.11057154867390755</v>
      </c>
    </row>
    <row r="135" spans="1:26" x14ac:dyDescent="0.2">
      <c r="A135" s="2" t="s">
        <v>142</v>
      </c>
      <c r="B135">
        <f t="shared" ref="B135:Z135" si="93">ABS(B99)</f>
        <v>3.1443312200005105</v>
      </c>
      <c r="C135">
        <f t="shared" si="93"/>
        <v>33.835805866619346</v>
      </c>
      <c r="D135">
        <f t="shared" si="93"/>
        <v>21.245781737580391</v>
      </c>
      <c r="E135">
        <f t="shared" si="93"/>
        <v>0.51872925745560206</v>
      </c>
      <c r="F135">
        <f t="shared" si="93"/>
        <v>4.3595232023534838E-2</v>
      </c>
      <c r="G135">
        <f t="shared" si="93"/>
        <v>1.6724053123462888</v>
      </c>
      <c r="H135">
        <f t="shared" si="93"/>
        <v>0.17985611510791624</v>
      </c>
      <c r="I135">
        <f t="shared" si="93"/>
        <v>0.90171325518485124</v>
      </c>
      <c r="J135">
        <f t="shared" si="93"/>
        <v>0.35460992907801925</v>
      </c>
      <c r="K135">
        <f t="shared" si="93"/>
        <v>2.0670677919239506</v>
      </c>
      <c r="L135">
        <f t="shared" si="93"/>
        <v>2.3306622992994761</v>
      </c>
      <c r="M135">
        <f t="shared" si="93"/>
        <v>15.604681404421324</v>
      </c>
      <c r="N135">
        <f t="shared" si="93"/>
        <v>44.014596374640277</v>
      </c>
      <c r="O135">
        <f t="shared" si="93"/>
        <v>14.546708031713198</v>
      </c>
      <c r="P135">
        <f t="shared" si="93"/>
        <v>0.81677845010267969</v>
      </c>
      <c r="Q135">
        <f t="shared" si="93"/>
        <v>2.4075666380051564</v>
      </c>
      <c r="R135">
        <f t="shared" si="93"/>
        <v>15.770890545311882</v>
      </c>
      <c r="S135">
        <f t="shared" si="93"/>
        <v>14.458913336326907</v>
      </c>
      <c r="T135">
        <f t="shared" si="93"/>
        <v>0.11829353337874161</v>
      </c>
      <c r="U135">
        <f t="shared" si="93"/>
        <v>4.9579394009254832E-2</v>
      </c>
      <c r="V135">
        <f t="shared" si="93"/>
        <v>0.24073897035036115</v>
      </c>
      <c r="W135">
        <f t="shared" si="93"/>
        <v>32.571224759774317</v>
      </c>
      <c r="X135">
        <f t="shared" si="93"/>
        <v>5.8499364137346381</v>
      </c>
      <c r="Y135">
        <f t="shared" si="93"/>
        <v>4.4112705771116119</v>
      </c>
      <c r="Z135">
        <f t="shared" si="93"/>
        <v>0.29285242817148893</v>
      </c>
    </row>
    <row r="136" spans="1:26" x14ac:dyDescent="0.2">
      <c r="A136" s="2" t="s">
        <v>143</v>
      </c>
      <c r="B136">
        <f t="shared" ref="B136:Z136" si="94">ABS(B100)</f>
        <v>0.78158923143724823</v>
      </c>
      <c r="C136">
        <f t="shared" si="94"/>
        <v>8.066990100011931E-2</v>
      </c>
      <c r="D136">
        <f t="shared" si="94"/>
        <v>1.354989884250819</v>
      </c>
      <c r="E136">
        <f t="shared" si="94"/>
        <v>0.17595656423468006</v>
      </c>
      <c r="F136">
        <f t="shared" si="94"/>
        <v>0.1751244199540096</v>
      </c>
      <c r="G136">
        <f t="shared" si="94"/>
        <v>9.9157164105115062E-2</v>
      </c>
      <c r="H136">
        <f t="shared" si="94"/>
        <v>0.45105999097880023</v>
      </c>
      <c r="I136">
        <f t="shared" si="94"/>
        <v>0.9923319801533681</v>
      </c>
      <c r="J136">
        <f t="shared" si="94"/>
        <v>0.53238686779058941</v>
      </c>
      <c r="K136">
        <f t="shared" si="94"/>
        <v>3.7699049183272644</v>
      </c>
      <c r="L136">
        <f t="shared" si="94"/>
        <v>4.4964588652562307</v>
      </c>
      <c r="M136">
        <f t="shared" si="94"/>
        <v>1.9345601843768423</v>
      </c>
      <c r="N136">
        <f t="shared" si="94"/>
        <v>1.271393643031796</v>
      </c>
      <c r="O136">
        <f t="shared" si="94"/>
        <v>0.51546391752576226</v>
      </c>
      <c r="P136">
        <f t="shared" si="94"/>
        <v>20.959191126112223</v>
      </c>
      <c r="Q136">
        <f t="shared" si="94"/>
        <v>0.69868995633188768</v>
      </c>
      <c r="R136">
        <f t="shared" si="94"/>
        <v>3.0201342281879149</v>
      </c>
      <c r="S136">
        <f t="shared" si="94"/>
        <v>2.6743075453677148</v>
      </c>
      <c r="T136">
        <f t="shared" si="94"/>
        <v>3.0336530260469621</v>
      </c>
      <c r="U136">
        <f t="shared" si="94"/>
        <v>0.26946235368913585</v>
      </c>
      <c r="V136">
        <f t="shared" si="94"/>
        <v>0.27707321854388794</v>
      </c>
      <c r="W136">
        <f t="shared" si="94"/>
        <v>23.542667198106855</v>
      </c>
      <c r="X136">
        <f t="shared" si="94"/>
        <v>2.1648626144879337</v>
      </c>
      <c r="Y136">
        <f t="shared" si="94"/>
        <v>7.5464612466723313</v>
      </c>
      <c r="Z136">
        <f t="shared" si="94"/>
        <v>1.0057354484640026</v>
      </c>
    </row>
    <row r="137" spans="1:26" x14ac:dyDescent="0.2">
      <c r="A137" s="2" t="s">
        <v>144</v>
      </c>
      <c r="B137">
        <f t="shared" ref="B137:Z137" si="95">ABS(B101)</f>
        <v>8.6467790747953757E-2</v>
      </c>
      <c r="C137">
        <f t="shared" si="95"/>
        <v>0.83263899179182799</v>
      </c>
      <c r="D137">
        <f t="shared" si="95"/>
        <v>1.6301445373108494</v>
      </c>
      <c r="E137">
        <f t="shared" si="95"/>
        <v>0.76354485043833953</v>
      </c>
      <c r="F137">
        <f t="shared" si="95"/>
        <v>0.2181574403298196</v>
      </c>
      <c r="G137">
        <f t="shared" si="95"/>
        <v>0.2968827313211253</v>
      </c>
      <c r="H137">
        <f t="shared" si="95"/>
        <v>9.0456806874712178E-2</v>
      </c>
      <c r="I137">
        <f t="shared" si="95"/>
        <v>0.45433893684688781</v>
      </c>
      <c r="J137">
        <f t="shared" si="95"/>
        <v>0.44385264092321353</v>
      </c>
      <c r="K137">
        <f t="shared" si="95"/>
        <v>3.4488347330246194</v>
      </c>
      <c r="L137">
        <f t="shared" si="95"/>
        <v>3.5698912388440891</v>
      </c>
      <c r="M137">
        <f t="shared" si="95"/>
        <v>0.60360079092517749</v>
      </c>
      <c r="N137">
        <f t="shared" si="95"/>
        <v>0.38948393378773677</v>
      </c>
      <c r="O137">
        <f t="shared" si="95"/>
        <v>1.4313597918022234</v>
      </c>
      <c r="P137">
        <f t="shared" si="95"/>
        <v>0.44812858906400754</v>
      </c>
      <c r="Q137">
        <f t="shared" si="95"/>
        <v>2.0362992474546235</v>
      </c>
      <c r="R137">
        <f t="shared" si="95"/>
        <v>3.9612305099030785</v>
      </c>
      <c r="S137">
        <f t="shared" si="95"/>
        <v>9.4206311822900166E-2</v>
      </c>
      <c r="T137">
        <f t="shared" si="95"/>
        <v>0.24785556961812752</v>
      </c>
      <c r="U137">
        <f t="shared" si="95"/>
        <v>6.2404866472712102E-2</v>
      </c>
      <c r="V137">
        <f t="shared" si="95"/>
        <v>0.16288384464740013</v>
      </c>
      <c r="W137">
        <f t="shared" si="95"/>
        <v>18.848167539267024</v>
      </c>
      <c r="X137">
        <f t="shared" si="95"/>
        <v>0.25284450063210884</v>
      </c>
      <c r="Y137">
        <f t="shared" si="95"/>
        <v>7.2848921103042432</v>
      </c>
      <c r="Z137">
        <f t="shared" si="95"/>
        <v>1.0870629813653885E-2</v>
      </c>
    </row>
    <row r="138" spans="1:26" x14ac:dyDescent="0.2">
      <c r="A138" s="2" t="s">
        <v>145</v>
      </c>
      <c r="B138">
        <f t="shared" ref="B138:Z138" si="96">ABS(B102)</f>
        <v>0</v>
      </c>
      <c r="C138">
        <f t="shared" si="96"/>
        <v>0.64902538107250185</v>
      </c>
      <c r="D138">
        <f t="shared" si="96"/>
        <v>0.16497627895242578</v>
      </c>
      <c r="E138">
        <f t="shared" si="96"/>
        <v>1.5254640350241992</v>
      </c>
      <c r="F138">
        <f t="shared" si="96"/>
        <v>0.51402689043210759</v>
      </c>
      <c r="G138">
        <f t="shared" si="96"/>
        <v>0.29600394671928681</v>
      </c>
      <c r="H138">
        <f t="shared" si="96"/>
        <v>0.81781008632440322</v>
      </c>
      <c r="I138">
        <f t="shared" si="96"/>
        <v>0.54794520547944681</v>
      </c>
      <c r="J138">
        <f t="shared" si="96"/>
        <v>0</v>
      </c>
      <c r="K138">
        <f t="shared" si="96"/>
        <v>3.2490829063006008</v>
      </c>
      <c r="L138">
        <f t="shared" si="96"/>
        <v>3.3810488558238414</v>
      </c>
      <c r="M138">
        <f t="shared" si="96"/>
        <v>4.5562733764025953</v>
      </c>
      <c r="N138">
        <f t="shared" si="96"/>
        <v>0.38948393378773677</v>
      </c>
      <c r="O138">
        <f t="shared" si="96"/>
        <v>0.13097576948265688</v>
      </c>
      <c r="P138">
        <f t="shared" si="96"/>
        <v>0.3971734954414749</v>
      </c>
      <c r="Q138">
        <f t="shared" si="96"/>
        <v>1.5958166163278151</v>
      </c>
      <c r="R138">
        <f t="shared" si="96"/>
        <v>1.4027188501168848</v>
      </c>
      <c r="S138">
        <f t="shared" si="96"/>
        <v>1.0304449648711891</v>
      </c>
      <c r="T138">
        <f t="shared" si="96"/>
        <v>0.14823841719945197</v>
      </c>
      <c r="U138">
        <f t="shared" si="96"/>
        <v>0.15010759959898137</v>
      </c>
      <c r="V138">
        <f t="shared" si="96"/>
        <v>0.3319939580337255</v>
      </c>
      <c r="W138">
        <f t="shared" si="96"/>
        <v>5.0429637977179924</v>
      </c>
      <c r="X138">
        <f t="shared" si="96"/>
        <v>1.2738853503184715</v>
      </c>
      <c r="Y138">
        <f t="shared" si="96"/>
        <v>3.3965693279439448</v>
      </c>
      <c r="Z138">
        <f t="shared" si="96"/>
        <v>0.10566451611885136</v>
      </c>
    </row>
    <row r="139" spans="1:26" x14ac:dyDescent="0.2">
      <c r="A139" s="2" t="s">
        <v>146</v>
      </c>
      <c r="B139">
        <f t="shared" ref="B139:Z139" si="97">ABS(B103)</f>
        <v>8.6467790747953757E-2</v>
      </c>
      <c r="C139">
        <f t="shared" si="97"/>
        <v>0.15611221662605804</v>
      </c>
      <c r="D139">
        <f t="shared" si="97"/>
        <v>0.73876629843100561</v>
      </c>
      <c r="E139">
        <f t="shared" si="97"/>
        <v>2.8359736991442102</v>
      </c>
      <c r="F139">
        <f t="shared" si="97"/>
        <v>0.13307735184593261</v>
      </c>
      <c r="G139">
        <f t="shared" si="97"/>
        <v>0</v>
      </c>
      <c r="H139">
        <f t="shared" si="97"/>
        <v>0.18264840182647363</v>
      </c>
      <c r="I139">
        <f t="shared" si="97"/>
        <v>0</v>
      </c>
      <c r="J139">
        <f t="shared" si="97"/>
        <v>0</v>
      </c>
      <c r="K139">
        <f t="shared" si="97"/>
        <v>1.3851541398741989</v>
      </c>
      <c r="L139">
        <f t="shared" si="97"/>
        <v>2.396167014936065</v>
      </c>
      <c r="M139">
        <f t="shared" si="97"/>
        <v>2.0401447844685716</v>
      </c>
      <c r="N139">
        <f t="shared" si="97"/>
        <v>0.29112081513827959</v>
      </c>
      <c r="O139">
        <f t="shared" si="97"/>
        <v>1.1711125569290717</v>
      </c>
      <c r="P139">
        <f t="shared" si="97"/>
        <v>0.38866871088904148</v>
      </c>
      <c r="Q139">
        <f t="shared" si="97"/>
        <v>0.19094828703739924</v>
      </c>
      <c r="R139">
        <f t="shared" si="97"/>
        <v>0.96920776008353715</v>
      </c>
      <c r="S139">
        <f t="shared" si="97"/>
        <v>0.65451145395044685</v>
      </c>
      <c r="T139">
        <f t="shared" si="97"/>
        <v>0.23701261678725788</v>
      </c>
      <c r="U139">
        <f t="shared" si="97"/>
        <v>0.18530914590080402</v>
      </c>
      <c r="V139">
        <f t="shared" si="97"/>
        <v>1.2334286091387856</v>
      </c>
      <c r="W139">
        <f t="shared" si="97"/>
        <v>8.7002234196346375</v>
      </c>
      <c r="X139">
        <f t="shared" si="97"/>
        <v>1.7241379310344827</v>
      </c>
      <c r="Y139">
        <f t="shared" si="97"/>
        <v>1.0591374615142151</v>
      </c>
      <c r="Z139">
        <f t="shared" si="97"/>
        <v>0.11648895637185286</v>
      </c>
    </row>
    <row r="140" spans="1:26" x14ac:dyDescent="0.2">
      <c r="A140" s="2" t="s">
        <v>147</v>
      </c>
      <c r="B140">
        <f t="shared" ref="B140:Z140" si="98">ABS(B104)</f>
        <v>0.34542314335060942</v>
      </c>
      <c r="C140">
        <f t="shared" si="98"/>
        <v>3.4888053390091781E-2</v>
      </c>
      <c r="D140">
        <f t="shared" si="98"/>
        <v>0.57419753226860237</v>
      </c>
      <c r="E140">
        <f t="shared" si="98"/>
        <v>8.5264594599333385</v>
      </c>
      <c r="F140">
        <f t="shared" si="98"/>
        <v>0.24476377514572784</v>
      </c>
      <c r="G140">
        <f t="shared" si="98"/>
        <v>9.8570724494819434E-2</v>
      </c>
      <c r="H140">
        <f t="shared" si="98"/>
        <v>0.18298261665142071</v>
      </c>
      <c r="I140">
        <f t="shared" si="98"/>
        <v>0.18298261665142071</v>
      </c>
      <c r="J140">
        <f t="shared" si="98"/>
        <v>0.26536930561698108</v>
      </c>
      <c r="K140">
        <f t="shared" si="98"/>
        <v>1.18145227176865</v>
      </c>
      <c r="L140">
        <f t="shared" si="98"/>
        <v>1.3166049199731137E-2</v>
      </c>
      <c r="M140">
        <f t="shared" si="98"/>
        <v>1.8076178179470701</v>
      </c>
      <c r="N140">
        <f t="shared" si="98"/>
        <v>0.29027576197387245</v>
      </c>
      <c r="O140">
        <f t="shared" si="98"/>
        <v>0.38734667527436695</v>
      </c>
      <c r="P140">
        <f t="shared" si="98"/>
        <v>0.27621573000496746</v>
      </c>
      <c r="Q140">
        <f t="shared" si="98"/>
        <v>0.17386059219047134</v>
      </c>
      <c r="R140">
        <f t="shared" si="98"/>
        <v>1.1273332502517335</v>
      </c>
      <c r="S140">
        <f t="shared" si="98"/>
        <v>0.47014574518100616</v>
      </c>
      <c r="T140">
        <f t="shared" si="98"/>
        <v>0.1382959337535421</v>
      </c>
      <c r="U140">
        <f t="shared" si="98"/>
        <v>0.21985653772918129</v>
      </c>
      <c r="V140">
        <f t="shared" si="98"/>
        <v>2.583621423821608</v>
      </c>
      <c r="W140">
        <f t="shared" si="98"/>
        <v>12.20489977728284</v>
      </c>
      <c r="X140">
        <f t="shared" si="98"/>
        <v>0.26052974381241611</v>
      </c>
      <c r="Y140">
        <f t="shared" si="98"/>
        <v>5.4328196787452914</v>
      </c>
      <c r="Z140">
        <f t="shared" si="98"/>
        <v>4.2363905952127343E-2</v>
      </c>
    </row>
    <row r="141" spans="1:26" x14ac:dyDescent="0.2">
      <c r="A141" s="2" t="s">
        <v>148</v>
      </c>
      <c r="B141">
        <f t="shared" ref="B141:Z141" si="99">ABS(B105)</f>
        <v>0.25828669823503841</v>
      </c>
      <c r="C141">
        <f t="shared" si="99"/>
        <v>0.16764495294822826</v>
      </c>
      <c r="D141">
        <f t="shared" si="99"/>
        <v>0.96863014078627185</v>
      </c>
      <c r="E141">
        <f t="shared" si="99"/>
        <v>1.0958162455094627</v>
      </c>
      <c r="F141">
        <f t="shared" si="99"/>
        <v>0.33860954161214396</v>
      </c>
      <c r="G141">
        <f t="shared" si="99"/>
        <v>0.39370078740156644</v>
      </c>
      <c r="H141">
        <f t="shared" si="99"/>
        <v>0.27510316368637977</v>
      </c>
      <c r="I141">
        <f t="shared" si="99"/>
        <v>0.36630036630037149</v>
      </c>
      <c r="J141">
        <f t="shared" si="99"/>
        <v>0</v>
      </c>
      <c r="K141">
        <f t="shared" si="99"/>
        <v>1.9172610650879842</v>
      </c>
      <c r="L141">
        <f t="shared" si="99"/>
        <v>1.0536318917112779</v>
      </c>
      <c r="M141">
        <f t="shared" si="99"/>
        <v>1.8383518225039475</v>
      </c>
      <c r="N141">
        <f t="shared" si="99"/>
        <v>0.28943560057886847</v>
      </c>
      <c r="O141">
        <f t="shared" si="99"/>
        <v>0.38734667527436695</v>
      </c>
      <c r="P141">
        <f t="shared" si="99"/>
        <v>6.3329973861924863E-2</v>
      </c>
      <c r="Q141">
        <f t="shared" si="99"/>
        <v>0.22632371389297215</v>
      </c>
      <c r="R141">
        <f t="shared" si="99"/>
        <v>1.2491640162723567</v>
      </c>
      <c r="S141">
        <f t="shared" si="99"/>
        <v>0.37629350893697616</v>
      </c>
      <c r="T141">
        <f t="shared" si="99"/>
        <v>4.9312096257212917E-2</v>
      </c>
      <c r="U141">
        <f t="shared" si="99"/>
        <v>8.857571174598837E-2</v>
      </c>
      <c r="V141">
        <f t="shared" si="99"/>
        <v>0.46886283180048105</v>
      </c>
      <c r="W141">
        <f t="shared" si="99"/>
        <v>2.4198194737852989</v>
      </c>
      <c r="X141">
        <f t="shared" si="99"/>
        <v>1.1338857392062773</v>
      </c>
      <c r="Y141">
        <f t="shared" si="99"/>
        <v>1.8696714667585319</v>
      </c>
      <c r="Z141">
        <f t="shared" si="99"/>
        <v>9.534403305260436E-2</v>
      </c>
    </row>
    <row r="142" spans="1:26" x14ac:dyDescent="0.2">
      <c r="A142" s="2" t="s">
        <v>149</v>
      </c>
      <c r="B142">
        <f t="shared" ref="B142:Z142" si="100">ABS(B106)</f>
        <v>8.6021505376339194E-2</v>
      </c>
      <c r="C142">
        <f t="shared" si="100"/>
        <v>7.2012986281657448E-2</v>
      </c>
      <c r="D142">
        <f t="shared" si="100"/>
        <v>0.79244147392565911</v>
      </c>
      <c r="E142">
        <f t="shared" si="100"/>
        <v>3.9937403845127859</v>
      </c>
      <c r="F142">
        <f t="shared" si="100"/>
        <v>0.34675516499185915</v>
      </c>
      <c r="G142">
        <f t="shared" si="100"/>
        <v>0.19665683382497826</v>
      </c>
      <c r="H142">
        <f t="shared" si="100"/>
        <v>0.27510316368637977</v>
      </c>
      <c r="I142">
        <f t="shared" si="100"/>
        <v>0.27485112230874681</v>
      </c>
      <c r="J142">
        <f t="shared" si="100"/>
        <v>8.837825894830624E-2</v>
      </c>
      <c r="K142">
        <f t="shared" si="100"/>
        <v>3.3076724979875731</v>
      </c>
      <c r="L142">
        <f t="shared" si="100"/>
        <v>3.2561365204045805</v>
      </c>
      <c r="M142">
        <f t="shared" si="100"/>
        <v>2.3587833643699638</v>
      </c>
      <c r="N142">
        <f t="shared" si="100"/>
        <v>0.19286403085824769</v>
      </c>
      <c r="O142">
        <f t="shared" si="100"/>
        <v>0.25839793281654111</v>
      </c>
      <c r="P142">
        <f t="shared" si="100"/>
        <v>0.2245889043860643</v>
      </c>
      <c r="Q142">
        <f t="shared" si="100"/>
        <v>4.6110161367342035E-2</v>
      </c>
      <c r="R142">
        <f t="shared" si="100"/>
        <v>1.482196844329233</v>
      </c>
      <c r="S142">
        <f t="shared" si="100"/>
        <v>0.65512400561535133</v>
      </c>
      <c r="T142">
        <f t="shared" si="100"/>
        <v>1.9718032140384287E-2</v>
      </c>
      <c r="U142">
        <f t="shared" si="100"/>
        <v>2.2399489787531587E-2</v>
      </c>
      <c r="V142">
        <f t="shared" si="100"/>
        <v>1.2098415546705299</v>
      </c>
      <c r="W142">
        <f t="shared" si="100"/>
        <v>1.1634159456420763</v>
      </c>
      <c r="X142">
        <f t="shared" si="100"/>
        <v>0</v>
      </c>
      <c r="Y142">
        <f t="shared" si="100"/>
        <v>1.1402546283868922</v>
      </c>
      <c r="Z142">
        <f t="shared" si="100"/>
        <v>6.354247959291115E-2</v>
      </c>
    </row>
    <row r="143" spans="1:26" x14ac:dyDescent="0.2">
      <c r="A143" s="2" t="s">
        <v>150</v>
      </c>
      <c r="B143">
        <f t="shared" ref="B143:Z143" si="101">ABS(B107)</f>
        <v>0.60060060060060294</v>
      </c>
      <c r="C143">
        <f t="shared" si="101"/>
        <v>0.41600610401850791</v>
      </c>
      <c r="D143">
        <f t="shared" si="101"/>
        <v>0.80735586819424809</v>
      </c>
      <c r="E143">
        <f t="shared" si="101"/>
        <v>4.171964900900246</v>
      </c>
      <c r="F143">
        <f t="shared" si="101"/>
        <v>0.30726641183445946</v>
      </c>
      <c r="G143">
        <f t="shared" si="101"/>
        <v>0.29484029484030605</v>
      </c>
      <c r="H143">
        <f t="shared" si="101"/>
        <v>0.36697247706422542</v>
      </c>
      <c r="I143">
        <f t="shared" si="101"/>
        <v>0.18315018315018577</v>
      </c>
      <c r="J143">
        <f t="shared" si="101"/>
        <v>8.8456435205656186E-2</v>
      </c>
      <c r="K143">
        <f t="shared" si="101"/>
        <v>0.92387519407808849</v>
      </c>
      <c r="L143">
        <f t="shared" si="101"/>
        <v>1.0281749064355425</v>
      </c>
      <c r="M143">
        <f t="shared" si="101"/>
        <v>3.080640289942612</v>
      </c>
      <c r="N143">
        <f t="shared" si="101"/>
        <v>0.19286403085824769</v>
      </c>
      <c r="O143">
        <f t="shared" si="101"/>
        <v>0.25773195876289029</v>
      </c>
      <c r="P143">
        <f t="shared" si="101"/>
        <v>0.47457382794356562</v>
      </c>
      <c r="Q143">
        <f t="shared" si="101"/>
        <v>0.46767672291912604</v>
      </c>
      <c r="R143">
        <f t="shared" si="101"/>
        <v>1.4589512313206718</v>
      </c>
      <c r="S143">
        <f t="shared" si="101"/>
        <v>0.84309133489461896</v>
      </c>
      <c r="T143">
        <f t="shared" si="101"/>
        <v>2.9560044761577628E-2</v>
      </c>
      <c r="U143">
        <f t="shared" si="101"/>
        <v>0.60346616148926313</v>
      </c>
      <c r="V143">
        <f t="shared" si="101"/>
        <v>0.50127259379380107</v>
      </c>
      <c r="W143">
        <f t="shared" si="101"/>
        <v>10.005679178068045</v>
      </c>
      <c r="X143">
        <f t="shared" si="101"/>
        <v>0.88105726872246704</v>
      </c>
      <c r="Y143">
        <f t="shared" si="101"/>
        <v>2.916561391574668E-2</v>
      </c>
      <c r="Z143">
        <f t="shared" si="101"/>
        <v>0.15922043343068989</v>
      </c>
    </row>
    <row r="144" spans="1:26" x14ac:dyDescent="0.2">
      <c r="A144" s="2" t="s">
        <v>151</v>
      </c>
      <c r="B144">
        <f t="shared" ref="B144:Z144" si="102">ABS(B108)</f>
        <v>8.5579803166460008E-2</v>
      </c>
      <c r="C144">
        <f t="shared" si="102"/>
        <v>0.64506329526861228</v>
      </c>
      <c r="D144">
        <f t="shared" si="102"/>
        <v>1.035946842170695</v>
      </c>
      <c r="E144">
        <f t="shared" si="102"/>
        <v>0.74808647128595107</v>
      </c>
      <c r="F144">
        <f t="shared" si="102"/>
        <v>0.5446955060183909</v>
      </c>
      <c r="G144">
        <f t="shared" si="102"/>
        <v>0.19646365422397133</v>
      </c>
      <c r="H144">
        <f t="shared" si="102"/>
        <v>0.2753556677374917</v>
      </c>
      <c r="I144">
        <f t="shared" si="102"/>
        <v>0.45724737082761779</v>
      </c>
      <c r="J144">
        <f t="shared" si="102"/>
        <v>0.26513477684489367</v>
      </c>
      <c r="K144">
        <f t="shared" si="102"/>
        <v>5.8384391379887068</v>
      </c>
      <c r="L144">
        <f t="shared" si="102"/>
        <v>6.4903476734172312</v>
      </c>
      <c r="M144">
        <f t="shared" si="102"/>
        <v>2.4096385542168646</v>
      </c>
      <c r="N144">
        <f t="shared" si="102"/>
        <v>0.38461538461539008</v>
      </c>
      <c r="O144">
        <f t="shared" si="102"/>
        <v>0.6414368184733803</v>
      </c>
      <c r="P144">
        <f t="shared" si="102"/>
        <v>0.33302445254495117</v>
      </c>
      <c r="Q144">
        <f t="shared" si="102"/>
        <v>0.7352941176470561</v>
      </c>
      <c r="R144">
        <f t="shared" si="102"/>
        <v>1.8382352941176472</v>
      </c>
      <c r="S144">
        <f t="shared" si="102"/>
        <v>0.56603773584905126</v>
      </c>
      <c r="T144">
        <f t="shared" si="102"/>
        <v>8.8571485923444659E-2</v>
      </c>
      <c r="U144">
        <f t="shared" si="102"/>
        <v>0.8592501386827035</v>
      </c>
      <c r="V144">
        <f t="shared" si="102"/>
        <v>0.89317458408948314</v>
      </c>
      <c r="W144">
        <f t="shared" si="102"/>
        <v>1.2028430836522628</v>
      </c>
      <c r="X144">
        <f t="shared" si="102"/>
        <v>0.26583961010190271</v>
      </c>
      <c r="Y144">
        <f t="shared" si="102"/>
        <v>2.7599795808875576</v>
      </c>
      <c r="Z144">
        <f t="shared" si="102"/>
        <v>0.27746246924513468</v>
      </c>
    </row>
    <row r="145" spans="1:26" x14ac:dyDescent="0.2">
      <c r="A145" s="2" t="s">
        <v>152</v>
      </c>
      <c r="B145">
        <f t="shared" ref="B145:Z145" si="103">ABS(B109)</f>
        <v>2.0038167938931308</v>
      </c>
      <c r="C145">
        <f t="shared" si="103"/>
        <v>0.62833556553739012</v>
      </c>
      <c r="D145">
        <f t="shared" si="103"/>
        <v>0.84723574213466601</v>
      </c>
      <c r="E145">
        <f t="shared" si="103"/>
        <v>0.76540914660368886</v>
      </c>
      <c r="F145">
        <f t="shared" si="103"/>
        <v>0.34303015423967959</v>
      </c>
      <c r="G145">
        <f t="shared" si="103"/>
        <v>9.8280098280092681E-2</v>
      </c>
      <c r="H145">
        <f t="shared" si="103"/>
        <v>0.82834790612056275</v>
      </c>
      <c r="I145">
        <f t="shared" si="103"/>
        <v>0.54894784995424917</v>
      </c>
      <c r="J145">
        <f t="shared" si="103"/>
        <v>0.53097345132742857</v>
      </c>
      <c r="K145">
        <f t="shared" si="103"/>
        <v>2.9009604171729042</v>
      </c>
      <c r="L145">
        <f t="shared" si="103"/>
        <v>3.1865483451451038</v>
      </c>
      <c r="M145">
        <f t="shared" si="103"/>
        <v>2.409638554216877</v>
      </c>
      <c r="N145">
        <f t="shared" si="103"/>
        <v>0.48100048100048104</v>
      </c>
      <c r="O145">
        <f t="shared" si="103"/>
        <v>0.25542784163474175</v>
      </c>
      <c r="P145">
        <f t="shared" si="103"/>
        <v>0.59690821763296908</v>
      </c>
      <c r="Q145">
        <f t="shared" si="103"/>
        <v>0.92678405931417973</v>
      </c>
      <c r="R145">
        <f t="shared" si="103"/>
        <v>9.280742459396224E-2</v>
      </c>
      <c r="S145">
        <f t="shared" si="103"/>
        <v>2.199904351984693</v>
      </c>
      <c r="T145">
        <f t="shared" si="103"/>
        <v>4.9332227469966454E-2</v>
      </c>
      <c r="U145">
        <f t="shared" si="103"/>
        <v>1.0625854438138105</v>
      </c>
      <c r="V145">
        <f t="shared" si="103"/>
        <v>1.157739711767904</v>
      </c>
      <c r="W145">
        <f t="shared" si="103"/>
        <v>17.225689973515834</v>
      </c>
      <c r="X145">
        <f t="shared" si="103"/>
        <v>0.80178173719376888</v>
      </c>
      <c r="Y145">
        <f t="shared" si="103"/>
        <v>3.5364958447216988</v>
      </c>
      <c r="Z145">
        <f t="shared" si="103"/>
        <v>0.2227185758098246</v>
      </c>
    </row>
    <row r="146" spans="1:26" x14ac:dyDescent="0.2">
      <c r="A146" s="2" t="s">
        <v>303</v>
      </c>
      <c r="B146">
        <f>AVERAGE(B112:B145)</f>
        <v>0.70650004671840694</v>
      </c>
      <c r="C146">
        <f t="shared" ref="C146:Z146" si="104">AVERAGE(C112:C145)</f>
        <v>1.580874304539569</v>
      </c>
      <c r="D146">
        <f t="shared" si="104"/>
        <v>1.4592686074616128</v>
      </c>
      <c r="E146">
        <f t="shared" si="104"/>
        <v>2.2453542128591044</v>
      </c>
      <c r="F146">
        <f t="shared" si="104"/>
        <v>0.3838557638468662</v>
      </c>
      <c r="G146">
        <f t="shared" si="104"/>
        <v>0.26609578239910125</v>
      </c>
      <c r="H146">
        <f t="shared" si="104"/>
        <v>0.4623338872700879</v>
      </c>
      <c r="I146">
        <f t="shared" si="104"/>
        <v>0.55349366211845674</v>
      </c>
      <c r="J146">
        <f t="shared" si="104"/>
        <v>0.31514703738924693</v>
      </c>
      <c r="K146">
        <f t="shared" si="104"/>
        <v>2.569332750412852</v>
      </c>
      <c r="L146">
        <f t="shared" si="104"/>
        <v>2.6380581323878154</v>
      </c>
      <c r="M146">
        <f t="shared" si="104"/>
        <v>2.0481147914122748</v>
      </c>
      <c r="N146">
        <f t="shared" si="104"/>
        <v>3.5135070469505942</v>
      </c>
      <c r="O146">
        <f t="shared" si="104"/>
        <v>2.1683191702557072</v>
      </c>
      <c r="P146">
        <f t="shared" si="104"/>
        <v>1.6876726689391124</v>
      </c>
      <c r="Q146">
        <f t="shared" si="104"/>
        <v>1.0460888371148349</v>
      </c>
      <c r="R146">
        <f t="shared" si="104"/>
        <v>3.2751499375255748</v>
      </c>
      <c r="S146">
        <f t="shared" si="104"/>
        <v>2.840257907871937</v>
      </c>
      <c r="T146">
        <f t="shared" si="104"/>
        <v>0.37844858876478515</v>
      </c>
      <c r="U146">
        <f t="shared" si="104"/>
        <v>0.33301635244077993</v>
      </c>
      <c r="V146">
        <f t="shared" si="104"/>
        <v>1.0164819086287771</v>
      </c>
      <c r="W146">
        <f t="shared" si="104"/>
        <v>15.082877176855497</v>
      </c>
      <c r="X146">
        <f t="shared" si="104"/>
        <v>1.4626464076672527</v>
      </c>
      <c r="Y146">
        <f t="shared" si="104"/>
        <v>6.6667709198760647</v>
      </c>
      <c r="Z146">
        <f t="shared" si="104"/>
        <v>0.34124788043979781</v>
      </c>
    </row>
    <row r="148" spans="1:26" x14ac:dyDescent="0.2">
      <c r="A148" s="2" t="s">
        <v>304</v>
      </c>
    </row>
    <row r="149" spans="1:26" x14ac:dyDescent="0.2">
      <c r="A149" s="2" t="s">
        <v>121</v>
      </c>
      <c r="B149">
        <f>B76/B$146</f>
        <v>2.9773413408143661</v>
      </c>
      <c r="C149">
        <f t="shared" ref="C149:Z149" si="105">C76/C$146</f>
        <v>-1.1387328854946757</v>
      </c>
      <c r="D149">
        <f t="shared" si="105"/>
        <v>-0.56917378829825171</v>
      </c>
      <c r="E149">
        <f t="shared" si="105"/>
        <v>1.2420840760020635</v>
      </c>
      <c r="F149">
        <f t="shared" si="105"/>
        <v>-0.90313013695789812</v>
      </c>
      <c r="G149">
        <f t="shared" si="105"/>
        <v>0</v>
      </c>
      <c r="H149">
        <f t="shared" si="105"/>
        <v>-1.7373004089064399</v>
      </c>
      <c r="I149">
        <f t="shared" si="105"/>
        <v>-1.3080220244645817</v>
      </c>
      <c r="J149">
        <f t="shared" si="105"/>
        <v>-0.83393482462442226</v>
      </c>
      <c r="K149">
        <f t="shared" si="105"/>
        <v>-2.675769783251039</v>
      </c>
      <c r="L149">
        <f t="shared" si="105"/>
        <v>-2.3855579393621067</v>
      </c>
      <c r="M149">
        <f t="shared" si="105"/>
        <v>0.16034610283367026</v>
      </c>
      <c r="N149">
        <f t="shared" si="105"/>
        <v>0</v>
      </c>
      <c r="O149">
        <f t="shared" si="105"/>
        <v>-0.69801232875464225</v>
      </c>
      <c r="P149">
        <f t="shared" si="105"/>
        <v>-0.18839554403022793</v>
      </c>
      <c r="Q149">
        <f t="shared" si="105"/>
        <v>0.64621847346974803</v>
      </c>
      <c r="R149">
        <f t="shared" si="105"/>
        <v>-0.75528148266935069</v>
      </c>
      <c r="S149">
        <f t="shared" si="105"/>
        <v>-3.4072326065943477</v>
      </c>
      <c r="T149">
        <f t="shared" si="105"/>
        <v>-1.6410625252354774</v>
      </c>
      <c r="U149">
        <f t="shared" si="105"/>
        <v>-0.52261146180109674</v>
      </c>
      <c r="V149">
        <f t="shared" si="105"/>
        <v>-1.277112386032031</v>
      </c>
      <c r="W149">
        <f t="shared" si="105"/>
        <v>-2.5948055926918077</v>
      </c>
      <c r="X149">
        <f t="shared" si="105"/>
        <v>-1.7707137172575931</v>
      </c>
      <c r="Y149">
        <f t="shared" si="105"/>
        <v>-2.3059284335203634</v>
      </c>
      <c r="Z149">
        <f t="shared" si="105"/>
        <v>2.355392766956435</v>
      </c>
    </row>
    <row r="150" spans="1:26" x14ac:dyDescent="0.2">
      <c r="A150" s="2" t="s">
        <v>122</v>
      </c>
      <c r="B150">
        <f t="shared" ref="B150:Z150" si="106">B77/B$146</f>
        <v>-3.2182364616778849</v>
      </c>
      <c r="C150">
        <f>C77/C$146</f>
        <v>-0.37782756492558511</v>
      </c>
      <c r="D150">
        <f t="shared" si="106"/>
        <v>-0.46308131823693299</v>
      </c>
      <c r="E150">
        <f t="shared" si="106"/>
        <v>0.85593011319062218</v>
      </c>
      <c r="F150">
        <f t="shared" si="106"/>
        <v>-0.92129561567884111</v>
      </c>
      <c r="G150">
        <f t="shared" si="106"/>
        <v>0.37043324627738389</v>
      </c>
      <c r="H150">
        <f t="shared" si="106"/>
        <v>-2.9268457497814664</v>
      </c>
      <c r="I150">
        <f t="shared" si="106"/>
        <v>-0.657581591006966</v>
      </c>
      <c r="J150">
        <f t="shared" si="106"/>
        <v>0.2782220085660479</v>
      </c>
      <c r="K150">
        <f t="shared" si="106"/>
        <v>1.2027476507696579</v>
      </c>
      <c r="L150">
        <f t="shared" si="106"/>
        <v>1.1202585083130185</v>
      </c>
      <c r="M150">
        <f t="shared" si="106"/>
        <v>4.0004414840515465E-2</v>
      </c>
      <c r="N150">
        <f t="shared" si="106"/>
        <v>2.016963130721166</v>
      </c>
      <c r="O150">
        <f t="shared" si="106"/>
        <v>-0.70873919220421244</v>
      </c>
      <c r="P150">
        <f t="shared" si="106"/>
        <v>-0.46639301027652019</v>
      </c>
      <c r="Q150">
        <f t="shared" si="106"/>
        <v>1.0977321601278169</v>
      </c>
      <c r="R150">
        <f t="shared" si="106"/>
        <v>1.6534090219285908</v>
      </c>
      <c r="S150">
        <f t="shared" si="106"/>
        <v>-0.83868676198526915</v>
      </c>
      <c r="T150">
        <f t="shared" si="106"/>
        <v>0.30093344955978246</v>
      </c>
      <c r="U150">
        <f t="shared" si="106"/>
        <v>0.33560577284895138</v>
      </c>
      <c r="V150">
        <f t="shared" si="106"/>
        <v>-0.61518464642001514</v>
      </c>
      <c r="W150">
        <f t="shared" si="106"/>
        <v>1.6072811545282588</v>
      </c>
      <c r="X150">
        <f t="shared" si="106"/>
        <v>0.52948092223040888</v>
      </c>
      <c r="Y150">
        <f t="shared" si="106"/>
        <v>-0.52432848685201194</v>
      </c>
      <c r="Z150">
        <f t="shared" si="106"/>
        <v>-1.0665739374274759</v>
      </c>
    </row>
    <row r="151" spans="1:26" x14ac:dyDescent="0.2">
      <c r="A151" s="2" t="s">
        <v>123</v>
      </c>
      <c r="B151">
        <f t="shared" ref="B151:Z151" si="107">B78/B$146</f>
        <v>0.72154362281553253</v>
      </c>
      <c r="C151">
        <f t="shared" si="107"/>
        <v>0.26890490864100797</v>
      </c>
      <c r="D151">
        <f t="shared" si="107"/>
        <v>-0.43588620861843019</v>
      </c>
      <c r="E151">
        <f t="shared" si="107"/>
        <v>-0.16704283012416796</v>
      </c>
      <c r="F151">
        <f t="shared" si="107"/>
        <v>-1.0578764933245473</v>
      </c>
      <c r="G151">
        <f t="shared" si="107"/>
        <v>-1.1123962358611459</v>
      </c>
      <c r="H151">
        <f t="shared" si="107"/>
        <v>1.3708078826273959</v>
      </c>
      <c r="I151">
        <f t="shared" si="107"/>
        <v>1.9655906668631173</v>
      </c>
      <c r="J151">
        <f t="shared" si="107"/>
        <v>-0.2782220085660479</v>
      </c>
      <c r="K151">
        <f t="shared" si="107"/>
        <v>0.56157538895516357</v>
      </c>
      <c r="L151">
        <f t="shared" si="107"/>
        <v>0.62516323575804755</v>
      </c>
      <c r="M151">
        <f t="shared" si="107"/>
        <v>0.15969055866836501</v>
      </c>
      <c r="N151">
        <f t="shared" si="107"/>
        <v>-1.9590082193937681</v>
      </c>
      <c r="O151">
        <f t="shared" si="107"/>
        <v>0</v>
      </c>
      <c r="P151">
        <f t="shared" si="107"/>
        <v>-5.3301922883619617E-2</v>
      </c>
      <c r="Q151">
        <f t="shared" si="107"/>
        <v>-9.0998739277607044E-2</v>
      </c>
      <c r="R151">
        <f t="shared" si="107"/>
        <v>-0.73311670816682639</v>
      </c>
      <c r="S151">
        <f t="shared" si="107"/>
        <v>-0.65104947454471285</v>
      </c>
      <c r="T151">
        <f t="shared" si="107"/>
        <v>1.1940902542598408</v>
      </c>
      <c r="U151">
        <f t="shared" si="107"/>
        <v>-0.18559975597581888</v>
      </c>
      <c r="V151">
        <f t="shared" si="107"/>
        <v>4.811188220848963E-2</v>
      </c>
      <c r="W151">
        <f t="shared" si="107"/>
        <v>-1.7207723810884612</v>
      </c>
      <c r="X151">
        <f t="shared" si="107"/>
        <v>0.65613458812861603</v>
      </c>
      <c r="Y151">
        <f t="shared" si="107"/>
        <v>0.26210386282378756</v>
      </c>
      <c r="Z151">
        <f t="shared" si="107"/>
        <v>2.4125138165047093</v>
      </c>
    </row>
    <row r="152" spans="1:26" x14ac:dyDescent="0.2">
      <c r="A152" s="2" t="s">
        <v>124</v>
      </c>
      <c r="B152">
        <f t="shared" ref="B152:Z152" si="108">B79/B$146</f>
        <v>-0.72154362281553253</v>
      </c>
      <c r="C152">
        <f t="shared" si="108"/>
        <v>-7.7079072399513809E-2</v>
      </c>
      <c r="D152">
        <f t="shared" si="108"/>
        <v>-5.6387377038849412E-2</v>
      </c>
      <c r="E152">
        <f t="shared" si="108"/>
        <v>0.38551015175465436</v>
      </c>
      <c r="F152">
        <f t="shared" si="108"/>
        <v>-0.71480850433010745</v>
      </c>
      <c r="G152">
        <f t="shared" si="108"/>
        <v>0.74196353079651056</v>
      </c>
      <c r="H152">
        <f t="shared" si="108"/>
        <v>1.9433414277524743</v>
      </c>
      <c r="I152">
        <f t="shared" si="108"/>
        <v>-0.32612011214651682</v>
      </c>
      <c r="J152">
        <f t="shared" si="108"/>
        <v>-1.6744707164622306</v>
      </c>
      <c r="K152">
        <f t="shared" si="108"/>
        <v>-1.7692162405044125</v>
      </c>
      <c r="L152">
        <f t="shared" si="108"/>
        <v>-2.3498443289145201</v>
      </c>
      <c r="M152">
        <f t="shared" si="108"/>
        <v>0.27820734081397214</v>
      </c>
      <c r="N152">
        <f t="shared" si="108"/>
        <v>0.17337009651545554</v>
      </c>
      <c r="O152">
        <f t="shared" si="108"/>
        <v>1.0091613068115681</v>
      </c>
      <c r="P152">
        <f t="shared" si="108"/>
        <v>0.26822780531919338</v>
      </c>
      <c r="Q152">
        <f t="shared" si="108"/>
        <v>1.4456586103762767</v>
      </c>
      <c r="R152">
        <f t="shared" si="108"/>
        <v>0.19177269887959034</v>
      </c>
      <c r="S152">
        <f t="shared" si="108"/>
        <v>0.37839645622819795</v>
      </c>
      <c r="T152">
        <f t="shared" si="108"/>
        <v>0.94251634753183733</v>
      </c>
      <c r="U152">
        <f t="shared" si="108"/>
        <v>1.3926246126821495</v>
      </c>
      <c r="V152">
        <f t="shared" si="108"/>
        <v>0.28244888094458237</v>
      </c>
      <c r="W152">
        <f t="shared" si="108"/>
        <v>0.69209600753301237</v>
      </c>
      <c r="X152">
        <f t="shared" si="108"/>
        <v>-0.26170037926508238</v>
      </c>
      <c r="Y152">
        <f t="shared" si="108"/>
        <v>0.41450516533021964</v>
      </c>
      <c r="Z152">
        <f t="shared" si="108"/>
        <v>-0.69011109196117382</v>
      </c>
    </row>
    <row r="153" spans="1:26" x14ac:dyDescent="0.2">
      <c r="A153" s="2" t="s">
        <v>125</v>
      </c>
      <c r="B153">
        <f t="shared" ref="B153:Z153" si="109">B80/B$146</f>
        <v>-1.3324526151180802</v>
      </c>
      <c r="C153">
        <f t="shared" si="109"/>
        <v>2.1455384030354647E-2</v>
      </c>
      <c r="D153">
        <f>D80/D$146</f>
        <v>-0.45129274034963651</v>
      </c>
      <c r="E153">
        <f t="shared" si="109"/>
        <v>-0.38024948057058122</v>
      </c>
      <c r="F153">
        <f t="shared" si="109"/>
        <v>-0.28695601364289863</v>
      </c>
      <c r="G153">
        <f t="shared" si="109"/>
        <v>0.74050153369144034</v>
      </c>
      <c r="H153">
        <f t="shared" si="109"/>
        <v>2.8826375065595342</v>
      </c>
      <c r="I153">
        <f t="shared" si="109"/>
        <v>4.3535070392570594</v>
      </c>
      <c r="J153">
        <f t="shared" si="109"/>
        <v>5.8222422159558684</v>
      </c>
      <c r="K153">
        <f t="shared" si="109"/>
        <v>0.67181918839670174</v>
      </c>
      <c r="L153">
        <f t="shared" si="109"/>
        <v>1.1877472545891385</v>
      </c>
      <c r="M153">
        <f t="shared" si="109"/>
        <v>0.23720836427296249</v>
      </c>
      <c r="N153">
        <f t="shared" si="109"/>
        <v>0.20093911841890771</v>
      </c>
      <c r="O153">
        <f t="shared" si="109"/>
        <v>-0.14997942023183874</v>
      </c>
      <c r="P153">
        <f t="shared" si="109"/>
        <v>0.4583722612944145</v>
      </c>
      <c r="Q153">
        <f t="shared" si="109"/>
        <v>0.80368760439064946</v>
      </c>
      <c r="R153">
        <f t="shared" si="109"/>
        <v>0.43386079249186227</v>
      </c>
      <c r="S153">
        <f t="shared" si="109"/>
        <v>0</v>
      </c>
      <c r="T153">
        <f t="shared" si="109"/>
        <v>0.56744714175914102</v>
      </c>
      <c r="U153">
        <f t="shared" si="109"/>
        <v>-0.35152361912576063</v>
      </c>
      <c r="V153">
        <f t="shared" si="109"/>
        <v>0.14687235473915511</v>
      </c>
      <c r="W153">
        <f t="shared" si="109"/>
        <v>0.56828869392249126</v>
      </c>
      <c r="X153">
        <f t="shared" si="109"/>
        <v>1.4912206295960546</v>
      </c>
      <c r="Y153">
        <f t="shared" si="109"/>
        <v>0.83285291784171211</v>
      </c>
      <c r="Z153">
        <f t="shared" si="109"/>
        <v>-0.34434191985702584</v>
      </c>
    </row>
    <row r="154" spans="1:26" x14ac:dyDescent="0.2">
      <c r="A154" s="2" t="s">
        <v>126</v>
      </c>
      <c r="B154">
        <f t="shared" ref="B154:Z154" si="110">B81/B$146</f>
        <v>1.2118391039581762</v>
      </c>
      <c r="C154">
        <f t="shared" si="110"/>
        <v>-0.2811204534574171</v>
      </c>
      <c r="D154">
        <f t="shared" si="110"/>
        <v>-0.41760399072475918</v>
      </c>
      <c r="E154">
        <f t="shared" si="110"/>
        <v>-1.9798463787107492</v>
      </c>
      <c r="F154">
        <f t="shared" si="110"/>
        <v>-0.42321380950072746</v>
      </c>
      <c r="G154">
        <f t="shared" si="110"/>
        <v>1.4766386182649616</v>
      </c>
      <c r="H154">
        <f t="shared" si="110"/>
        <v>0</v>
      </c>
      <c r="I154">
        <f t="shared" si="110"/>
        <v>-0.63841180964371147</v>
      </c>
      <c r="J154">
        <f t="shared" si="110"/>
        <v>-0.27484816004294294</v>
      </c>
      <c r="K154">
        <f t="shared" si="110"/>
        <v>-4.2848871129918253E-2</v>
      </c>
      <c r="L154">
        <f t="shared" si="110"/>
        <v>0.17921138218656388</v>
      </c>
      <c r="M154">
        <f t="shared" si="110"/>
        <v>0.31449525483318347</v>
      </c>
      <c r="N154">
        <f t="shared" si="110"/>
        <v>0.25628245883100509</v>
      </c>
      <c r="O154">
        <f t="shared" si="110"/>
        <v>-5.0101761783037539E-2</v>
      </c>
      <c r="P154">
        <f t="shared" si="110"/>
        <v>8.1010832538010391E-2</v>
      </c>
      <c r="Q154">
        <f t="shared" si="110"/>
        <v>-8.8966194147162586E-2</v>
      </c>
      <c r="R154">
        <f t="shared" si="110"/>
        <v>0.37463746345539212</v>
      </c>
      <c r="S154">
        <f t="shared" si="110"/>
        <v>-0.37839645622819795</v>
      </c>
      <c r="T154">
        <f t="shared" si="110"/>
        <v>7.9946651660453644E-2</v>
      </c>
      <c r="U154">
        <f t="shared" si="110"/>
        <v>0.62247940340136865</v>
      </c>
      <c r="V154">
        <f t="shared" si="110"/>
        <v>1.8267040649586128</v>
      </c>
      <c r="W154">
        <f t="shared" si="110"/>
        <v>9.5472500578979227E-2</v>
      </c>
      <c r="X154">
        <f t="shared" si="110"/>
        <v>1.7100222790560913</v>
      </c>
      <c r="Y154">
        <f t="shared" si="110"/>
        <v>0.3467486944281688</v>
      </c>
      <c r="Z154">
        <f t="shared" si="110"/>
        <v>-1.2247272074061439</v>
      </c>
    </row>
    <row r="155" spans="1:26" x14ac:dyDescent="0.2">
      <c r="A155" s="2" t="s">
        <v>127</v>
      </c>
      <c r="B155">
        <f t="shared" ref="B155:Z155" si="111">B82/B$146</f>
        <v>0.24112914368367458</v>
      </c>
      <c r="C155">
        <f t="shared" si="111"/>
        <v>-0.24405797893419981</v>
      </c>
      <c r="D155">
        <f t="shared" si="111"/>
        <v>-0.5078786666002012</v>
      </c>
      <c r="E155">
        <f t="shared" si="111"/>
        <v>1.9233480816310009</v>
      </c>
      <c r="F155">
        <f t="shared" si="111"/>
        <v>-0.4141261807867192</v>
      </c>
      <c r="G155">
        <f t="shared" si="111"/>
        <v>-1.4766386182649616</v>
      </c>
      <c r="H155">
        <f t="shared" si="111"/>
        <v>-0.38214470125239131</v>
      </c>
      <c r="I155">
        <f t="shared" si="111"/>
        <v>-0.64067568130911479</v>
      </c>
      <c r="J155">
        <f t="shared" si="111"/>
        <v>0</v>
      </c>
      <c r="K155">
        <f t="shared" si="111"/>
        <v>0.96973965815532925</v>
      </c>
      <c r="L155">
        <f t="shared" si="111"/>
        <v>0.76052044205081737</v>
      </c>
      <c r="M155">
        <f t="shared" si="111"/>
        <v>0.27353158718684656</v>
      </c>
      <c r="N155">
        <f t="shared" si="111"/>
        <v>0.22588564162397443</v>
      </c>
      <c r="O155">
        <f t="shared" si="111"/>
        <v>-0.35224299187018221</v>
      </c>
      <c r="P155">
        <f t="shared" si="111"/>
        <v>-4.3575173801082591E-2</v>
      </c>
      <c r="Q155">
        <f t="shared" si="111"/>
        <v>0.17784962904395571</v>
      </c>
      <c r="R155">
        <f t="shared" si="111"/>
        <v>0.42260142936491085</v>
      </c>
      <c r="S155">
        <f t="shared" si="111"/>
        <v>0.65104947454471285</v>
      </c>
      <c r="T155">
        <f t="shared" si="111"/>
        <v>-1.3882190609608762</v>
      </c>
      <c r="U155">
        <f t="shared" si="111"/>
        <v>-0.48360164261607713</v>
      </c>
      <c r="V155">
        <f t="shared" si="111"/>
        <v>-1.7532562449118891</v>
      </c>
      <c r="W155">
        <f t="shared" si="111"/>
        <v>5.2452806664786952E-2</v>
      </c>
      <c r="X155">
        <f t="shared" si="111"/>
        <v>1.3010908071980458</v>
      </c>
      <c r="Y155">
        <f t="shared" si="111"/>
        <v>0.38924837312318877</v>
      </c>
      <c r="Z155">
        <f t="shared" si="111"/>
        <v>0.71948689838363278</v>
      </c>
    </row>
    <row r="156" spans="1:26" x14ac:dyDescent="0.2">
      <c r="A156" s="2" t="s">
        <v>128</v>
      </c>
      <c r="B156">
        <f t="shared" ref="B156:Z156" si="112">B83/B$146</f>
        <v>0.24071906010598126</v>
      </c>
      <c r="C156">
        <f t="shared" si="112"/>
        <v>-0.23654995903422793</v>
      </c>
      <c r="D156">
        <f t="shared" si="112"/>
        <v>-0.41695564282851771</v>
      </c>
      <c r="E156">
        <f t="shared" si="112"/>
        <v>0.14126040598264827</v>
      </c>
      <c r="F156">
        <f t="shared" si="112"/>
        <v>-0.4423509227178441</v>
      </c>
      <c r="G156">
        <f t="shared" si="112"/>
        <v>-1.1112997388322043</v>
      </c>
      <c r="H156">
        <f t="shared" si="112"/>
        <v>0.76361483109921791</v>
      </c>
      <c r="I156">
        <f t="shared" si="112"/>
        <v>0.16038219452213334</v>
      </c>
      <c r="J156">
        <f t="shared" si="112"/>
        <v>0</v>
      </c>
      <c r="K156">
        <f t="shared" si="112"/>
        <v>-1.0073994590324238</v>
      </c>
      <c r="L156">
        <f t="shared" si="112"/>
        <v>-1.2303376668963386</v>
      </c>
      <c r="M156">
        <f t="shared" si="112"/>
        <v>0.11676059381311625</v>
      </c>
      <c r="N156">
        <f t="shared" si="112"/>
        <v>-5.6303839455234997E-2</v>
      </c>
      <c r="O156">
        <f t="shared" si="112"/>
        <v>-0.30407915420629605</v>
      </c>
      <c r="P156">
        <f t="shared" si="112"/>
        <v>0.16048443047342434</v>
      </c>
      <c r="Q156">
        <f t="shared" si="112"/>
        <v>8.8800906280668626E-2</v>
      </c>
      <c r="R156">
        <f t="shared" si="112"/>
        <v>0.44269527131551856</v>
      </c>
      <c r="S156">
        <f t="shared" si="112"/>
        <v>3.3935489415074307E-2</v>
      </c>
      <c r="T156">
        <f t="shared" si="112"/>
        <v>-1.0904404365664798E-4</v>
      </c>
      <c r="U156">
        <f t="shared" si="112"/>
        <v>-0.90232914815408838</v>
      </c>
      <c r="V156">
        <f t="shared" si="112"/>
        <v>-0.55319831371172679</v>
      </c>
      <c r="W156">
        <f t="shared" si="112"/>
        <v>0.46385034079351617</v>
      </c>
      <c r="X156">
        <f t="shared" si="112"/>
        <v>1.5772846727223095</v>
      </c>
      <c r="Y156">
        <f t="shared" si="112"/>
        <v>-9.9234971853408516E-2</v>
      </c>
      <c r="Z156">
        <f t="shared" si="112"/>
        <v>0.88224999872192267</v>
      </c>
    </row>
    <row r="157" spans="1:26" x14ac:dyDescent="0.2">
      <c r="A157" s="2" t="s">
        <v>129</v>
      </c>
      <c r="B157">
        <f t="shared" ref="B157:Z157" si="113">B84/B$146</f>
        <v>0.12020620581087636</v>
      </c>
      <c r="C157">
        <f t="shared" si="113"/>
        <v>-0.15965429884550184</v>
      </c>
      <c r="D157">
        <f t="shared" si="113"/>
        <v>-0.35420026262104592</v>
      </c>
      <c r="E157">
        <f t="shared" si="113"/>
        <v>-0.32654066126989323</v>
      </c>
      <c r="F157">
        <f t="shared" si="113"/>
        <v>-0.5094629850168233</v>
      </c>
      <c r="G157">
        <f t="shared" si="113"/>
        <v>0.74123181133813143</v>
      </c>
      <c r="H157">
        <f t="shared" si="113"/>
        <v>0.38079912131840404</v>
      </c>
      <c r="I157">
        <f t="shared" si="113"/>
        <v>0.64010820949216618</v>
      </c>
      <c r="J157">
        <f t="shared" si="113"/>
        <v>-1.3778211062509582</v>
      </c>
      <c r="K157">
        <f t="shared" si="113"/>
        <v>0.58142198757435892</v>
      </c>
      <c r="L157">
        <f t="shared" si="113"/>
        <v>0.7610799273987231</v>
      </c>
      <c r="M157">
        <f t="shared" si="113"/>
        <v>0.31000246547842925</v>
      </c>
      <c r="N157">
        <f t="shared" si="113"/>
        <v>-2.8193750217552518E-2</v>
      </c>
      <c r="O157">
        <f t="shared" si="113"/>
        <v>-5.0875534165794378E-2</v>
      </c>
      <c r="P157">
        <f t="shared" si="113"/>
        <v>3.0961981437768311E-2</v>
      </c>
      <c r="Q157">
        <f t="shared" si="113"/>
        <v>0.26590869432859732</v>
      </c>
      <c r="R157">
        <f t="shared" si="113"/>
        <v>0.20612964234001738</v>
      </c>
      <c r="S157">
        <f t="shared" si="113"/>
        <v>-0.20410475517763055</v>
      </c>
      <c r="T157">
        <f t="shared" si="113"/>
        <v>0.19810726379440249</v>
      </c>
      <c r="U157">
        <f t="shared" si="113"/>
        <v>-0.81760214850918289</v>
      </c>
      <c r="V157">
        <f t="shared" si="113"/>
        <v>-0.13834594303454362</v>
      </c>
      <c r="W157">
        <f t="shared" si="113"/>
        <v>-0.51623171432653792</v>
      </c>
      <c r="X157">
        <f t="shared" si="113"/>
        <v>1.0119954805494404</v>
      </c>
      <c r="Y157">
        <f t="shared" si="113"/>
        <v>-3.4398524992651648E-2</v>
      </c>
      <c r="Z157">
        <f t="shared" si="113"/>
        <v>0.22029322624306241</v>
      </c>
    </row>
    <row r="158" spans="1:26" x14ac:dyDescent="0.2">
      <c r="A158" s="2" t="s">
        <v>130</v>
      </c>
      <c r="B158">
        <f t="shared" ref="B158:Z158" si="114">B85/B$146</f>
        <v>-6.009034487043384E-2</v>
      </c>
      <c r="C158">
        <f t="shared" si="114"/>
        <v>-0.10937267241122522</v>
      </c>
      <c r="D158">
        <f t="shared" si="114"/>
        <v>-0.32701501101561442</v>
      </c>
      <c r="E158">
        <f t="shared" si="114"/>
        <v>-0.38147975991606525</v>
      </c>
      <c r="F158">
        <f t="shared" si="114"/>
        <v>-0.61506705913874071</v>
      </c>
      <c r="G158">
        <f t="shared" si="114"/>
        <v>0.37006846710822844</v>
      </c>
      <c r="H158">
        <f t="shared" si="114"/>
        <v>-0.76226925430432946</v>
      </c>
      <c r="I158">
        <f t="shared" si="114"/>
        <v>-1.1216796407132186</v>
      </c>
      <c r="J158">
        <f t="shared" si="114"/>
        <v>-1.6613204228774878</v>
      </c>
      <c r="K158">
        <f t="shared" si="114"/>
        <v>3.8358828325477531E-2</v>
      </c>
      <c r="L158">
        <f t="shared" si="114"/>
        <v>-0.25533325910279581</v>
      </c>
      <c r="M158">
        <f t="shared" si="114"/>
        <v>0.42306362460919111</v>
      </c>
      <c r="N158">
        <f t="shared" si="114"/>
        <v>-0.19814135844092193</v>
      </c>
      <c r="O158">
        <f t="shared" si="114"/>
        <v>-5.0931719184192217E-2</v>
      </c>
      <c r="P158">
        <f t="shared" si="114"/>
        <v>0.33566290337454802</v>
      </c>
      <c r="Q158">
        <f t="shared" si="114"/>
        <v>0.35339806140899438</v>
      </c>
      <c r="R158">
        <f t="shared" si="114"/>
        <v>-0.80657993303796904</v>
      </c>
      <c r="S158">
        <f t="shared" si="114"/>
        <v>0.57523997554868622</v>
      </c>
      <c r="T158">
        <f t="shared" si="114"/>
        <v>-5.6615069434825409E-2</v>
      </c>
      <c r="U158">
        <f t="shared" si="114"/>
        <v>-1.0879651833664041</v>
      </c>
      <c r="V158">
        <f t="shared" si="114"/>
        <v>-0.20714610313784793</v>
      </c>
      <c r="W158">
        <f t="shared" si="114"/>
        <v>-1.4712717000947351</v>
      </c>
      <c r="X158">
        <f t="shared" si="114"/>
        <v>-0.29609884834561195</v>
      </c>
      <c r="Y158">
        <f t="shared" si="114"/>
        <v>0.24266963222166557</v>
      </c>
      <c r="Z158">
        <f t="shared" si="114"/>
        <v>-3.2005225477681143E-2</v>
      </c>
    </row>
    <row r="159" spans="1:26" x14ac:dyDescent="0.2">
      <c r="A159" s="2" t="s">
        <v>182</v>
      </c>
      <c r="B159">
        <f t="shared" ref="B159:Z159" si="115">B86/B$146</f>
        <v>-1.2374997549919922</v>
      </c>
      <c r="C159">
        <f t="shared" si="115"/>
        <v>-2.5071720251970522</v>
      </c>
      <c r="D159">
        <f t="shared" si="115"/>
        <v>-5.4218316167532796</v>
      </c>
      <c r="E159">
        <f t="shared" si="115"/>
        <v>1.7806998701249102</v>
      </c>
      <c r="F159">
        <f t="shared" si="115"/>
        <v>-6.0801727304033655</v>
      </c>
      <c r="G159">
        <f t="shared" si="115"/>
        <v>0.73904528682091009</v>
      </c>
      <c r="H159">
        <f t="shared" si="115"/>
        <v>1.3322105643308042</v>
      </c>
      <c r="I159">
        <f t="shared" si="115"/>
        <v>0.16066744520156293</v>
      </c>
      <c r="J159">
        <f t="shared" si="115"/>
        <v>2.7640435607107636</v>
      </c>
      <c r="K159">
        <f t="shared" si="115"/>
        <v>-0.27130014540005748</v>
      </c>
      <c r="L159">
        <f t="shared" si="115"/>
        <v>0.25543860117948591</v>
      </c>
      <c r="M159">
        <f t="shared" si="115"/>
        <v>5.0477716440955138</v>
      </c>
      <c r="N159">
        <f t="shared" si="115"/>
        <v>2.0271007916284343</v>
      </c>
      <c r="O159">
        <f t="shared" si="115"/>
        <v>-5.6803056079006575</v>
      </c>
      <c r="P159">
        <f t="shared" si="115"/>
        <v>-2.4239659404337689E-2</v>
      </c>
      <c r="Q159">
        <f t="shared" si="115"/>
        <v>-2.3206802669369102</v>
      </c>
      <c r="R159">
        <f t="shared" si="115"/>
        <v>2.1618500858702583</v>
      </c>
      <c r="S159">
        <f t="shared" si="115"/>
        <v>3.2647483339549446</v>
      </c>
      <c r="T159">
        <f t="shared" si="115"/>
        <v>0.49499436723141449</v>
      </c>
      <c r="U159">
        <f t="shared" si="115"/>
        <v>-5.2924381602073387</v>
      </c>
      <c r="V159">
        <f t="shared" si="115"/>
        <v>-3.9973595560973432</v>
      </c>
      <c r="W159">
        <f t="shared" si="115"/>
        <v>1.3874595569904224</v>
      </c>
      <c r="X159">
        <f t="shared" si="115"/>
        <v>1.9884975353482079</v>
      </c>
      <c r="Y159">
        <f t="shared" si="115"/>
        <v>8.7414832403813136</v>
      </c>
      <c r="Z159">
        <f t="shared" si="115"/>
        <v>1.0024392851878094</v>
      </c>
    </row>
    <row r="160" spans="1:26" x14ac:dyDescent="0.2">
      <c r="A160" s="2" t="s">
        <v>131</v>
      </c>
      <c r="B160">
        <f t="shared" ref="B160:Z160" si="116">B87/B$146</f>
        <v>-1.2484145640604205</v>
      </c>
      <c r="C160">
        <f t="shared" si="116"/>
        <v>1.3945157680693432</v>
      </c>
      <c r="D160">
        <f t="shared" si="116"/>
        <v>-0.84418320723091655</v>
      </c>
      <c r="E160">
        <f t="shared" si="116"/>
        <v>1.7401806951443763</v>
      </c>
      <c r="F160">
        <f t="shared" si="116"/>
        <v>0.97217915592517157</v>
      </c>
      <c r="G160">
        <f t="shared" si="116"/>
        <v>1.8412764740246317</v>
      </c>
      <c r="H160">
        <f t="shared" si="116"/>
        <v>-1.3322105643308042</v>
      </c>
      <c r="I160">
        <f t="shared" si="116"/>
        <v>1.2802164189843552</v>
      </c>
      <c r="J160">
        <f t="shared" si="116"/>
        <v>-1.6555419170587446</v>
      </c>
      <c r="K160">
        <f t="shared" si="116"/>
        <v>0.27114585592085205</v>
      </c>
      <c r="L160">
        <f t="shared" si="116"/>
        <v>3.6011046085958176E-2</v>
      </c>
      <c r="M160">
        <f t="shared" si="116"/>
        <v>1.1600721192431636</v>
      </c>
      <c r="N160">
        <f t="shared" si="116"/>
        <v>-0.29245913058461293</v>
      </c>
      <c r="O160">
        <f t="shared" si="116"/>
        <v>0.57290275430172255</v>
      </c>
      <c r="P160">
        <f t="shared" si="116"/>
        <v>8.3803886898984215E-2</v>
      </c>
      <c r="Q160">
        <f t="shared" si="116"/>
        <v>0.45070332678515623</v>
      </c>
      <c r="R160">
        <f t="shared" si="116"/>
        <v>-3.1786316143957682</v>
      </c>
      <c r="S160">
        <f t="shared" si="116"/>
        <v>-6.6632486765194248</v>
      </c>
      <c r="T160">
        <f t="shared" si="116"/>
        <v>-8.2279568483966585E-4</v>
      </c>
      <c r="U160">
        <f t="shared" si="116"/>
        <v>-5.9424081532553817E-2</v>
      </c>
      <c r="V160">
        <f t="shared" si="116"/>
        <v>-1.4575735321030787</v>
      </c>
      <c r="W160">
        <f t="shared" si="116"/>
        <v>-1.2617511089732856</v>
      </c>
      <c r="X160">
        <f t="shared" si="116"/>
        <v>-0.69528024491187612</v>
      </c>
      <c r="Y160">
        <f t="shared" si="116"/>
        <v>-4.3785857544097579</v>
      </c>
      <c r="Z160">
        <f t="shared" si="116"/>
        <v>-4.5570540734979996</v>
      </c>
    </row>
    <row r="161" spans="1:26" x14ac:dyDescent="0.2">
      <c r="A161" s="2" t="s">
        <v>132</v>
      </c>
      <c r="B161">
        <f t="shared" ref="B161:Z161" si="117">B88/B$146</f>
        <v>0.97531650192809294</v>
      </c>
      <c r="C161">
        <f t="shared" si="117"/>
        <v>0.39181430423981783</v>
      </c>
      <c r="D161">
        <f t="shared" si="117"/>
        <v>1.0666034779712386</v>
      </c>
      <c r="E161">
        <f t="shared" si="117"/>
        <v>-1.3913918442134694</v>
      </c>
      <c r="F161">
        <f t="shared" si="117"/>
        <v>0.94289192978656211</v>
      </c>
      <c r="G161">
        <f t="shared" si="117"/>
        <v>0</v>
      </c>
      <c r="H161">
        <f t="shared" si="117"/>
        <v>0.19081949793459976</v>
      </c>
      <c r="I161">
        <f t="shared" si="117"/>
        <v>-0.47902043869862865</v>
      </c>
      <c r="J161">
        <f t="shared" si="117"/>
        <v>0</v>
      </c>
      <c r="K161">
        <f t="shared" si="117"/>
        <v>-2.4629378493210865</v>
      </c>
      <c r="L161">
        <f t="shared" si="117"/>
        <v>-1.7774313320345014</v>
      </c>
      <c r="M161">
        <f t="shared" si="117"/>
        <v>0.41967842799425731</v>
      </c>
      <c r="N161">
        <f t="shared" si="117"/>
        <v>-0.40371050843433881</v>
      </c>
      <c r="O161">
        <f t="shared" si="117"/>
        <v>2.1683281460280419</v>
      </c>
      <c r="P161">
        <f t="shared" si="117"/>
        <v>12.825665629246483</v>
      </c>
      <c r="Q161">
        <f t="shared" si="117"/>
        <v>0.17968830002092664</v>
      </c>
      <c r="R161">
        <f t="shared" si="117"/>
        <v>0.91303466247572529</v>
      </c>
      <c r="S161">
        <f t="shared" si="117"/>
        <v>3.2456337321332946</v>
      </c>
      <c r="T161">
        <f t="shared" si="117"/>
        <v>0.96890758066848703</v>
      </c>
      <c r="U161">
        <f t="shared" si="117"/>
        <v>7.6139286644128099E-2</v>
      </c>
      <c r="V161">
        <f t="shared" si="117"/>
        <v>1.1517153958233621</v>
      </c>
      <c r="W161">
        <f t="shared" si="117"/>
        <v>1.0355709593022062</v>
      </c>
      <c r="X161">
        <f t="shared" si="117"/>
        <v>2.6833849953244902</v>
      </c>
      <c r="Y161">
        <f t="shared" si="117"/>
        <v>1.9629170350384797</v>
      </c>
      <c r="Z161">
        <f t="shared" si="117"/>
        <v>3.966834132322262</v>
      </c>
    </row>
    <row r="162" spans="1:26" x14ac:dyDescent="0.2">
      <c r="A162" s="2" t="s">
        <v>133</v>
      </c>
      <c r="B162">
        <f t="shared" ref="B162:Z162" si="118">B89/B$146</f>
        <v>-0.24320069990088825</v>
      </c>
      <c r="C162">
        <f t="shared" si="118"/>
        <v>0.34295925512314185</v>
      </c>
      <c r="D162">
        <f t="shared" si="118"/>
        <v>0.34107890920451206</v>
      </c>
      <c r="E162">
        <f t="shared" si="118"/>
        <v>-0.36897100946060946</v>
      </c>
      <c r="F162">
        <f t="shared" si="118"/>
        <v>0.39376814377425412</v>
      </c>
      <c r="G162">
        <f t="shared" si="118"/>
        <v>0</v>
      </c>
      <c r="H162">
        <f t="shared" si="118"/>
        <v>-1.1474477501795941</v>
      </c>
      <c r="I162">
        <f t="shared" si="118"/>
        <v>-0.15995621259774903</v>
      </c>
      <c r="J162">
        <f t="shared" si="118"/>
        <v>-0.83102278682564634</v>
      </c>
      <c r="K162">
        <f t="shared" si="118"/>
        <v>2.5532346699031923</v>
      </c>
      <c r="L162">
        <f t="shared" si="118"/>
        <v>2.0089553689473014</v>
      </c>
      <c r="M162">
        <f t="shared" si="118"/>
        <v>0.10686084577055111</v>
      </c>
      <c r="N162">
        <f t="shared" si="118"/>
        <v>8.1202826946135856E-2</v>
      </c>
      <c r="O162">
        <f t="shared" si="118"/>
        <v>0.64727960310579968</v>
      </c>
      <c r="P162">
        <f t="shared" si="118"/>
        <v>0.15402079434920632</v>
      </c>
      <c r="Q162">
        <f t="shared" si="118"/>
        <v>1.866552940803123</v>
      </c>
      <c r="R162">
        <f t="shared" si="118"/>
        <v>-0.80420421259740049</v>
      </c>
      <c r="S162">
        <f t="shared" si="118"/>
        <v>0.53548395845082086</v>
      </c>
      <c r="T162">
        <f t="shared" si="118"/>
        <v>-0.79025804956118384</v>
      </c>
      <c r="U162">
        <f t="shared" si="118"/>
        <v>0.19327708169795169</v>
      </c>
      <c r="V162">
        <f t="shared" si="118"/>
        <v>0.39235721890341019</v>
      </c>
      <c r="W162">
        <f t="shared" si="118"/>
        <v>-0.92100215755915837</v>
      </c>
      <c r="X162">
        <f t="shared" si="118"/>
        <v>0.4464928919706303</v>
      </c>
      <c r="Y162">
        <f t="shared" si="118"/>
        <v>-1.4177377881602384</v>
      </c>
      <c r="Z162">
        <f t="shared" si="118"/>
        <v>-2.1221701391993474E-3</v>
      </c>
    </row>
    <row r="163" spans="1:26" x14ac:dyDescent="0.2">
      <c r="A163" s="2" t="s">
        <v>134</v>
      </c>
      <c r="B163">
        <f t="shared" ref="B163:Z163" si="119">B90/B$146</f>
        <v>-0.97699953299267961</v>
      </c>
      <c r="C163">
        <f t="shared" si="119"/>
        <v>-0.68195014448316782</v>
      </c>
      <c r="D163">
        <f t="shared" si="119"/>
        <v>0.21541563672904376</v>
      </c>
      <c r="E163">
        <f t="shared" si="119"/>
        <v>-0.50022918614621215</v>
      </c>
      <c r="F163">
        <f t="shared" si="119"/>
        <v>0.68068776298906131</v>
      </c>
      <c r="G163">
        <f t="shared" si="119"/>
        <v>-1.1036843710673239</v>
      </c>
      <c r="H163">
        <f t="shared" si="119"/>
        <v>-1.9260365174430132</v>
      </c>
      <c r="I163">
        <f t="shared" si="119"/>
        <v>-2.2543561406491617</v>
      </c>
      <c r="J163">
        <f t="shared" si="119"/>
        <v>0</v>
      </c>
      <c r="K163">
        <f t="shared" si="119"/>
        <v>-0.36775218232374141</v>
      </c>
      <c r="L163">
        <f t="shared" si="119"/>
        <v>-0.83022388863864738</v>
      </c>
      <c r="M163">
        <f t="shared" si="119"/>
        <v>0.24290410241851901</v>
      </c>
      <c r="N163">
        <f t="shared" si="119"/>
        <v>0</v>
      </c>
      <c r="O163">
        <f t="shared" si="119"/>
        <v>5.3532990970740102E-2</v>
      </c>
      <c r="P163">
        <f t="shared" si="119"/>
        <v>0.21016798507326806</v>
      </c>
      <c r="Q163">
        <f t="shared" si="119"/>
        <v>-0.26443755355776138</v>
      </c>
      <c r="R163">
        <f t="shared" si="119"/>
        <v>0.32424375155696661</v>
      </c>
      <c r="S163">
        <f t="shared" si="119"/>
        <v>9.9504673390884396E-2</v>
      </c>
      <c r="T163">
        <f t="shared" si="119"/>
        <v>-0.44866923190700847</v>
      </c>
      <c r="U163">
        <f t="shared" si="119"/>
        <v>-3.7295285317839787E-2</v>
      </c>
      <c r="V163">
        <f t="shared" si="119"/>
        <v>0.35465647466562933</v>
      </c>
      <c r="W163">
        <f t="shared" si="119"/>
        <v>0.78211125968321293</v>
      </c>
      <c r="X163">
        <f t="shared" si="119"/>
        <v>0.44359593890025339</v>
      </c>
      <c r="Y163">
        <f t="shared" si="119"/>
        <v>-1.6432963769024751</v>
      </c>
      <c r="Z163">
        <f t="shared" si="119"/>
        <v>-2.1434028029790793</v>
      </c>
    </row>
    <row r="164" spans="1:26" x14ac:dyDescent="0.2">
      <c r="A164" s="2" t="s">
        <v>135</v>
      </c>
      <c r="B164">
        <f t="shared" ref="B164:Z164" si="120">B91/B$146</f>
        <v>0.24488374972719204</v>
      </c>
      <c r="C164">
        <f t="shared" si="120"/>
        <v>-0.12199275005326259</v>
      </c>
      <c r="D164">
        <f t="shared" si="120"/>
        <v>-4.7690984694883858E-2</v>
      </c>
      <c r="E164">
        <f t="shared" si="120"/>
        <v>1.1276844364529421</v>
      </c>
      <c r="F164">
        <f t="shared" si="120"/>
        <v>0.55626604054556472</v>
      </c>
      <c r="G164">
        <f t="shared" si="120"/>
        <v>-0.36861650647219807</v>
      </c>
      <c r="H164">
        <f t="shared" si="120"/>
        <v>0</v>
      </c>
      <c r="I164">
        <f t="shared" si="120"/>
        <v>-0.9748410546537738</v>
      </c>
      <c r="J164">
        <f t="shared" si="120"/>
        <v>-0.27749208637483408</v>
      </c>
      <c r="K164">
        <f t="shared" si="120"/>
        <v>1.6848360036858943</v>
      </c>
      <c r="L164">
        <f t="shared" si="120"/>
        <v>1.6123745591131196</v>
      </c>
      <c r="M164">
        <f t="shared" si="120"/>
        <v>0.1987464924539408</v>
      </c>
      <c r="N164">
        <f t="shared" si="120"/>
        <v>0</v>
      </c>
      <c r="O164">
        <f t="shared" si="120"/>
        <v>-1.1373953096266189</v>
      </c>
      <c r="P164">
        <f t="shared" si="120"/>
        <v>0.49814144016490736</v>
      </c>
      <c r="Q164">
        <f t="shared" si="120"/>
        <v>-1.1043067277192176</v>
      </c>
      <c r="R164">
        <f t="shared" si="120"/>
        <v>0.40847653133013107</v>
      </c>
      <c r="S164">
        <f t="shared" si="120"/>
        <v>0.29683618961431046</v>
      </c>
      <c r="T164">
        <f t="shared" si="120"/>
        <v>-0.41967934234769433</v>
      </c>
      <c r="U164">
        <f t="shared" si="120"/>
        <v>-0.671636683017652</v>
      </c>
      <c r="V164">
        <f t="shared" si="120"/>
        <v>-1.170091127980851</v>
      </c>
      <c r="W164">
        <f t="shared" si="120"/>
        <v>0.12951903543984081</v>
      </c>
      <c r="X164">
        <f t="shared" si="120"/>
        <v>0.49562868847926733</v>
      </c>
      <c r="Y164">
        <f t="shared" si="120"/>
        <v>-0.75822417693777799</v>
      </c>
      <c r="Z164">
        <f t="shared" si="120"/>
        <v>0.40618690525312739</v>
      </c>
    </row>
    <row r="165" spans="1:26" x14ac:dyDescent="0.2">
      <c r="A165" s="2" t="s">
        <v>136</v>
      </c>
      <c r="B165">
        <f t="shared" ref="B165:Z165" si="121">B92/B$146</f>
        <v>-0.36748457120462208</v>
      </c>
      <c r="C165">
        <f t="shared" si="121"/>
        <v>-0.14022746641728137</v>
      </c>
      <c r="D165">
        <f t="shared" si="121"/>
        <v>-1.4569272410166182E-2</v>
      </c>
      <c r="E165">
        <f t="shared" si="121"/>
        <v>-3.0167160112458231</v>
      </c>
      <c r="F165">
        <f t="shared" si="121"/>
        <v>0.56442144414874529</v>
      </c>
      <c r="G165">
        <f t="shared" si="121"/>
        <v>-0.3689784274408045</v>
      </c>
      <c r="H165">
        <f t="shared" si="121"/>
        <v>-3.1177499230104448</v>
      </c>
      <c r="I165">
        <f t="shared" si="121"/>
        <v>-2.2952700451981483</v>
      </c>
      <c r="J165">
        <f t="shared" si="121"/>
        <v>-3.9105376855407683</v>
      </c>
      <c r="K165">
        <f t="shared" si="121"/>
        <v>-0.32573511796455484</v>
      </c>
      <c r="L165">
        <f t="shared" si="121"/>
        <v>0.25059341969684984</v>
      </c>
      <c r="M165">
        <f t="shared" si="121"/>
        <v>0.26374281330372773</v>
      </c>
      <c r="N165">
        <f t="shared" si="121"/>
        <v>-0.27158006531126799</v>
      </c>
      <c r="O165">
        <f t="shared" si="121"/>
        <v>-0.10980636124115725</v>
      </c>
      <c r="P165">
        <f t="shared" si="121"/>
        <v>0.55903783703017207</v>
      </c>
      <c r="Q165">
        <f t="shared" si="121"/>
        <v>-0.49785439102278384</v>
      </c>
      <c r="R165">
        <f t="shared" si="121"/>
        <v>-0.57015903623845221</v>
      </c>
      <c r="S165">
        <f t="shared" si="121"/>
        <v>0</v>
      </c>
      <c r="T165">
        <f t="shared" si="121"/>
        <v>-0.87008168239267358</v>
      </c>
      <c r="U165">
        <f t="shared" si="121"/>
        <v>0.20565798001305721</v>
      </c>
      <c r="V165">
        <f t="shared" si="121"/>
        <v>2.3167344376829515</v>
      </c>
      <c r="W165">
        <f t="shared" si="121"/>
        <v>-1.1813757337104567</v>
      </c>
      <c r="X165">
        <f t="shared" si="121"/>
        <v>0.43756303413121772</v>
      </c>
      <c r="Y165">
        <f t="shared" si="121"/>
        <v>-0.50256378585209938</v>
      </c>
      <c r="Z165">
        <f t="shared" si="121"/>
        <v>1.234917177659131</v>
      </c>
    </row>
    <row r="166" spans="1:26" x14ac:dyDescent="0.2">
      <c r="A166" s="2" t="s">
        <v>137</v>
      </c>
      <c r="B166">
        <f t="shared" ref="B166:Z166" si="122">B93/B$146</f>
        <v>-0.12270724520357783</v>
      </c>
      <c r="C166">
        <f t="shared" si="122"/>
        <v>8.3144947442283845E-2</v>
      </c>
      <c r="D166">
        <f t="shared" si="122"/>
        <v>-1.4024340555525483E-2</v>
      </c>
      <c r="E166">
        <f t="shared" si="122"/>
        <v>2.3249248109904088</v>
      </c>
      <c r="F166">
        <f t="shared" si="122"/>
        <v>0.56510096499806106</v>
      </c>
      <c r="G166">
        <f t="shared" si="122"/>
        <v>-1.8503423355412476</v>
      </c>
      <c r="H166">
        <f t="shared" si="122"/>
        <v>2.3425332228395401</v>
      </c>
      <c r="I166">
        <f t="shared" si="122"/>
        <v>2.1322896483696558</v>
      </c>
      <c r="J166">
        <f t="shared" si="122"/>
        <v>0.28093156331967922</v>
      </c>
      <c r="K166">
        <f t="shared" si="122"/>
        <v>-1.5039531236014081</v>
      </c>
      <c r="L166">
        <f t="shared" si="122"/>
        <v>-1.8381071161668032</v>
      </c>
      <c r="M166">
        <f t="shared" si="122"/>
        <v>0.26232579348745522</v>
      </c>
      <c r="N166">
        <f t="shared" si="122"/>
        <v>0</v>
      </c>
      <c r="O166">
        <f t="shared" si="122"/>
        <v>0.38318184219467716</v>
      </c>
      <c r="P166">
        <f t="shared" si="122"/>
        <v>0.50018954698782703</v>
      </c>
      <c r="Q166">
        <f t="shared" si="122"/>
        <v>-0.44985494405238408</v>
      </c>
      <c r="R166">
        <f t="shared" si="122"/>
        <v>-8.1168683929856517E-2</v>
      </c>
      <c r="S166">
        <f t="shared" si="122"/>
        <v>6.5625480462520216E-2</v>
      </c>
      <c r="T166">
        <f t="shared" si="122"/>
        <v>0.22115108654243204</v>
      </c>
      <c r="U166">
        <f t="shared" si="122"/>
        <v>-0.10397370023638573</v>
      </c>
      <c r="V166">
        <f t="shared" si="122"/>
        <v>-1.8739651871951168</v>
      </c>
      <c r="W166">
        <f t="shared" si="122"/>
        <v>0.62963293090494499</v>
      </c>
      <c r="X166">
        <f t="shared" si="122"/>
        <v>0</v>
      </c>
      <c r="Y166">
        <f t="shared" si="122"/>
        <v>0.37041958633373256</v>
      </c>
      <c r="Z166">
        <f t="shared" si="122"/>
        <v>-0.19021499030352734</v>
      </c>
    </row>
    <row r="167" spans="1:26" x14ac:dyDescent="0.2">
      <c r="A167" s="2" t="s">
        <v>138</v>
      </c>
      <c r="B167">
        <f t="shared" ref="B167:Z167" si="123">B94/B$146</f>
        <v>-0.49189507330082349</v>
      </c>
      <c r="C167">
        <f t="shared" si="123"/>
        <v>0.2103165996974426</v>
      </c>
      <c r="D167">
        <f t="shared" si="123"/>
        <v>-3.19780853125805E-2</v>
      </c>
      <c r="E167">
        <f t="shared" si="123"/>
        <v>-1.749274730298036</v>
      </c>
      <c r="F167">
        <f t="shared" si="123"/>
        <v>0.71915610013767239</v>
      </c>
      <c r="G167">
        <f t="shared" si="123"/>
        <v>2.2193180807978306</v>
      </c>
      <c r="H167">
        <f t="shared" si="123"/>
        <v>0.1940725894202226</v>
      </c>
      <c r="I167">
        <f t="shared" si="123"/>
        <v>0.48851881603199482</v>
      </c>
      <c r="J167">
        <f t="shared" si="123"/>
        <v>0</v>
      </c>
      <c r="K167">
        <f t="shared" si="123"/>
        <v>-0.27280156620991242</v>
      </c>
      <c r="L167">
        <f t="shared" si="123"/>
        <v>6.7653366578359769E-2</v>
      </c>
      <c r="M167">
        <f t="shared" si="123"/>
        <v>0.3259371716478765</v>
      </c>
      <c r="N167">
        <f t="shared" si="123"/>
        <v>-0.10936250084388197</v>
      </c>
      <c r="O167">
        <f t="shared" si="123"/>
        <v>5.4481596835549435E-2</v>
      </c>
      <c r="P167">
        <f t="shared" si="123"/>
        <v>0.71248508660716625</v>
      </c>
      <c r="Q167">
        <f t="shared" si="123"/>
        <v>-9.0225743851936005E-2</v>
      </c>
      <c r="R167">
        <f t="shared" si="123"/>
        <v>-5.4232599061483276E-2</v>
      </c>
      <c r="S167">
        <f t="shared" si="123"/>
        <v>-0.2632379085468568</v>
      </c>
      <c r="T167">
        <f t="shared" si="123"/>
        <v>1.8579294754163755</v>
      </c>
      <c r="U167">
        <f t="shared" si="123"/>
        <v>0.6538556950920098</v>
      </c>
      <c r="V167">
        <f t="shared" si="123"/>
        <v>1.6657812634911666</v>
      </c>
      <c r="W167">
        <f t="shared" si="123"/>
        <v>5.9837858866688368E-2</v>
      </c>
      <c r="X167">
        <f t="shared" si="123"/>
        <v>-0.38271456903719669</v>
      </c>
      <c r="Y167">
        <f t="shared" si="123"/>
        <v>0.26816754059378323</v>
      </c>
      <c r="Z167">
        <f t="shared" si="123"/>
        <v>0.66399772996097739</v>
      </c>
    </row>
    <row r="168" spans="1:26" x14ac:dyDescent="0.2">
      <c r="A168" s="2" t="s">
        <v>139</v>
      </c>
      <c r="B168">
        <f t="shared" ref="B168:Z168" si="124">B95/B$146</f>
        <v>0.12313423866229398</v>
      </c>
      <c r="C168">
        <f t="shared" si="124"/>
        <v>-3.61972319994796E-2</v>
      </c>
      <c r="D168">
        <f t="shared" si="124"/>
        <v>-4.4576990940826622E-2</v>
      </c>
      <c r="E168">
        <f t="shared" si="124"/>
        <v>-0.22683659636620568</v>
      </c>
      <c r="F168">
        <f t="shared" si="124"/>
        <v>0.45851457638776727</v>
      </c>
      <c r="G168">
        <f t="shared" si="124"/>
        <v>0.73687162421256069</v>
      </c>
      <c r="H168">
        <f t="shared" si="124"/>
        <v>0.19389861130330624</v>
      </c>
      <c r="I168">
        <f t="shared" si="124"/>
        <v>0.64931012445344249</v>
      </c>
      <c r="J168">
        <f t="shared" si="124"/>
        <v>0.28068306127339909</v>
      </c>
      <c r="K168">
        <f t="shared" si="124"/>
        <v>1.4611062266119701</v>
      </c>
      <c r="L168">
        <f t="shared" si="124"/>
        <v>1.2912612397333949</v>
      </c>
      <c r="M168">
        <f t="shared" si="124"/>
        <v>0.45268571945689773</v>
      </c>
      <c r="N168">
        <f t="shared" si="124"/>
        <v>0.10936250084388197</v>
      </c>
      <c r="O168">
        <f t="shared" si="124"/>
        <v>-0.27305311853930536</v>
      </c>
      <c r="P168">
        <f t="shared" si="124"/>
        <v>0.18864828212434351</v>
      </c>
      <c r="Q168">
        <f t="shared" si="124"/>
        <v>0</v>
      </c>
      <c r="R168">
        <f t="shared" si="124"/>
        <v>-0.6861337813845988</v>
      </c>
      <c r="S168">
        <f t="shared" si="124"/>
        <v>0.19761311656581157</v>
      </c>
      <c r="T168">
        <f t="shared" si="124"/>
        <v>-0.84473110234843551</v>
      </c>
      <c r="U168">
        <f t="shared" si="124"/>
        <v>-1.0699740993621916</v>
      </c>
      <c r="V168">
        <f t="shared" si="124"/>
        <v>-0.30166522496672427</v>
      </c>
      <c r="W168">
        <f t="shared" si="124"/>
        <v>-1.587473112130904</v>
      </c>
      <c r="X168">
        <f t="shared" si="124"/>
        <v>-0.4400271863749094</v>
      </c>
      <c r="Y168">
        <f t="shared" si="124"/>
        <v>0.30430111634931439</v>
      </c>
      <c r="Z168">
        <f t="shared" si="124"/>
        <v>-0.69585025915826626</v>
      </c>
    </row>
    <row r="169" spans="1:26" x14ac:dyDescent="0.2">
      <c r="A169" s="2" t="s">
        <v>140</v>
      </c>
      <c r="B169">
        <f t="shared" ref="B169:Z169" si="125">B96/B$146</f>
        <v>0.85895071642497511</v>
      </c>
      <c r="C169">
        <f t="shared" si="125"/>
        <v>-5.0798678988932991E-2</v>
      </c>
      <c r="D169">
        <f t="shared" si="125"/>
        <v>0.18662942492062065</v>
      </c>
      <c r="E169">
        <f t="shared" si="125"/>
        <v>0.14290233293147228</v>
      </c>
      <c r="F169">
        <f t="shared" si="125"/>
        <v>-0.5461360152727982</v>
      </c>
      <c r="G169">
        <f t="shared" si="125"/>
        <v>0.73542960537853763</v>
      </c>
      <c r="H169">
        <f t="shared" si="125"/>
        <v>-0.38797112270643608</v>
      </c>
      <c r="I169">
        <f t="shared" si="125"/>
        <v>-1.1378261762520736</v>
      </c>
      <c r="J169">
        <f t="shared" si="125"/>
        <v>0</v>
      </c>
      <c r="K169">
        <f t="shared" si="125"/>
        <v>-0.28164056359892614</v>
      </c>
      <c r="L169">
        <f t="shared" si="125"/>
        <v>-0.43886101984750542</v>
      </c>
      <c r="M169">
        <f t="shared" si="125"/>
        <v>0.41662622124521193</v>
      </c>
      <c r="N169">
        <f t="shared" si="125"/>
        <v>-2.7301286181888988E-2</v>
      </c>
      <c r="O169">
        <f t="shared" si="125"/>
        <v>-0.27467940274740127</v>
      </c>
      <c r="P169">
        <f t="shared" si="125"/>
        <v>0.39588011225507164</v>
      </c>
      <c r="Q169">
        <f t="shared" si="125"/>
        <v>-0.18070732629703776</v>
      </c>
      <c r="R169">
        <f t="shared" si="125"/>
        <v>5.5464038640536027E-2</v>
      </c>
      <c r="S169">
        <f t="shared" si="125"/>
        <v>0.13112875332640911</v>
      </c>
      <c r="T169">
        <f t="shared" si="125"/>
        <v>-0.3089755557929531</v>
      </c>
      <c r="U169">
        <f t="shared" si="125"/>
        <v>-1.779360812610294</v>
      </c>
      <c r="V169">
        <f t="shared" si="125"/>
        <v>-0.91764852276275755</v>
      </c>
      <c r="W169">
        <f t="shared" si="125"/>
        <v>1.6400787043765457</v>
      </c>
      <c r="X169">
        <f t="shared" si="125"/>
        <v>-0.66539390835038403</v>
      </c>
      <c r="Y169">
        <f t="shared" si="125"/>
        <v>0.62034394813678162</v>
      </c>
      <c r="Z169">
        <f t="shared" si="125"/>
        <v>0.22090015681566624</v>
      </c>
    </row>
    <row r="170" spans="1:26" x14ac:dyDescent="0.2">
      <c r="A170" s="2" t="s">
        <v>141</v>
      </c>
      <c r="B170">
        <f t="shared" ref="B170:Z170" si="126">B97/B$146</f>
        <v>-0.41815500960125013</v>
      </c>
      <c r="C170">
        <f t="shared" si="126"/>
        <v>-8.2455328579927739E-2</v>
      </c>
      <c r="D170">
        <f t="shared" si="126"/>
        <v>0.14551735801092058</v>
      </c>
      <c r="E170">
        <f t="shared" si="126"/>
        <v>0.20934552097819381</v>
      </c>
      <c r="F170">
        <f t="shared" si="126"/>
        <v>3.5807442312262967E-2</v>
      </c>
      <c r="G170">
        <f t="shared" si="126"/>
        <v>-0.73542960537853763</v>
      </c>
      <c r="H170">
        <f t="shared" si="126"/>
        <v>-0.19424688002592624</v>
      </c>
      <c r="I170">
        <f t="shared" si="126"/>
        <v>0.32582604531861198</v>
      </c>
      <c r="J170">
        <f t="shared" si="126"/>
        <v>1.1202549012165939</v>
      </c>
      <c r="K170">
        <f t="shared" si="126"/>
        <v>-0.86410621586247383</v>
      </c>
      <c r="L170">
        <f t="shared" si="126"/>
        <v>-0.56170885770234968</v>
      </c>
      <c r="M170">
        <f t="shared" si="126"/>
        <v>0.38144834619415191</v>
      </c>
      <c r="N170">
        <f t="shared" si="126"/>
        <v>0.16341583260069253</v>
      </c>
      <c r="O170">
        <f t="shared" si="126"/>
        <v>-0.27632517508261639</v>
      </c>
      <c r="P170">
        <f t="shared" si="126"/>
        <v>-0.21016110373763361</v>
      </c>
      <c r="Q170">
        <f t="shared" si="126"/>
        <v>-1.0914653732955113</v>
      </c>
      <c r="R170">
        <f t="shared" si="126"/>
        <v>-1.0713316937408639</v>
      </c>
      <c r="S170">
        <f t="shared" si="126"/>
        <v>0.16322702952314141</v>
      </c>
      <c r="T170">
        <f t="shared" si="126"/>
        <v>0.28090560497602418</v>
      </c>
      <c r="U170">
        <f t="shared" si="126"/>
        <v>-2.5411109220476993</v>
      </c>
      <c r="V170">
        <f t="shared" si="126"/>
        <v>-1.2820148965089615</v>
      </c>
      <c r="W170">
        <f t="shared" si="126"/>
        <v>-1.7427735211742583</v>
      </c>
      <c r="X170">
        <f t="shared" si="126"/>
        <v>-0.72822606561165204</v>
      </c>
      <c r="Y170">
        <f t="shared" si="126"/>
        <v>-0.4583695657854221</v>
      </c>
      <c r="Z170">
        <f t="shared" si="126"/>
        <v>1.6340224100006215</v>
      </c>
    </row>
    <row r="171" spans="1:26" x14ac:dyDescent="0.2">
      <c r="A171" s="2" t="s">
        <v>183</v>
      </c>
      <c r="B171">
        <f t="shared" ref="B171:Z171" si="127">B98/B$146</f>
        <v>-5.2608582597886979</v>
      </c>
      <c r="C171">
        <f t="shared" si="127"/>
        <v>-1.3091346097523011</v>
      </c>
      <c r="D171">
        <f t="shared" si="127"/>
        <v>-0.95821821719879696</v>
      </c>
      <c r="E171">
        <f t="shared" si="127"/>
        <v>0.44949664575277898</v>
      </c>
      <c r="F171">
        <f t="shared" si="127"/>
        <v>6.8364335969434755</v>
      </c>
      <c r="G171">
        <f t="shared" si="127"/>
        <v>1.4694214207172343</v>
      </c>
      <c r="H171">
        <f t="shared" si="127"/>
        <v>0</v>
      </c>
      <c r="I171">
        <f t="shared" si="127"/>
        <v>-0.97924413078138794</v>
      </c>
      <c r="J171">
        <f t="shared" si="127"/>
        <v>-2.5261475514607512</v>
      </c>
      <c r="K171">
        <f t="shared" si="127"/>
        <v>0.48637703112266295</v>
      </c>
      <c r="L171">
        <f t="shared" si="127"/>
        <v>0.34859838283844796</v>
      </c>
      <c r="M171">
        <f t="shared" si="127"/>
        <v>3.5398406526817703</v>
      </c>
      <c r="N171">
        <f t="shared" si="127"/>
        <v>11.684592026946728</v>
      </c>
      <c r="O171">
        <f t="shared" si="127"/>
        <v>-9.7785684806188691</v>
      </c>
      <c r="P171">
        <f t="shared" si="127"/>
        <v>0.75056484611974372</v>
      </c>
      <c r="Q171">
        <f t="shared" si="127"/>
        <v>11.35772383498594</v>
      </c>
      <c r="R171">
        <f t="shared" si="127"/>
        <v>7.7865916092432572</v>
      </c>
      <c r="S171">
        <f t="shared" si="127"/>
        <v>3.4975929145494549</v>
      </c>
      <c r="T171">
        <f t="shared" si="127"/>
        <v>9.1320161756671681</v>
      </c>
      <c r="U171">
        <f t="shared" si="127"/>
        <v>3.8847200871031768</v>
      </c>
      <c r="V171">
        <f t="shared" si="127"/>
        <v>1.3563400977379354</v>
      </c>
      <c r="W171">
        <f t="shared" si="127"/>
        <v>3.0457454678954017</v>
      </c>
      <c r="X171">
        <f t="shared" si="127"/>
        <v>-3.9995561354193541</v>
      </c>
      <c r="Y171">
        <f t="shared" si="127"/>
        <v>-1.3516536214483958</v>
      </c>
      <c r="Z171">
        <f t="shared" si="127"/>
        <v>-0.32402120280250163</v>
      </c>
    </row>
    <row r="172" spans="1:26" x14ac:dyDescent="0.2">
      <c r="A172" s="2" t="s">
        <v>142</v>
      </c>
      <c r="B172">
        <f t="shared" ref="B172:Z172" si="128">B99/B$146</f>
        <v>4.4505746809295843</v>
      </c>
      <c r="C172">
        <f t="shared" si="128"/>
        <v>-21.403223374216367</v>
      </c>
      <c r="D172">
        <f t="shared" si="128"/>
        <v>14.559198785573326</v>
      </c>
      <c r="E172">
        <f t="shared" si="128"/>
        <v>0.23102335234452037</v>
      </c>
      <c r="F172">
        <f t="shared" si="128"/>
        <v>-0.11357190937199665</v>
      </c>
      <c r="G172">
        <f t="shared" si="128"/>
        <v>-6.2849748961370135</v>
      </c>
      <c r="H172">
        <f t="shared" si="128"/>
        <v>-0.38901780739002428</v>
      </c>
      <c r="I172">
        <f t="shared" si="128"/>
        <v>1.629130226593037</v>
      </c>
      <c r="J172">
        <f t="shared" si="128"/>
        <v>1.1252205701049653</v>
      </c>
      <c r="K172">
        <f t="shared" si="128"/>
        <v>0.80451541031102525</v>
      </c>
      <c r="L172">
        <f t="shared" si="128"/>
        <v>0.88347647486823855</v>
      </c>
      <c r="M172">
        <f t="shared" si="128"/>
        <v>-7.6190462906921042</v>
      </c>
      <c r="N172">
        <f t="shared" si="128"/>
        <v>-12.527254332061453</v>
      </c>
      <c r="O172">
        <f t="shared" si="128"/>
        <v>6.7087485234001427</v>
      </c>
      <c r="P172">
        <f t="shared" si="128"/>
        <v>0.48396733865229602</v>
      </c>
      <c r="Q172">
        <f t="shared" si="128"/>
        <v>-2.3014934798896669</v>
      </c>
      <c r="R172">
        <f t="shared" si="128"/>
        <v>-4.8153186407175692</v>
      </c>
      <c r="S172">
        <f t="shared" si="128"/>
        <v>-5.0907043674636743</v>
      </c>
      <c r="T172">
        <f t="shared" si="128"/>
        <v>-0.31257490948728012</v>
      </c>
      <c r="U172">
        <f t="shared" si="128"/>
        <v>-0.148879758143623</v>
      </c>
      <c r="V172">
        <f t="shared" si="128"/>
        <v>-0.23683546977743597</v>
      </c>
      <c r="W172">
        <f t="shared" si="128"/>
        <v>-2.1594835241219421</v>
      </c>
      <c r="X172">
        <f t="shared" si="128"/>
        <v>3.9995561354193541</v>
      </c>
      <c r="Y172">
        <f t="shared" si="128"/>
        <v>0.66168023922346164</v>
      </c>
      <c r="Z172">
        <f t="shared" si="128"/>
        <v>0.85818094399315481</v>
      </c>
    </row>
    <row r="173" spans="1:26" x14ac:dyDescent="0.2">
      <c r="A173" s="2" t="s">
        <v>143</v>
      </c>
      <c r="B173">
        <f t="shared" ref="B173:Z173" si="129">B100/B$146</f>
        <v>1.1062833400615046</v>
      </c>
      <c r="C173">
        <f t="shared" si="129"/>
        <v>-5.1028662284200062E-2</v>
      </c>
      <c r="D173">
        <f t="shared" si="129"/>
        <v>-0.92854041903074591</v>
      </c>
      <c r="E173">
        <f t="shared" si="129"/>
        <v>7.83647244728604E-2</v>
      </c>
      <c r="F173">
        <f t="shared" si="129"/>
        <v>0.45622454173665344</v>
      </c>
      <c r="G173">
        <f t="shared" si="129"/>
        <v>0.37263711288890372</v>
      </c>
      <c r="H173">
        <f t="shared" si="129"/>
        <v>-0.97561524992715565</v>
      </c>
      <c r="I173">
        <f t="shared" si="129"/>
        <v>-1.7928515682641959</v>
      </c>
      <c r="J173">
        <f t="shared" si="129"/>
        <v>-1.689328486794637</v>
      </c>
      <c r="K173">
        <f t="shared" si="129"/>
        <v>-1.4672700208727341</v>
      </c>
      <c r="L173">
        <f t="shared" si="129"/>
        <v>-1.7044578396709931</v>
      </c>
      <c r="M173">
        <f t="shared" si="129"/>
        <v>0.94455652216781705</v>
      </c>
      <c r="N173">
        <f t="shared" si="129"/>
        <v>0.36185885670422963</v>
      </c>
      <c r="O173">
        <f t="shared" si="129"/>
        <v>-0.23772511196540047</v>
      </c>
      <c r="P173">
        <f t="shared" si="129"/>
        <v>-12.418990667951848</v>
      </c>
      <c r="Q173">
        <f t="shared" si="129"/>
        <v>-0.66790690383324358</v>
      </c>
      <c r="R173">
        <f t="shared" si="129"/>
        <v>0.92213617263265568</v>
      </c>
      <c r="S173">
        <f t="shared" si="129"/>
        <v>0.9415720797592777</v>
      </c>
      <c r="T173">
        <f t="shared" si="129"/>
        <v>-8.0160241472916418</v>
      </c>
      <c r="U173">
        <f t="shared" si="129"/>
        <v>0.80915652253759562</v>
      </c>
      <c r="V173">
        <f t="shared" si="129"/>
        <v>0.27258057048713902</v>
      </c>
      <c r="W173">
        <f t="shared" si="129"/>
        <v>1.5608870192374709</v>
      </c>
      <c r="X173">
        <f t="shared" si="129"/>
        <v>-1.4800997719883868</v>
      </c>
      <c r="Y173">
        <f t="shared" si="129"/>
        <v>-1.1319514855645618</v>
      </c>
      <c r="Z173">
        <f t="shared" si="129"/>
        <v>-2.9472284111122331</v>
      </c>
    </row>
    <row r="174" spans="1:26" x14ac:dyDescent="0.2">
      <c r="A174" s="2" t="s">
        <v>144</v>
      </c>
      <c r="B174">
        <f t="shared" ref="B174:Z174" si="130">B101/B$146</f>
        <v>0.12238893847153223</v>
      </c>
      <c r="C174">
        <f t="shared" si="130"/>
        <v>-0.52669525300073416</v>
      </c>
      <c r="D174">
        <f t="shared" si="130"/>
        <v>-1.1170969682863761</v>
      </c>
      <c r="E174">
        <f t="shared" si="130"/>
        <v>0.34005541133133094</v>
      </c>
      <c r="F174">
        <f t="shared" si="130"/>
        <v>0.56833180813418871</v>
      </c>
      <c r="G174">
        <f t="shared" si="130"/>
        <v>1.1156987481892837</v>
      </c>
      <c r="H174">
        <f t="shared" si="130"/>
        <v>-0.19565255622690014</v>
      </c>
      <c r="I174">
        <f t="shared" si="130"/>
        <v>-0.82085662030516948</v>
      </c>
      <c r="J174">
        <f t="shared" si="130"/>
        <v>1.4083985830874199</v>
      </c>
      <c r="K174">
        <f t="shared" si="130"/>
        <v>1.342307543649395</v>
      </c>
      <c r="L174">
        <f t="shared" si="130"/>
        <v>1.3532269039169478</v>
      </c>
      <c r="M174">
        <f t="shared" si="130"/>
        <v>-0.29471043002866326</v>
      </c>
      <c r="N174">
        <f t="shared" si="130"/>
        <v>-0.11085332364019976</v>
      </c>
      <c r="O174">
        <f t="shared" si="130"/>
        <v>-0.6601241235317884</v>
      </c>
      <c r="P174">
        <f t="shared" si="130"/>
        <v>0.26553051270641576</v>
      </c>
      <c r="Q174">
        <f t="shared" si="130"/>
        <v>-1.9465834785799248</v>
      </c>
      <c r="R174">
        <f t="shared" si="130"/>
        <v>-1.2094806605696495</v>
      </c>
      <c r="S174">
        <f t="shared" si="130"/>
        <v>3.3168224463631275E-2</v>
      </c>
      <c r="T174">
        <f t="shared" si="130"/>
        <v>-0.65492533722242441</v>
      </c>
      <c r="U174">
        <f t="shared" si="130"/>
        <v>0.18739279922840882</v>
      </c>
      <c r="V174">
        <f t="shared" si="130"/>
        <v>-0.1602427384734556</v>
      </c>
      <c r="W174">
        <f t="shared" si="130"/>
        <v>-1.2496400599342758</v>
      </c>
      <c r="X174">
        <f t="shared" si="130"/>
        <v>-0.17286782321871338</v>
      </c>
      <c r="Y174">
        <f t="shared" si="130"/>
        <v>1.0927167286617476</v>
      </c>
      <c r="Z174">
        <f t="shared" si="130"/>
        <v>-3.1855523321181939E-2</v>
      </c>
    </row>
    <row r="175" spans="1:26" x14ac:dyDescent="0.2">
      <c r="A175" s="2" t="s">
        <v>145</v>
      </c>
      <c r="B175">
        <f t="shared" ref="B175:Z175" si="131">B102/B$146</f>
        <v>0</v>
      </c>
      <c r="C175">
        <f t="shared" si="131"/>
        <v>0.4105483776975748</v>
      </c>
      <c r="D175">
        <f t="shared" si="131"/>
        <v>0.11305408621062631</v>
      </c>
      <c r="E175">
        <f t="shared" si="131"/>
        <v>0.67938680956790398</v>
      </c>
      <c r="F175">
        <f t="shared" si="131"/>
        <v>1.3391146853722151</v>
      </c>
      <c r="G175">
        <f t="shared" si="131"/>
        <v>1.1123962358611459</v>
      </c>
      <c r="H175">
        <f t="shared" si="131"/>
        <v>-1.7688733377370887</v>
      </c>
      <c r="I175">
        <f t="shared" si="131"/>
        <v>-0.9899755733104989</v>
      </c>
      <c r="J175">
        <f t="shared" si="131"/>
        <v>0</v>
      </c>
      <c r="K175">
        <f t="shared" si="131"/>
        <v>-1.2645629125999829</v>
      </c>
      <c r="L175">
        <f t="shared" si="131"/>
        <v>-1.2816430442961901</v>
      </c>
      <c r="M175">
        <f t="shared" si="131"/>
        <v>2.2246181686236555</v>
      </c>
      <c r="N175">
        <f t="shared" si="131"/>
        <v>0.11085332364019976</v>
      </c>
      <c r="O175">
        <f t="shared" si="131"/>
        <v>6.0404285162138319E-2</v>
      </c>
      <c r="P175">
        <f t="shared" si="131"/>
        <v>0.23533799104013581</v>
      </c>
      <c r="Q175">
        <f t="shared" si="131"/>
        <v>-1.5255077386440303</v>
      </c>
      <c r="R175">
        <f t="shared" si="131"/>
        <v>-0.42829149103831871</v>
      </c>
      <c r="S175">
        <f t="shared" si="131"/>
        <v>0.36279978730637524</v>
      </c>
      <c r="T175">
        <f t="shared" si="131"/>
        <v>-0.39170027739642516</v>
      </c>
      <c r="U175">
        <f t="shared" si="131"/>
        <v>0.45075143757595176</v>
      </c>
      <c r="V175">
        <f t="shared" si="131"/>
        <v>-0.32661078885465034</v>
      </c>
      <c r="W175">
        <f t="shared" si="131"/>
        <v>0.3343502528454162</v>
      </c>
      <c r="X175">
        <f t="shared" si="131"/>
        <v>-0.87094552971976824</v>
      </c>
      <c r="Y175">
        <f t="shared" si="131"/>
        <v>0.50947743199298157</v>
      </c>
      <c r="Z175">
        <f t="shared" si="131"/>
        <v>0.30964153090906144</v>
      </c>
    </row>
    <row r="176" spans="1:26" x14ac:dyDescent="0.2">
      <c r="A176" s="2" t="s">
        <v>146</v>
      </c>
      <c r="B176">
        <f t="shared" ref="B176:Z176" si="132">B103/B$146</f>
        <v>-0.12238893847153223</v>
      </c>
      <c r="C176">
        <f t="shared" si="132"/>
        <v>9.8750556054819208E-2</v>
      </c>
      <c r="D176">
        <f t="shared" si="132"/>
        <v>0.50625792582222695</v>
      </c>
      <c r="E176">
        <f t="shared" si="132"/>
        <v>-1.2630406743411076</v>
      </c>
      <c r="F176">
        <f t="shared" si="132"/>
        <v>0.34668582415509053</v>
      </c>
      <c r="G176">
        <f t="shared" si="132"/>
        <v>0</v>
      </c>
      <c r="H176">
        <f t="shared" si="132"/>
        <v>-0.39505735325815178</v>
      </c>
      <c r="I176">
        <f t="shared" si="132"/>
        <v>0</v>
      </c>
      <c r="J176">
        <f t="shared" si="132"/>
        <v>0</v>
      </c>
      <c r="K176">
        <f t="shared" si="132"/>
        <v>0.53911045179011008</v>
      </c>
      <c r="L176">
        <f t="shared" si="132"/>
        <v>0.90830713149114539</v>
      </c>
      <c r="M176">
        <f t="shared" si="132"/>
        <v>0.9961086131611756</v>
      </c>
      <c r="N176">
        <f t="shared" si="132"/>
        <v>8.2857615268182278E-2</v>
      </c>
      <c r="O176">
        <f t="shared" si="132"/>
        <v>0.54010155561690842</v>
      </c>
      <c r="P176">
        <f t="shared" si="132"/>
        <v>-0.23029863435150755</v>
      </c>
      <c r="Q176">
        <f t="shared" si="132"/>
        <v>-0.18253544083697912</v>
      </c>
      <c r="R176">
        <f t="shared" si="132"/>
        <v>0.29592775249116937</v>
      </c>
      <c r="S176">
        <f t="shared" si="132"/>
        <v>-0.23044085261990857</v>
      </c>
      <c r="T176">
        <f t="shared" si="132"/>
        <v>0.62627427826020221</v>
      </c>
      <c r="U176">
        <f t="shared" si="132"/>
        <v>0.55645659602784048</v>
      </c>
      <c r="V176">
        <f t="shared" si="132"/>
        <v>1.2134289835051439</v>
      </c>
      <c r="W176">
        <f t="shared" si="132"/>
        <v>0.57682783713077179</v>
      </c>
      <c r="X176">
        <f t="shared" si="132"/>
        <v>-1.1787797255689965</v>
      </c>
      <c r="Y176">
        <f t="shared" si="132"/>
        <v>-0.15886813485019288</v>
      </c>
      <c r="Z176">
        <f t="shared" si="132"/>
        <v>0.34136169936564215</v>
      </c>
    </row>
    <row r="177" spans="1:26" x14ac:dyDescent="0.2">
      <c r="A177" s="2" t="s">
        <v>147</v>
      </c>
      <c r="B177">
        <f t="shared" ref="B177:Z177" si="133">B104/B$146</f>
        <v>0.48892161430852155</v>
      </c>
      <c r="C177">
        <f t="shared" si="133"/>
        <v>2.2068834498675059E-2</v>
      </c>
      <c r="D177">
        <f t="shared" si="133"/>
        <v>0.39348309785640823</v>
      </c>
      <c r="E177">
        <f t="shared" si="133"/>
        <v>3.7973783428478471</v>
      </c>
      <c r="F177">
        <f t="shared" si="133"/>
        <v>0.63764517352245065</v>
      </c>
      <c r="G177">
        <f t="shared" si="133"/>
        <v>-0.37043324627738389</v>
      </c>
      <c r="H177">
        <f t="shared" si="133"/>
        <v>-0.3957802395404455</v>
      </c>
      <c r="I177">
        <f t="shared" si="133"/>
        <v>0.33059568550625862</v>
      </c>
      <c r="J177">
        <f t="shared" si="133"/>
        <v>0.84204918382023697</v>
      </c>
      <c r="K177">
        <f t="shared" si="133"/>
        <v>0.4598284405080692</v>
      </c>
      <c r="L177">
        <f t="shared" si="133"/>
        <v>-4.9908108688317653E-3</v>
      </c>
      <c r="M177">
        <f t="shared" si="133"/>
        <v>0.88257641882495741</v>
      </c>
      <c r="N177">
        <f t="shared" si="133"/>
        <v>8.26170996941092E-2</v>
      </c>
      <c r="O177">
        <f t="shared" si="133"/>
        <v>0.17863914159311134</v>
      </c>
      <c r="P177">
        <f t="shared" si="133"/>
        <v>-0.1636666488049483</v>
      </c>
      <c r="Q177">
        <f t="shared" si="133"/>
        <v>0.16620059981711258</v>
      </c>
      <c r="R177">
        <f t="shared" si="133"/>
        <v>-0.34420813451473636</v>
      </c>
      <c r="S177">
        <f t="shared" si="133"/>
        <v>-0.16552924432600657</v>
      </c>
      <c r="T177">
        <f t="shared" si="133"/>
        <v>-0.36542858887365631</v>
      </c>
      <c r="U177">
        <f t="shared" si="133"/>
        <v>0.66019742309284413</v>
      </c>
      <c r="V177">
        <f t="shared" si="133"/>
        <v>-2.5417288806515845</v>
      </c>
      <c r="W177">
        <f t="shared" si="133"/>
        <v>-0.8091890979534806</v>
      </c>
      <c r="X177">
        <f t="shared" si="133"/>
        <v>0.17812216434998129</v>
      </c>
      <c r="Y177">
        <f t="shared" si="133"/>
        <v>0.81491020826110638</v>
      </c>
      <c r="Z177">
        <f t="shared" si="133"/>
        <v>-0.12414408522487831</v>
      </c>
    </row>
    <row r="178" spans="1:26" x14ac:dyDescent="0.2">
      <c r="A178" s="2" t="s">
        <v>148</v>
      </c>
      <c r="B178">
        <f t="shared" ref="B178:Z178" si="134">B105/B$146</f>
        <v>0.36558624367364689</v>
      </c>
      <c r="C178">
        <f t="shared" si="134"/>
        <v>0.10604571942679213</v>
      </c>
      <c r="D178">
        <f t="shared" si="134"/>
        <v>0.66377782392728713</v>
      </c>
      <c r="E178">
        <f t="shared" si="134"/>
        <v>-0.48803713874351856</v>
      </c>
      <c r="F178">
        <f t="shared" si="134"/>
        <v>0.88212702140699761</v>
      </c>
      <c r="G178">
        <f t="shared" si="134"/>
        <v>1.4795453871985014</v>
      </c>
      <c r="H178">
        <f t="shared" si="134"/>
        <v>-0.59503136426093073</v>
      </c>
      <c r="I178">
        <f t="shared" si="134"/>
        <v>-0.66179685761600859</v>
      </c>
      <c r="J178">
        <f t="shared" si="134"/>
        <v>0</v>
      </c>
      <c r="K178">
        <f t="shared" si="134"/>
        <v>-0.74620971720377982</v>
      </c>
      <c r="L178">
        <f t="shared" si="134"/>
        <v>-0.3993967679391478</v>
      </c>
      <c r="M178">
        <f t="shared" si="134"/>
        <v>0.89758241589394239</v>
      </c>
      <c r="N178">
        <f t="shared" si="134"/>
        <v>8.2377976395428709E-2</v>
      </c>
      <c r="O178">
        <f t="shared" si="134"/>
        <v>-0.17863914159311134</v>
      </c>
      <c r="P178">
        <f t="shared" si="134"/>
        <v>-3.7525033750611551E-2</v>
      </c>
      <c r="Q178">
        <f t="shared" si="134"/>
        <v>-0.2163522885084829</v>
      </c>
      <c r="R178">
        <f t="shared" si="134"/>
        <v>-0.38140666537426343</v>
      </c>
      <c r="S178">
        <f t="shared" si="134"/>
        <v>0.13248568304098624</v>
      </c>
      <c r="T178">
        <f t="shared" si="134"/>
        <v>-0.130300647752875</v>
      </c>
      <c r="U178">
        <f t="shared" si="134"/>
        <v>0.26598006703511573</v>
      </c>
      <c r="V178">
        <f t="shared" si="134"/>
        <v>0.46126038035735617</v>
      </c>
      <c r="W178">
        <f t="shared" si="134"/>
        <v>-0.16043487229999356</v>
      </c>
      <c r="X178">
        <f t="shared" si="134"/>
        <v>-0.7752288818831411</v>
      </c>
      <c r="Y178">
        <f t="shared" si="134"/>
        <v>-0.28044633439921601</v>
      </c>
      <c r="Z178">
        <f t="shared" si="134"/>
        <v>-0.27939816924203503</v>
      </c>
    </row>
    <row r="179" spans="1:26" x14ac:dyDescent="0.2">
      <c r="A179" s="2" t="s">
        <v>149</v>
      </c>
      <c r="B179">
        <f t="shared" ref="B179:Q182" si="135">B106/B$146</f>
        <v>-0.1217572536277909</v>
      </c>
      <c r="C179">
        <f t="shared" si="135"/>
        <v>4.5552632536861488E-2</v>
      </c>
      <c r="D179">
        <f t="shared" si="135"/>
        <v>0.54304017085936307</v>
      </c>
      <c r="E179">
        <f t="shared" si="135"/>
        <v>-1.7786683106125103</v>
      </c>
      <c r="F179">
        <f t="shared" si="135"/>
        <v>0.903347553041283</v>
      </c>
      <c r="G179">
        <f t="shared" si="135"/>
        <v>-0.73904528682091009</v>
      </c>
      <c r="H179">
        <f t="shared" si="135"/>
        <v>0.59503136426093073</v>
      </c>
      <c r="I179">
        <f t="shared" si="135"/>
        <v>0.49657501272331489</v>
      </c>
      <c r="J179">
        <f t="shared" si="135"/>
        <v>-0.28043499847072267</v>
      </c>
      <c r="K179">
        <f t="shared" si="135"/>
        <v>1.28736633955103</v>
      </c>
      <c r="L179">
        <f t="shared" si="135"/>
        <v>1.2342929370769085</v>
      </c>
      <c r="M179">
        <f t="shared" si="135"/>
        <v>1.1516851371125874</v>
      </c>
      <c r="N179">
        <f t="shared" si="135"/>
        <v>-5.4892171349317828E-2</v>
      </c>
      <c r="O179">
        <f t="shared" si="135"/>
        <v>0.11916969437025665</v>
      </c>
      <c r="P179">
        <f t="shared" si="135"/>
        <v>0.13307610446002133</v>
      </c>
      <c r="Q179">
        <f t="shared" si="135"/>
        <v>-4.4078628632073118E-2</v>
      </c>
      <c r="R179">
        <f t="shared" ref="R179:Z179" si="136">R106/R$146</f>
        <v>-0.45255846987239157</v>
      </c>
      <c r="S179">
        <f t="shared" si="136"/>
        <v>0.2306565202405168</v>
      </c>
      <c r="T179">
        <f t="shared" si="136"/>
        <v>5.2102274194605377E-2</v>
      </c>
      <c r="U179">
        <f t="shared" si="136"/>
        <v>-6.7262432079862725E-2</v>
      </c>
      <c r="V179">
        <f t="shared" si="136"/>
        <v>1.1902243851074465</v>
      </c>
      <c r="W179">
        <f t="shared" si="136"/>
        <v>-7.7134881627712565E-2</v>
      </c>
      <c r="X179">
        <f t="shared" si="136"/>
        <v>0</v>
      </c>
      <c r="Y179">
        <f t="shared" si="136"/>
        <v>-0.17103551960775781</v>
      </c>
      <c r="Z179">
        <f t="shared" si="136"/>
        <v>0.18620622496180214</v>
      </c>
    </row>
    <row r="180" spans="1:26" x14ac:dyDescent="0.2">
      <c r="A180" s="2" t="s">
        <v>150</v>
      </c>
      <c r="B180">
        <f t="shared" si="135"/>
        <v>0.85010695100489808</v>
      </c>
      <c r="C180">
        <f>C107/C$146</f>
        <v>0.26314938690819573</v>
      </c>
      <c r="D180">
        <f t="shared" ref="D180:Z180" si="137">D107/D$146</f>
        <v>0.55326062937695741</v>
      </c>
      <c r="E180">
        <f t="shared" si="137"/>
        <v>1.8580430993949533</v>
      </c>
      <c r="F180">
        <f t="shared" si="137"/>
        <v>0.80047361736904654</v>
      </c>
      <c r="G180">
        <f t="shared" si="137"/>
        <v>1.1080231794057247</v>
      </c>
      <c r="H180">
        <f t="shared" si="137"/>
        <v>-0.79373908590404951</v>
      </c>
      <c r="I180">
        <f t="shared" si="137"/>
        <v>-0.33089842880800435</v>
      </c>
      <c r="J180">
        <f t="shared" si="137"/>
        <v>-0.28068306127339909</v>
      </c>
      <c r="K180">
        <f t="shared" si="137"/>
        <v>0.35957786858461055</v>
      </c>
      <c r="L180">
        <f t="shared" si="137"/>
        <v>0.38974687244852296</v>
      </c>
      <c r="M180">
        <f t="shared" si="137"/>
        <v>1.5041345840866471</v>
      </c>
      <c r="N180">
        <f t="shared" si="137"/>
        <v>5.4892171349317828E-2</v>
      </c>
      <c r="O180">
        <f t="shared" si="137"/>
        <v>0.11886255598270447</v>
      </c>
      <c r="P180">
        <f t="shared" si="137"/>
        <v>0.28120016202068815</v>
      </c>
      <c r="Q180">
        <f t="shared" si="137"/>
        <v>-0.44707170779969485</v>
      </c>
      <c r="R180">
        <f t="shared" si="137"/>
        <v>-0.4454608977147872</v>
      </c>
      <c r="S180">
        <f t="shared" si="137"/>
        <v>-0.29683618961431046</v>
      </c>
      <c r="T180">
        <f t="shared" si="137"/>
        <v>7.8108481942179744E-2</v>
      </c>
      <c r="U180">
        <f t="shared" si="137"/>
        <v>1.812121708337362</v>
      </c>
      <c r="V180">
        <f t="shared" si="137"/>
        <v>-0.49314462907658857</v>
      </c>
      <c r="W180">
        <f t="shared" si="137"/>
        <v>-0.66338000772303873</v>
      </c>
      <c r="X180">
        <f t="shared" si="137"/>
        <v>-0.60237201835243881</v>
      </c>
      <c r="Y180">
        <f t="shared" si="137"/>
        <v>4.3747736747326051E-3</v>
      </c>
      <c r="Z180">
        <f t="shared" si="137"/>
        <v>-0.46658292272903718</v>
      </c>
    </row>
    <row r="181" spans="1:26" x14ac:dyDescent="0.2">
      <c r="A181" s="2" t="s">
        <v>151</v>
      </c>
      <c r="B181">
        <f t="shared" si="135"/>
        <v>-0.12113205591983486</v>
      </c>
      <c r="C181">
        <f t="shared" si="135"/>
        <v>0.40804211531320167</v>
      </c>
      <c r="D181">
        <f t="shared" si="135"/>
        <v>0.70990826286102116</v>
      </c>
      <c r="E181">
        <f t="shared" si="135"/>
        <v>0.3331708053017528</v>
      </c>
      <c r="F181">
        <f t="shared" si="135"/>
        <v>1.4190108820032969</v>
      </c>
      <c r="G181">
        <f t="shared" si="135"/>
        <v>-0.73831930913248056</v>
      </c>
      <c r="H181">
        <f t="shared" si="135"/>
        <v>0.5955775151230337</v>
      </c>
      <c r="I181">
        <f t="shared" si="135"/>
        <v>0.82611130374562325</v>
      </c>
      <c r="J181">
        <f t="shared" si="135"/>
        <v>0.84130499541208847</v>
      </c>
      <c r="K181">
        <f t="shared" si="135"/>
        <v>-2.2723561738161631</v>
      </c>
      <c r="L181">
        <f t="shared" si="135"/>
        <v>-2.4602746974125811</v>
      </c>
      <c r="M181">
        <f t="shared" si="135"/>
        <v>1.1765153810325746</v>
      </c>
      <c r="N181">
        <f t="shared" si="135"/>
        <v>0.10946765709469727</v>
      </c>
      <c r="O181">
        <f t="shared" si="135"/>
        <v>0.29582214061121659</v>
      </c>
      <c r="P181">
        <f t="shared" si="135"/>
        <v>0.19732763270634324</v>
      </c>
      <c r="Q181">
        <f t="shared" si="135"/>
        <v>-0.70289835008184764</v>
      </c>
      <c r="R181">
        <f t="shared" ref="R181:Z181" si="138">R108/R$146</f>
        <v>-0.56126752337526931</v>
      </c>
      <c r="S181">
        <f t="shared" si="138"/>
        <v>-0.19929096378193167</v>
      </c>
      <c r="T181">
        <f t="shared" si="138"/>
        <v>0.23403835699990932</v>
      </c>
      <c r="U181">
        <f t="shared" si="138"/>
        <v>2.5802040421888992</v>
      </c>
      <c r="V181">
        <f t="shared" si="138"/>
        <v>0.87869206181383575</v>
      </c>
      <c r="W181">
        <f t="shared" si="138"/>
        <v>-7.9748914583618824E-2</v>
      </c>
      <c r="X181">
        <f t="shared" si="138"/>
        <v>-0.18175247873194814</v>
      </c>
      <c r="Y181">
        <f t="shared" si="138"/>
        <v>-0.41399046315796695</v>
      </c>
      <c r="Z181">
        <f t="shared" si="138"/>
        <v>-0.81308188313885799</v>
      </c>
    </row>
    <row r="182" spans="1:26" x14ac:dyDescent="0.2">
      <c r="A182" s="2" t="s">
        <v>152</v>
      </c>
      <c r="B182">
        <f t="shared" si="135"/>
        <v>-2.836258544073107</v>
      </c>
      <c r="C182">
        <f t="shared" si="135"/>
        <v>0.39746079984543325</v>
      </c>
      <c r="D182">
        <f t="shared" si="135"/>
        <v>0.58058930193011316</v>
      </c>
      <c r="E182">
        <f t="shared" si="135"/>
        <v>0.34088570178380051</v>
      </c>
      <c r="F182">
        <f t="shared" si="135"/>
        <v>0.89364335916687343</v>
      </c>
      <c r="G182">
        <f t="shared" si="135"/>
        <v>0.36934105980187315</v>
      </c>
      <c r="H182">
        <f t="shared" si="135"/>
        <v>-1.7916659992449471</v>
      </c>
      <c r="I182">
        <f t="shared" si="135"/>
        <v>-0.99178705651875254</v>
      </c>
      <c r="J182">
        <f t="shared" si="135"/>
        <v>-1.6848435439093417</v>
      </c>
      <c r="K182">
        <f t="shared" si="135"/>
        <v>1.1290715134918841</v>
      </c>
      <c r="L182">
        <f t="shared" si="135"/>
        <v>1.207914376875701</v>
      </c>
      <c r="M182">
        <f t="shared" si="135"/>
        <v>1.1765153810325806</v>
      </c>
      <c r="N182">
        <f t="shared" si="135"/>
        <v>-0.13690038886301534</v>
      </c>
      <c r="O182">
        <f t="shared" si="135"/>
        <v>0.11779992776829966</v>
      </c>
      <c r="P182">
        <f t="shared" si="135"/>
        <v>0.35368719812722421</v>
      </c>
      <c r="Q182">
        <f t="shared" si="135"/>
        <v>-0.88595158119677131</v>
      </c>
      <c r="R182">
        <f t="shared" ref="R182:Z182" si="139">R109/R$146</f>
        <v>-2.8336847583863487E-2</v>
      </c>
      <c r="S182">
        <f t="shared" si="139"/>
        <v>-0.77454387007867576</v>
      </c>
      <c r="T182">
        <f t="shared" si="139"/>
        <v>-0.130353841801819</v>
      </c>
      <c r="U182">
        <f t="shared" si="139"/>
        <v>3.1907905903893092</v>
      </c>
      <c r="V182">
        <f t="shared" si="139"/>
        <v>1.1389673558771767</v>
      </c>
      <c r="W182">
        <f t="shared" si="139"/>
        <v>1.142069233312359</v>
      </c>
      <c r="X182">
        <f t="shared" si="139"/>
        <v>-0.54817195255859241</v>
      </c>
      <c r="Y182">
        <f t="shared" si="139"/>
        <v>-0.53046608128953709</v>
      </c>
      <c r="Z182">
        <f t="shared" si="139"/>
        <v>0.6526592209826666</v>
      </c>
    </row>
    <row r="184" spans="1:26" x14ac:dyDescent="0.2">
      <c r="A184" s="2" t="s">
        <v>289</v>
      </c>
      <c r="C184">
        <v>1.1348148148148152</v>
      </c>
      <c r="D184">
        <v>-1.3346296296296301</v>
      </c>
      <c r="E184">
        <v>-0.72851851851851879</v>
      </c>
      <c r="F184">
        <v>-1.4337037037037041</v>
      </c>
      <c r="G184">
        <v>0.6881481481481484</v>
      </c>
      <c r="H184">
        <v>1.2100000000000004</v>
      </c>
      <c r="I184">
        <v>1.275555555555556</v>
      </c>
      <c r="J184">
        <v>1.3540740740740744</v>
      </c>
      <c r="K184">
        <v>-0.58574074074074101</v>
      </c>
      <c r="L184">
        <v>-0.58000000000000018</v>
      </c>
      <c r="M184">
        <v>0.19464741876076755</v>
      </c>
      <c r="N184">
        <v>0.22233113527000536</v>
      </c>
      <c r="O184">
        <v>-0.2151131705578328</v>
      </c>
      <c r="P184">
        <v>0.20952890156240719</v>
      </c>
      <c r="Q184">
        <v>0.17085486841323591</v>
      </c>
      <c r="R184">
        <v>0.12855700112873522</v>
      </c>
      <c r="S184">
        <v>0.10345749420780609</v>
      </c>
      <c r="T184">
        <v>0.18573635121487553</v>
      </c>
      <c r="U184">
        <v>1.8028204482498114</v>
      </c>
      <c r="V184">
        <v>1.7073784940820955</v>
      </c>
      <c r="W184">
        <v>1.3905817174515238</v>
      </c>
      <c r="X184">
        <v>-1.5557794006547472</v>
      </c>
      <c r="Y184">
        <v>-1.0999748174263411</v>
      </c>
      <c r="Z184">
        <v>-1.2450264417023422</v>
      </c>
    </row>
    <row r="185" spans="1:26" x14ac:dyDescent="0.2">
      <c r="A185" s="2"/>
      <c r="E185" t="s">
        <v>309</v>
      </c>
    </row>
    <row r="186" spans="1:26" x14ac:dyDescent="0.2">
      <c r="A186" s="2" t="s">
        <v>305</v>
      </c>
      <c r="B186" t="s">
        <v>306</v>
      </c>
      <c r="C186" t="s">
        <v>308</v>
      </c>
      <c r="D186" t="s">
        <v>307</v>
      </c>
      <c r="E186" t="s">
        <v>306</v>
      </c>
      <c r="F186" t="s">
        <v>308</v>
      </c>
      <c r="G186" t="s">
        <v>307</v>
      </c>
      <c r="I186" t="s">
        <v>315</v>
      </c>
    </row>
    <row r="187" spans="1:26" x14ac:dyDescent="0.2">
      <c r="A187" s="2" t="s">
        <v>121</v>
      </c>
      <c r="B187">
        <f>SUMPRODUCT(C149:L149,$C$184:$L$184)</f>
        <v>-2.0915417755861636</v>
      </c>
      <c r="C187">
        <f>SUMPRODUCT(M149:T149,$M$184:$T$184)</f>
        <v>-0.50210757463136635</v>
      </c>
      <c r="D187">
        <f>SUMPRODUCT(U149:Z149,$U$184:$Z$184)</f>
        <v>-4.3722012118291733</v>
      </c>
      <c r="E187">
        <f>ABS(B187)</f>
        <v>2.0915417755861636</v>
      </c>
      <c r="F187">
        <f t="shared" ref="F187:G202" si="140">ABS(C187)</f>
        <v>0.50210757463136635</v>
      </c>
      <c r="G187">
        <f t="shared" si="140"/>
        <v>4.3722012118291733</v>
      </c>
      <c r="I187">
        <f>100*(1+B149/100)</f>
        <v>102.97734134081438</v>
      </c>
    </row>
    <row r="188" spans="1:26" x14ac:dyDescent="0.2">
      <c r="A188" s="2" t="s">
        <v>122</v>
      </c>
      <c r="B188">
        <f t="shared" ref="B188:B220" si="141">SUMPRODUCT(C150:L150,$C$184:$L$184)</f>
        <v>-4.2162855539970225</v>
      </c>
      <c r="C188">
        <f t="shared" ref="C188:C220" si="142">SUMPRODUCT(M150:T150,$M$184:$T$184)</f>
        <v>0.88019281766217927</v>
      </c>
      <c r="D188">
        <f t="shared" ref="D188:D220" si="143">SUMPRODUCT(U150:Z150,$U$184:$Z$184)</f>
        <v>2.8706450768256229</v>
      </c>
      <c r="E188">
        <f t="shared" ref="E188:G220" si="144">ABS(B188)</f>
        <v>4.2162855539970225</v>
      </c>
      <c r="F188">
        <f t="shared" si="140"/>
        <v>0.88019281766217927</v>
      </c>
      <c r="G188">
        <f t="shared" si="140"/>
        <v>2.8706450768256229</v>
      </c>
      <c r="I188">
        <f t="shared" ref="I188:I220" si="145">100*(1+B150/100)</f>
        <v>96.781763538322124</v>
      </c>
    </row>
    <row r="189" spans="1:26" x14ac:dyDescent="0.2">
      <c r="A189" s="2" t="s">
        <v>123</v>
      </c>
      <c r="B189">
        <f t="shared" si="141"/>
        <v>4.8574179185886051</v>
      </c>
      <c r="C189">
        <f t="shared" si="142"/>
        <v>-0.3709983032273772</v>
      </c>
      <c r="D189">
        <f t="shared" si="143"/>
        <v>-6.958084272752453</v>
      </c>
      <c r="E189">
        <f t="shared" si="144"/>
        <v>4.8574179185886051</v>
      </c>
      <c r="F189">
        <f t="shared" si="140"/>
        <v>0.3709983032273772</v>
      </c>
      <c r="G189">
        <f t="shared" si="140"/>
        <v>6.958084272752453</v>
      </c>
      <c r="I189">
        <f t="shared" si="145"/>
        <v>100.72154362281553</v>
      </c>
    </row>
    <row r="190" spans="1:26" x14ac:dyDescent="0.2">
      <c r="A190" s="2" t="s">
        <v>124</v>
      </c>
      <c r="B190">
        <f t="shared" si="141"/>
        <v>3.3096520998497874</v>
      </c>
      <c r="C190">
        <f t="shared" si="142"/>
        <v>0.41767453149643441</v>
      </c>
      <c r="D190">
        <f t="shared" si="143"/>
        <v>4.7657247011297894</v>
      </c>
      <c r="E190">
        <f t="shared" si="144"/>
        <v>3.3096520998497874</v>
      </c>
      <c r="F190">
        <f t="shared" si="140"/>
        <v>0.41767453149643441</v>
      </c>
      <c r="G190">
        <f t="shared" si="140"/>
        <v>4.7657247011297894</v>
      </c>
      <c r="I190">
        <f t="shared" si="145"/>
        <v>99.278456377184469</v>
      </c>
    </row>
    <row r="191" spans="1:26" x14ac:dyDescent="0.2">
      <c r="A191" s="2" t="s">
        <v>125</v>
      </c>
      <c r="B191">
        <f t="shared" si="141"/>
        <v>17.667133431385782</v>
      </c>
      <c r="C191">
        <f t="shared" si="142"/>
        <v>0.5176371470538742</v>
      </c>
      <c r="D191">
        <f t="shared" si="143"/>
        <v>-2.4001281791371798</v>
      </c>
      <c r="E191">
        <f t="shared" si="144"/>
        <v>17.667133431385782</v>
      </c>
      <c r="F191">
        <f t="shared" si="140"/>
        <v>0.5176371470538742</v>
      </c>
      <c r="G191">
        <f t="shared" si="140"/>
        <v>2.4001281791371798</v>
      </c>
      <c r="I191">
        <f t="shared" si="145"/>
        <v>98.667547384881914</v>
      </c>
    </row>
    <row r="192" spans="1:26" x14ac:dyDescent="0.2">
      <c r="A192" s="2" t="s">
        <v>126</v>
      </c>
      <c r="B192">
        <f t="shared" si="141"/>
        <v>2.0382523211402472</v>
      </c>
      <c r="C192">
        <f t="shared" si="142"/>
        <v>0.15460993078234034</v>
      </c>
      <c r="D192">
        <f t="shared" si="143"/>
        <v>2.8568416352838377</v>
      </c>
      <c r="E192">
        <f t="shared" si="144"/>
        <v>2.0382523211402472</v>
      </c>
      <c r="F192">
        <f t="shared" si="140"/>
        <v>0.15460993078234034</v>
      </c>
      <c r="G192">
        <f t="shared" si="140"/>
        <v>2.8568416352838377</v>
      </c>
      <c r="I192">
        <f t="shared" si="145"/>
        <v>101.21183910395817</v>
      </c>
    </row>
    <row r="193" spans="1:9" x14ac:dyDescent="0.2">
      <c r="A193" s="2" t="s">
        <v>127</v>
      </c>
      <c r="B193">
        <f t="shared" si="141"/>
        <v>-3.7114676751422375</v>
      </c>
      <c r="C193">
        <f t="shared" si="142"/>
        <v>6.4333528596355993E-2</v>
      </c>
      <c r="D193">
        <f t="shared" si="143"/>
        <v>-7.1405329206417658</v>
      </c>
      <c r="E193">
        <f t="shared" si="144"/>
        <v>3.7114676751422375</v>
      </c>
      <c r="F193">
        <f t="shared" si="140"/>
        <v>6.4333528596355993E-2</v>
      </c>
      <c r="G193">
        <f t="shared" si="140"/>
        <v>7.1405329206417658</v>
      </c>
      <c r="I193">
        <f t="shared" si="145"/>
        <v>100.24112914368368</v>
      </c>
    </row>
    <row r="194" spans="1:9" x14ac:dyDescent="0.2">
      <c r="A194" s="2" t="s">
        <v>128</v>
      </c>
      <c r="B194">
        <f t="shared" si="141"/>
        <v>2.4868125314552509</v>
      </c>
      <c r="C194">
        <f t="shared" si="142"/>
        <v>0.18482087995794383</v>
      </c>
      <c r="D194">
        <f t="shared" si="143"/>
        <v>-5.3694101489405082</v>
      </c>
      <c r="E194">
        <f t="shared" si="144"/>
        <v>2.4868125314552509</v>
      </c>
      <c r="F194">
        <f t="shared" si="140"/>
        <v>0.18482087995794383</v>
      </c>
      <c r="G194">
        <f t="shared" si="140"/>
        <v>5.3694101489405082</v>
      </c>
      <c r="I194">
        <f t="shared" si="145"/>
        <v>100.24071906010599</v>
      </c>
    </row>
    <row r="195" spans="1:9" x14ac:dyDescent="0.2">
      <c r="A195" s="2" t="s">
        <v>129</v>
      </c>
      <c r="B195">
        <f t="shared" si="141"/>
        <v>0.39953506466891359</v>
      </c>
      <c r="C195">
        <f t="shared" si="142"/>
        <v>0.15911501608272041</v>
      </c>
      <c r="D195">
        <f t="shared" si="143"/>
        <v>-4.2389362462036848</v>
      </c>
      <c r="E195">
        <f t="shared" si="144"/>
        <v>0.39953506466891359</v>
      </c>
      <c r="F195">
        <f t="shared" si="140"/>
        <v>0.15911501608272041</v>
      </c>
      <c r="G195">
        <f t="shared" si="140"/>
        <v>4.2389362462036848</v>
      </c>
      <c r="I195">
        <f t="shared" si="145"/>
        <v>100.12020620581087</v>
      </c>
    </row>
    <row r="196" spans="1:9" x14ac:dyDescent="0.2">
      <c r="A196" s="2" t="s">
        <v>130</v>
      </c>
      <c r="B196">
        <f t="shared" si="141"/>
        <v>-2.7503093319317053</v>
      </c>
      <c r="C196">
        <f t="shared" si="142"/>
        <v>0.12526810430600685</v>
      </c>
      <c r="D196">
        <f t="shared" si="143"/>
        <v>-4.1274248523347294</v>
      </c>
      <c r="E196">
        <f t="shared" si="144"/>
        <v>2.7503093319317053</v>
      </c>
      <c r="F196">
        <f t="shared" si="140"/>
        <v>0.12526810430600685</v>
      </c>
      <c r="G196">
        <f t="shared" si="140"/>
        <v>4.1274248523347294</v>
      </c>
      <c r="I196">
        <f t="shared" si="145"/>
        <v>99.939909655129568</v>
      </c>
    </row>
    <row r="197" spans="1:9" x14ac:dyDescent="0.2">
      <c r="A197" s="2" t="s">
        <v>182</v>
      </c>
      <c r="B197">
        <f t="shared" si="141"/>
        <v>17.889819061829726</v>
      </c>
      <c r="C197">
        <f t="shared" si="142"/>
        <v>2.9611755529544217</v>
      </c>
      <c r="D197">
        <f t="shared" si="143"/>
        <v>-28.394083933240637</v>
      </c>
      <c r="E197">
        <f t="shared" si="144"/>
        <v>17.889819061829726</v>
      </c>
      <c r="F197">
        <f t="shared" si="140"/>
        <v>2.9611755529544217</v>
      </c>
      <c r="G197">
        <f t="shared" si="140"/>
        <v>28.394083933240637</v>
      </c>
      <c r="I197">
        <f t="shared" si="145"/>
        <v>98.762500245008013</v>
      </c>
    </row>
    <row r="198" spans="1:9" x14ac:dyDescent="0.2">
      <c r="A198" s="2" t="s">
        <v>131</v>
      </c>
      <c r="B198">
        <f t="shared" si="141"/>
        <v>-1.0857322353108574</v>
      </c>
      <c r="C198">
        <f t="shared" si="142"/>
        <v>-0.96604364333939696</v>
      </c>
      <c r="D198">
        <f t="shared" si="143"/>
        <v>7.2213608906070501</v>
      </c>
      <c r="E198">
        <f t="shared" si="144"/>
        <v>1.0857322353108574</v>
      </c>
      <c r="F198">
        <f t="shared" si="140"/>
        <v>0.96604364333939696</v>
      </c>
      <c r="G198">
        <f t="shared" si="140"/>
        <v>7.2213608906070501</v>
      </c>
      <c r="I198">
        <f t="shared" si="145"/>
        <v>98.751585435939575</v>
      </c>
    </row>
    <row r="199" spans="1:9" x14ac:dyDescent="0.2">
      <c r="A199" s="2" t="s">
        <v>132</v>
      </c>
      <c r="B199">
        <f t="shared" si="141"/>
        <v>0.77637076897301682</v>
      </c>
      <c r="C199">
        <f t="shared" si="142"/>
        <v>2.8766677065894548</v>
      </c>
      <c r="D199">
        <f t="shared" si="143"/>
        <v>-7.7290021874413393</v>
      </c>
      <c r="E199">
        <f t="shared" si="144"/>
        <v>0.77637076897301682</v>
      </c>
      <c r="F199">
        <f t="shared" si="140"/>
        <v>2.8766677065894548</v>
      </c>
      <c r="G199">
        <f t="shared" si="140"/>
        <v>7.7290021874413393</v>
      </c>
      <c r="I199">
        <f t="shared" si="145"/>
        <v>100.97531650192811</v>
      </c>
    </row>
    <row r="200" spans="1:9" x14ac:dyDescent="0.2">
      <c r="A200" s="2" t="s">
        <v>133</v>
      </c>
      <c r="B200">
        <f t="shared" si="141"/>
        <v>-5.7402023123865167</v>
      </c>
      <c r="C200">
        <f t="shared" si="142"/>
        <v>5.603130180091162E-2</v>
      </c>
      <c r="D200">
        <f t="shared" si="143"/>
        <v>0.6050909693418921</v>
      </c>
      <c r="E200">
        <f t="shared" si="144"/>
        <v>5.7402023123865167</v>
      </c>
      <c r="F200">
        <f t="shared" si="140"/>
        <v>5.603130180091162E-2</v>
      </c>
      <c r="G200">
        <f t="shared" si="140"/>
        <v>0.6050909693418921</v>
      </c>
      <c r="I200">
        <f t="shared" si="145"/>
        <v>99.756799300099104</v>
      </c>
    </row>
    <row r="201" spans="1:9" x14ac:dyDescent="0.2">
      <c r="A201" s="2" t="s">
        <v>134</v>
      </c>
      <c r="B201">
        <f t="shared" si="141"/>
        <v>-6.9414873101491148</v>
      </c>
      <c r="C201">
        <f t="shared" si="142"/>
        <v>3.2649512334557845E-3</v>
      </c>
      <c r="D201">
        <f t="shared" si="143"/>
        <v>5.4119261264986331</v>
      </c>
      <c r="E201">
        <f t="shared" si="144"/>
        <v>6.9414873101491148</v>
      </c>
      <c r="F201">
        <f t="shared" si="140"/>
        <v>3.2649512334557845E-3</v>
      </c>
      <c r="G201">
        <f t="shared" si="140"/>
        <v>5.4119261264986331</v>
      </c>
      <c r="I201">
        <f t="shared" si="145"/>
        <v>99.023000467007321</v>
      </c>
    </row>
    <row r="202" spans="1:9" x14ac:dyDescent="0.2">
      <c r="A202" s="2" t="s">
        <v>135</v>
      </c>
      <c r="B202">
        <f t="shared" si="141"/>
        <v>-5.488774918781381</v>
      </c>
      <c r="C202">
        <f t="shared" si="142"/>
        <v>0.2043257876424964</v>
      </c>
      <c r="D202">
        <f t="shared" si="143"/>
        <v>-3.4712968118526568</v>
      </c>
      <c r="E202">
        <f t="shared" si="144"/>
        <v>5.488774918781381</v>
      </c>
      <c r="F202">
        <f t="shared" si="140"/>
        <v>0.2043257876424964</v>
      </c>
      <c r="G202">
        <f t="shared" si="140"/>
        <v>3.4712968118526568</v>
      </c>
      <c r="I202">
        <f t="shared" si="145"/>
        <v>100.24488374972719</v>
      </c>
    </row>
    <row r="203" spans="1:9" x14ac:dyDescent="0.2">
      <c r="A203" s="2" t="s">
        <v>136</v>
      </c>
      <c r="B203">
        <f t="shared" si="141"/>
        <v>-10.9550064951836</v>
      </c>
      <c r="C203">
        <f t="shared" si="142"/>
        <v>-0.18825304725125289</v>
      </c>
      <c r="D203">
        <f t="shared" si="143"/>
        <v>1.0180588844742664</v>
      </c>
      <c r="E203">
        <f t="shared" si="144"/>
        <v>10.9550064951836</v>
      </c>
      <c r="F203">
        <f t="shared" si="144"/>
        <v>0.18825304725125289</v>
      </c>
      <c r="G203">
        <f t="shared" si="144"/>
        <v>1.0180588844742664</v>
      </c>
      <c r="I203">
        <f t="shared" si="145"/>
        <v>99.632515428795372</v>
      </c>
    </row>
    <row r="204" spans="1:9" x14ac:dyDescent="0.2">
      <c r="A204" s="2" t="s">
        <v>137</v>
      </c>
      <c r="B204">
        <f t="shared" si="141"/>
        <v>4.2175736386611824</v>
      </c>
      <c r="C204">
        <f t="shared" si="142"/>
        <v>3.4008277739102602E-2</v>
      </c>
      <c r="D204">
        <f t="shared" si="143"/>
        <v>-2.6820872540325302</v>
      </c>
      <c r="E204">
        <f t="shared" si="144"/>
        <v>4.2175736386611824</v>
      </c>
      <c r="F204">
        <f t="shared" si="144"/>
        <v>3.4008277739102602E-2</v>
      </c>
      <c r="G204">
        <f t="shared" si="144"/>
        <v>2.6820872540325302</v>
      </c>
      <c r="I204">
        <f t="shared" si="145"/>
        <v>99.877292754796414</v>
      </c>
    </row>
    <row r="205" spans="1:9" x14ac:dyDescent="0.2">
      <c r="A205" s="2" t="s">
        <v>138</v>
      </c>
      <c r="B205">
        <f t="shared" si="141"/>
        <v>3.0304039532710552</v>
      </c>
      <c r="C205">
        <f t="shared" si="142"/>
        <v>0.4721582680024784</v>
      </c>
      <c r="D205">
        <f t="shared" si="143"/>
        <v>3.579860125300113</v>
      </c>
      <c r="E205">
        <f t="shared" si="144"/>
        <v>3.0304039532710552</v>
      </c>
      <c r="F205">
        <f t="shared" si="144"/>
        <v>0.4721582680024784</v>
      </c>
      <c r="G205">
        <f t="shared" si="144"/>
        <v>3.579860125300113</v>
      </c>
      <c r="I205">
        <f t="shared" si="145"/>
        <v>99.508104926699176</v>
      </c>
    </row>
    <row r="206" spans="1:9" x14ac:dyDescent="0.2">
      <c r="A206" s="2" t="s">
        <v>139</v>
      </c>
      <c r="B206">
        <f t="shared" si="141"/>
        <v>-0.12847277385079336</v>
      </c>
      <c r="C206">
        <f t="shared" si="142"/>
        <v>-1.39666309877714E-2</v>
      </c>
      <c r="D206">
        <f t="shared" si="143"/>
        <v>-3.4353253501149128</v>
      </c>
      <c r="E206">
        <f t="shared" si="144"/>
        <v>0.12847277385079336</v>
      </c>
      <c r="F206">
        <f t="shared" si="144"/>
        <v>1.39666309877714E-2</v>
      </c>
      <c r="G206">
        <f t="shared" si="144"/>
        <v>3.4353253501149128</v>
      </c>
      <c r="I206">
        <f t="shared" si="145"/>
        <v>100.1231342386623</v>
      </c>
    </row>
    <row r="207" spans="1:9" x14ac:dyDescent="0.2">
      <c r="A207" s="2" t="s">
        <v>140</v>
      </c>
      <c r="B207">
        <f t="shared" si="141"/>
        <v>-0.62305131576540795</v>
      </c>
      <c r="C207">
        <f t="shared" si="142"/>
        <v>0.1494945987979153</v>
      </c>
      <c r="D207">
        <f t="shared" si="143"/>
        <v>-2.4161610705642786</v>
      </c>
      <c r="E207">
        <f t="shared" si="144"/>
        <v>0.62305131576540795</v>
      </c>
      <c r="F207">
        <f t="shared" si="144"/>
        <v>0.1494945987979153</v>
      </c>
      <c r="G207">
        <f t="shared" si="144"/>
        <v>2.4161610705642786</v>
      </c>
      <c r="I207">
        <f t="shared" si="145"/>
        <v>100.85895071642497</v>
      </c>
    </row>
    <row r="208" spans="1:9" x14ac:dyDescent="0.2">
      <c r="A208" s="2" t="s">
        <v>141</v>
      </c>
      <c r="B208">
        <f t="shared" si="141"/>
        <v>1.5316947893775548</v>
      </c>
      <c r="C208">
        <f t="shared" si="142"/>
        <v>-0.12916119806785947</v>
      </c>
      <c r="D208">
        <f t="shared" si="143"/>
        <v>-9.5907674065822377</v>
      </c>
      <c r="E208">
        <f t="shared" si="144"/>
        <v>1.5316947893775548</v>
      </c>
      <c r="F208">
        <f t="shared" si="144"/>
        <v>0.12916119806785947</v>
      </c>
      <c r="G208">
        <f t="shared" si="144"/>
        <v>9.5907674065822377</v>
      </c>
      <c r="I208">
        <f t="shared" si="145"/>
        <v>99.58184499039875</v>
      </c>
    </row>
    <row r="209" spans="1:9" x14ac:dyDescent="0.2">
      <c r="A209" s="2" t="s">
        <v>183</v>
      </c>
      <c r="B209">
        <f t="shared" si="141"/>
        <v>-14.481215196916144</v>
      </c>
      <c r="C209">
        <f t="shared" si="142"/>
        <v>10.547176193529285</v>
      </c>
      <c r="D209">
        <f t="shared" si="143"/>
        <v>21.667223643846938</v>
      </c>
      <c r="E209">
        <f t="shared" si="144"/>
        <v>14.481215196916144</v>
      </c>
      <c r="F209">
        <f t="shared" si="144"/>
        <v>10.547176193529285</v>
      </c>
      <c r="G209">
        <f t="shared" si="144"/>
        <v>21.667223643846938</v>
      </c>
      <c r="I209">
        <f t="shared" si="145"/>
        <v>94.739141740211295</v>
      </c>
    </row>
    <row r="210" spans="1:9" x14ac:dyDescent="0.2">
      <c r="A210" s="2" t="s">
        <v>142</v>
      </c>
      <c r="B210">
        <f t="shared" si="141"/>
        <v>-45.902990453859744</v>
      </c>
      <c r="C210">
        <f t="shared" si="142"/>
        <v>-7.2069537222196516</v>
      </c>
      <c r="D210">
        <f t="shared" si="143"/>
        <v>-11.694426182446133</v>
      </c>
      <c r="E210">
        <f t="shared" si="144"/>
        <v>45.902990453859744</v>
      </c>
      <c r="F210">
        <f t="shared" si="144"/>
        <v>7.2069537222196516</v>
      </c>
      <c r="G210">
        <f t="shared" si="144"/>
        <v>11.694426182446133</v>
      </c>
      <c r="I210">
        <f t="shared" si="145"/>
        <v>104.45057468092958</v>
      </c>
    </row>
    <row r="211" spans="1:9" x14ac:dyDescent="0.2">
      <c r="A211" s="2" t="s">
        <v>143</v>
      </c>
      <c r="B211">
        <f t="shared" si="141"/>
        <v>-3.1802287166721159</v>
      </c>
      <c r="C211">
        <f t="shared" si="142"/>
        <v>-3.6737141648425649</v>
      </c>
      <c r="D211">
        <f t="shared" si="143"/>
        <v>11.311907246992675</v>
      </c>
      <c r="E211">
        <f t="shared" si="144"/>
        <v>3.1802287166721159</v>
      </c>
      <c r="F211">
        <f t="shared" si="144"/>
        <v>3.6737141648425649</v>
      </c>
      <c r="G211">
        <f t="shared" si="144"/>
        <v>11.311907246992675</v>
      </c>
      <c r="I211">
        <f t="shared" si="145"/>
        <v>101.10628334006151</v>
      </c>
    </row>
    <row r="212" spans="1:9" x14ac:dyDescent="0.2">
      <c r="A212" s="2" t="s">
        <v>144</v>
      </c>
      <c r="B212">
        <f t="shared" si="141"/>
        <v>-0.34940854547663514</v>
      </c>
      <c r="C212">
        <f t="shared" si="142"/>
        <v>-0.49065547174474611</v>
      </c>
      <c r="D212">
        <f t="shared" si="143"/>
        <v>-2.5668417727978601</v>
      </c>
      <c r="E212">
        <f t="shared" si="144"/>
        <v>0.34940854547663514</v>
      </c>
      <c r="F212">
        <f t="shared" si="144"/>
        <v>0.49065547174474611</v>
      </c>
      <c r="G212">
        <f t="shared" si="144"/>
        <v>2.5668417727978601</v>
      </c>
      <c r="I212">
        <f t="shared" si="145"/>
        <v>100.12238893847154</v>
      </c>
    </row>
    <row r="213" spans="1:9" x14ac:dyDescent="0.2">
      <c r="A213" s="2" t="s">
        <v>145</v>
      </c>
      <c r="B213">
        <f t="shared" si="141"/>
        <v>-3.2533816966237952</v>
      </c>
      <c r="C213">
        <f t="shared" si="142"/>
        <v>0.14305976596045195</v>
      </c>
      <c r="D213">
        <f t="shared" si="143"/>
        <v>1.1289918963064927</v>
      </c>
      <c r="E213">
        <f t="shared" si="144"/>
        <v>3.2533816966237952</v>
      </c>
      <c r="F213">
        <f t="shared" si="144"/>
        <v>0.14305976596045195</v>
      </c>
      <c r="G213">
        <f t="shared" si="144"/>
        <v>1.1289918963064927</v>
      </c>
      <c r="I213">
        <f t="shared" si="145"/>
        <v>100</v>
      </c>
    </row>
    <row r="214" spans="1:9" x14ac:dyDescent="0.2">
      <c r="A214" s="2" t="s">
        <v>146</v>
      </c>
      <c r="B214">
        <f t="shared" si="141"/>
        <v>-1.4611159523479265</v>
      </c>
      <c r="C214">
        <f t="shared" si="142"/>
        <v>0.14721220190125717</v>
      </c>
      <c r="D214">
        <f t="shared" si="143"/>
        <v>5.4607679455279481</v>
      </c>
      <c r="E214">
        <f t="shared" si="144"/>
        <v>1.4611159523479265</v>
      </c>
      <c r="F214">
        <f t="shared" si="144"/>
        <v>0.14721220190125717</v>
      </c>
      <c r="G214">
        <f t="shared" si="144"/>
        <v>5.4607679455279481</v>
      </c>
      <c r="I214">
        <f t="shared" si="145"/>
        <v>99.877611061528469</v>
      </c>
    </row>
    <row r="215" spans="1:9" x14ac:dyDescent="0.2">
      <c r="A215" s="2" t="s">
        <v>147</v>
      </c>
      <c r="B215">
        <f t="shared" si="141"/>
        <v>-3.6191273434753133</v>
      </c>
      <c r="C215">
        <f t="shared" si="142"/>
        <v>1.6586252582330388E-2</v>
      </c>
      <c r="D215">
        <f t="shared" si="143"/>
        <v>-5.2936562129141507</v>
      </c>
      <c r="E215">
        <f t="shared" si="144"/>
        <v>3.6191273434753133</v>
      </c>
      <c r="F215">
        <f t="shared" si="144"/>
        <v>1.6586252582330388E-2</v>
      </c>
      <c r="G215">
        <f t="shared" si="144"/>
        <v>5.2936562129141507</v>
      </c>
      <c r="I215">
        <f t="shared" si="145"/>
        <v>100.48892161430851</v>
      </c>
    </row>
    <row r="216" spans="1:9" x14ac:dyDescent="0.2">
      <c r="A216" s="2" t="s">
        <v>148</v>
      </c>
      <c r="B216">
        <f t="shared" si="141"/>
        <v>-1.5519846152077674</v>
      </c>
      <c r="C216">
        <f t="shared" si="142"/>
        <v>0.12710007343924756</v>
      </c>
      <c r="D216">
        <f t="shared" si="143"/>
        <v>2.9063896961846258</v>
      </c>
      <c r="E216">
        <f t="shared" si="144"/>
        <v>1.5519846152077674</v>
      </c>
      <c r="F216">
        <f t="shared" si="144"/>
        <v>0.12710007343924756</v>
      </c>
      <c r="G216">
        <f t="shared" si="144"/>
        <v>2.9063896961846258</v>
      </c>
      <c r="I216">
        <f t="shared" si="145"/>
        <v>100.36558624367365</v>
      </c>
    </row>
    <row r="217" spans="1:9" x14ac:dyDescent="0.2">
      <c r="A217" s="2" t="s">
        <v>149</v>
      </c>
      <c r="B217">
        <f t="shared" si="141"/>
        <v>-1.6772618860636368</v>
      </c>
      <c r="C217">
        <f t="shared" si="142"/>
        <v>0.18204644348060131</v>
      </c>
      <c r="D217">
        <f t="shared" si="143"/>
        <v>1.7599421649096099</v>
      </c>
      <c r="E217">
        <f t="shared" si="144"/>
        <v>1.6772618860636368</v>
      </c>
      <c r="F217">
        <f t="shared" si="144"/>
        <v>0.18204644348060131</v>
      </c>
      <c r="G217">
        <f t="shared" si="144"/>
        <v>1.7599421649096099</v>
      </c>
      <c r="I217">
        <f t="shared" si="145"/>
        <v>99.878242746372209</v>
      </c>
    </row>
    <row r="218" spans="1:9" x14ac:dyDescent="0.2">
      <c r="A218" s="2" t="s">
        <v>150</v>
      </c>
      <c r="B218">
        <f t="shared" si="141"/>
        <v>-4.3777907756972469</v>
      </c>
      <c r="C218">
        <f t="shared" si="142"/>
        <v>0.18847697395357316</v>
      </c>
      <c r="D218">
        <f t="shared" si="143"/>
        <v>3.0157153387418232</v>
      </c>
      <c r="E218">
        <f t="shared" si="144"/>
        <v>4.3777907756972469</v>
      </c>
      <c r="F218">
        <f t="shared" si="144"/>
        <v>0.18847697395357316</v>
      </c>
      <c r="G218">
        <f t="shared" si="144"/>
        <v>3.0157153387418232</v>
      </c>
      <c r="I218">
        <f t="shared" si="145"/>
        <v>100.85010695100489</v>
      </c>
    </row>
    <row r="219" spans="1:9" x14ac:dyDescent="0.2">
      <c r="A219" s="2" t="s">
        <v>151</v>
      </c>
      <c r="B219">
        <f t="shared" si="141"/>
        <v>2.4019121636075331</v>
      </c>
      <c r="C219">
        <f t="shared" si="142"/>
        <v>6.165716606348827E-2</v>
      </c>
      <c r="D219">
        <f t="shared" si="143"/>
        <v>7.7914614449045292</v>
      </c>
      <c r="E219">
        <f t="shared" si="144"/>
        <v>2.4019121636075331</v>
      </c>
      <c r="F219">
        <f t="shared" si="144"/>
        <v>6.165716606348827E-2</v>
      </c>
      <c r="G219">
        <f t="shared" si="144"/>
        <v>7.7914614449045292</v>
      </c>
      <c r="I219">
        <f t="shared" si="145"/>
        <v>99.878867944080156</v>
      </c>
    </row>
    <row r="220" spans="1:9" x14ac:dyDescent="0.2">
      <c r="A220" s="2" t="s">
        <v>152</v>
      </c>
      <c r="B220">
        <f t="shared" si="141"/>
        <v>-8.6755590888524914</v>
      </c>
      <c r="C220">
        <f t="shared" si="142"/>
        <v>-1.2020018526090054E-2</v>
      </c>
      <c r="D220">
        <f t="shared" si="143"/>
        <v>9.9089674624116242</v>
      </c>
      <c r="E220">
        <f t="shared" si="144"/>
        <v>8.6755590888524914</v>
      </c>
      <c r="F220">
        <f t="shared" si="144"/>
        <v>1.2020018526090054E-2</v>
      </c>
      <c r="G220">
        <f t="shared" si="144"/>
        <v>9.9089674624116242</v>
      </c>
      <c r="I220">
        <f t="shared" si="145"/>
        <v>97.163741455926882</v>
      </c>
    </row>
    <row r="221" spans="1:9" x14ac:dyDescent="0.2">
      <c r="A221" s="2" t="s">
        <v>310</v>
      </c>
      <c r="E221">
        <f>AVERAGE(E187:E220)</f>
        <v>5.6726168738848903</v>
      </c>
      <c r="F221">
        <f t="shared" ref="F221:G221" si="146">AVERAGE(F187:F220)</f>
        <v>1.0067049190131292</v>
      </c>
      <c r="G221">
        <f t="shared" si="146"/>
        <v>6.0341541547974611</v>
      </c>
    </row>
    <row r="222" spans="1:9" x14ac:dyDescent="0.2">
      <c r="A222" s="2" t="s">
        <v>311</v>
      </c>
      <c r="E222">
        <f>E221/F221</f>
        <v>5.634835756485371</v>
      </c>
      <c r="F222">
        <v>1</v>
      </c>
      <c r="G222">
        <f>G221/F221</f>
        <v>5.9939651042062358</v>
      </c>
    </row>
    <row r="223" spans="1:9" x14ac:dyDescent="0.2">
      <c r="A223" t="s">
        <v>312</v>
      </c>
      <c r="B223" t="s">
        <v>306</v>
      </c>
      <c r="C223" t="s">
        <v>308</v>
      </c>
      <c r="D223" t="s">
        <v>307</v>
      </c>
    </row>
    <row r="224" spans="1:9" x14ac:dyDescent="0.2">
      <c r="A224" s="2" t="s">
        <v>121</v>
      </c>
      <c r="B224">
        <f>B187/E$222</f>
        <v>-0.37118061039825689</v>
      </c>
      <c r="C224">
        <f>C187/F$222</f>
        <v>-0.50210757463136635</v>
      </c>
      <c r="D224">
        <f t="shared" ref="D224:D239" si="147">D187/G$222</f>
        <v>-0.72943387821210415</v>
      </c>
    </row>
    <row r="225" spans="1:4" x14ac:dyDescent="0.2">
      <c r="A225" s="2" t="s">
        <v>122</v>
      </c>
      <c r="B225">
        <f t="shared" ref="B225:B257" si="148">B188/E$222</f>
        <v>-0.7482534959682402</v>
      </c>
      <c r="C225">
        <f t="shared" ref="C225:D257" si="149">C188/F$222</f>
        <v>0.88019281766217927</v>
      </c>
      <c r="D225">
        <f t="shared" si="147"/>
        <v>0.47892255408880535</v>
      </c>
    </row>
    <row r="226" spans="1:4" x14ac:dyDescent="0.2">
      <c r="A226" s="2" t="s">
        <v>123</v>
      </c>
      <c r="B226">
        <f t="shared" si="148"/>
        <v>0.86203362946257966</v>
      </c>
      <c r="C226">
        <f t="shared" si="149"/>
        <v>-0.3709983032273772</v>
      </c>
      <c r="D226">
        <f t="shared" si="147"/>
        <v>-1.1608483118911805</v>
      </c>
    </row>
    <row r="227" spans="1:4" x14ac:dyDescent="0.2">
      <c r="A227" s="2" t="s">
        <v>124</v>
      </c>
      <c r="B227">
        <f t="shared" si="148"/>
        <v>0.58735555797532668</v>
      </c>
      <c r="C227">
        <f t="shared" si="149"/>
        <v>0.41767453149643441</v>
      </c>
      <c r="D227">
        <f t="shared" si="147"/>
        <v>0.79508716154945003</v>
      </c>
    </row>
    <row r="228" spans="1:4" x14ac:dyDescent="0.2">
      <c r="A228" s="2" t="s">
        <v>125</v>
      </c>
      <c r="B228">
        <f t="shared" si="148"/>
        <v>3.1353413293461001</v>
      </c>
      <c r="C228">
        <f t="shared" si="149"/>
        <v>0.5176371470538742</v>
      </c>
      <c r="D228">
        <f t="shared" si="147"/>
        <v>-0.40042411615858448</v>
      </c>
    </row>
    <row r="229" spans="1:4" x14ac:dyDescent="0.2">
      <c r="A229" s="2" t="s">
        <v>126</v>
      </c>
      <c r="B229">
        <f t="shared" si="148"/>
        <v>0.36172346617101242</v>
      </c>
      <c r="C229">
        <f t="shared" si="149"/>
        <v>0.15460993078234034</v>
      </c>
      <c r="D229">
        <f t="shared" si="147"/>
        <v>0.47661966421510576</v>
      </c>
    </row>
    <row r="230" spans="1:4" x14ac:dyDescent="0.2">
      <c r="A230" s="2" t="s">
        <v>127</v>
      </c>
      <c r="B230">
        <f t="shared" si="148"/>
        <v>-0.65866474827958421</v>
      </c>
      <c r="C230">
        <f t="shared" si="149"/>
        <v>6.4333528596355993E-2</v>
      </c>
      <c r="D230">
        <f t="shared" si="147"/>
        <v>-1.1912870356270395</v>
      </c>
    </row>
    <row r="231" spans="1:4" x14ac:dyDescent="0.2">
      <c r="A231" s="2" t="s">
        <v>128</v>
      </c>
      <c r="B231">
        <f t="shared" si="148"/>
        <v>0.4413283082107714</v>
      </c>
      <c r="C231">
        <f t="shared" si="149"/>
        <v>0.18482087995794383</v>
      </c>
      <c r="D231">
        <f t="shared" si="147"/>
        <v>-0.89580270415197294</v>
      </c>
    </row>
    <row r="232" spans="1:4" x14ac:dyDescent="0.2">
      <c r="A232" s="2" t="s">
        <v>129</v>
      </c>
      <c r="B232">
        <f t="shared" si="148"/>
        <v>7.0904473872032872E-2</v>
      </c>
      <c r="C232">
        <f t="shared" si="149"/>
        <v>0.15911501608272041</v>
      </c>
      <c r="D232">
        <f t="shared" si="147"/>
        <v>-0.7072006881102848</v>
      </c>
    </row>
    <row r="233" spans="1:4" x14ac:dyDescent="0.2">
      <c r="A233" s="2" t="s">
        <v>130</v>
      </c>
      <c r="B233">
        <f t="shared" si="148"/>
        <v>-0.48809041661352026</v>
      </c>
      <c r="C233">
        <f t="shared" si="149"/>
        <v>0.12526810430600685</v>
      </c>
      <c r="D233">
        <f t="shared" si="147"/>
        <v>-0.68859674365443491</v>
      </c>
    </row>
    <row r="234" spans="1:4" x14ac:dyDescent="0.2">
      <c r="A234" s="2" t="s">
        <v>182</v>
      </c>
      <c r="B234">
        <f t="shared" si="148"/>
        <v>3.1748607829854802</v>
      </c>
      <c r="C234">
        <f t="shared" si="149"/>
        <v>2.9611755529544217</v>
      </c>
      <c r="D234">
        <f t="shared" si="147"/>
        <v>-4.7371119850723229</v>
      </c>
    </row>
    <row r="235" spans="1:4" x14ac:dyDescent="0.2">
      <c r="A235" s="2" t="s">
        <v>131</v>
      </c>
      <c r="B235">
        <f t="shared" si="148"/>
        <v>-0.19268214411773088</v>
      </c>
      <c r="C235">
        <f t="shared" si="149"/>
        <v>-0.96604364333939696</v>
      </c>
      <c r="D235">
        <f t="shared" si="147"/>
        <v>1.2047719272739001</v>
      </c>
    </row>
    <row r="236" spans="1:4" x14ac:dyDescent="0.2">
      <c r="A236" s="2" t="s">
        <v>132</v>
      </c>
      <c r="B236">
        <f t="shared" si="148"/>
        <v>0.13778054987307461</v>
      </c>
      <c r="C236">
        <f t="shared" si="149"/>
        <v>2.8766677065894548</v>
      </c>
      <c r="D236">
        <f t="shared" si="147"/>
        <v>-1.2894639947132074</v>
      </c>
    </row>
    <row r="237" spans="1:4" x14ac:dyDescent="0.2">
      <c r="A237" s="2" t="s">
        <v>133</v>
      </c>
      <c r="B237">
        <f t="shared" si="148"/>
        <v>-1.0186991352462891</v>
      </c>
      <c r="C237">
        <f t="shared" si="149"/>
        <v>5.603130180091162E-2</v>
      </c>
      <c r="D237">
        <f t="shared" si="147"/>
        <v>0.10095003204427608</v>
      </c>
    </row>
    <row r="238" spans="1:4" x14ac:dyDescent="0.2">
      <c r="A238" s="2" t="s">
        <v>134</v>
      </c>
      <c r="B238">
        <f t="shared" si="148"/>
        <v>-1.2318881348333646</v>
      </c>
      <c r="C238">
        <f t="shared" si="149"/>
        <v>3.2649512334557845E-3</v>
      </c>
      <c r="D238">
        <f t="shared" si="147"/>
        <v>0.90289583479570812</v>
      </c>
    </row>
    <row r="239" spans="1:4" x14ac:dyDescent="0.2">
      <c r="A239" s="2" t="s">
        <v>135</v>
      </c>
      <c r="B239">
        <f t="shared" si="148"/>
        <v>-0.97407895384778831</v>
      </c>
      <c r="C239">
        <f t="shared" si="149"/>
        <v>0.2043257876424964</v>
      </c>
      <c r="D239">
        <f t="shared" si="147"/>
        <v>-0.57913196882255635</v>
      </c>
    </row>
    <row r="240" spans="1:4" x14ac:dyDescent="0.2">
      <c r="A240" s="2" t="s">
        <v>136</v>
      </c>
      <c r="B240">
        <f t="shared" si="148"/>
        <v>-1.9441571979405112</v>
      </c>
      <c r="C240">
        <f t="shared" si="149"/>
        <v>-0.18825304725125289</v>
      </c>
      <c r="D240">
        <f t="shared" si="149"/>
        <v>0.16984731588774993</v>
      </c>
    </row>
    <row r="241" spans="1:4" x14ac:dyDescent="0.2">
      <c r="A241" s="2" t="s">
        <v>137</v>
      </c>
      <c r="B241">
        <f t="shared" si="148"/>
        <v>0.74848208908431768</v>
      </c>
      <c r="C241">
        <f t="shared" si="149"/>
        <v>3.4008277739102602E-2</v>
      </c>
      <c r="D241">
        <f t="shared" si="149"/>
        <v>-0.44746460938692961</v>
      </c>
    </row>
    <row r="242" spans="1:4" x14ac:dyDescent="0.2">
      <c r="A242" s="2" t="s">
        <v>138</v>
      </c>
      <c r="B242">
        <f t="shared" si="148"/>
        <v>0.53779809815809354</v>
      </c>
      <c r="C242">
        <f t="shared" si="149"/>
        <v>0.4721582680024784</v>
      </c>
      <c r="D242">
        <f t="shared" si="149"/>
        <v>0.597244071839518</v>
      </c>
    </row>
    <row r="243" spans="1:4" x14ac:dyDescent="0.2">
      <c r="A243" s="2" t="s">
        <v>139</v>
      </c>
      <c r="B243">
        <f t="shared" si="148"/>
        <v>-2.2799737100221353E-2</v>
      </c>
      <c r="C243">
        <f t="shared" si="149"/>
        <v>-1.39666309877714E-2</v>
      </c>
      <c r="D243">
        <f t="shared" si="149"/>
        <v>-0.57313068901655595</v>
      </c>
    </row>
    <row r="244" spans="1:4" x14ac:dyDescent="0.2">
      <c r="A244" s="2" t="s">
        <v>140</v>
      </c>
      <c r="B244">
        <f t="shared" si="148"/>
        <v>-0.11057133565043344</v>
      </c>
      <c r="C244">
        <f t="shared" si="149"/>
        <v>0.1494945987979153</v>
      </c>
      <c r="D244">
        <f t="shared" si="149"/>
        <v>-0.40309895512550603</v>
      </c>
    </row>
    <row r="245" spans="1:4" x14ac:dyDescent="0.2">
      <c r="A245" s="2" t="s">
        <v>141</v>
      </c>
      <c r="B245">
        <f t="shared" si="148"/>
        <v>0.27182598669618052</v>
      </c>
      <c r="C245">
        <f t="shared" si="149"/>
        <v>-0.12916119806785947</v>
      </c>
      <c r="D245">
        <f t="shared" si="149"/>
        <v>-1.6000706109970448</v>
      </c>
    </row>
    <row r="246" spans="1:4" x14ac:dyDescent="0.2">
      <c r="A246" s="2" t="s">
        <v>183</v>
      </c>
      <c r="B246">
        <f t="shared" si="148"/>
        <v>-2.569944506412472</v>
      </c>
      <c r="C246">
        <f t="shared" si="149"/>
        <v>10.547176193529285</v>
      </c>
      <c r="D246">
        <f t="shared" si="149"/>
        <v>3.6148398042294358</v>
      </c>
    </row>
    <row r="247" spans="1:4" x14ac:dyDescent="0.2">
      <c r="A247" s="2" t="s">
        <v>142</v>
      </c>
      <c r="B247">
        <f t="shared" si="148"/>
        <v>-8.1462872100625194</v>
      </c>
      <c r="C247">
        <f t="shared" si="149"/>
        <v>-7.2069537222196516</v>
      </c>
      <c r="D247">
        <f t="shared" si="149"/>
        <v>-1.9510334109619067</v>
      </c>
    </row>
    <row r="248" spans="1:4" x14ac:dyDescent="0.2">
      <c r="A248" s="2" t="s">
        <v>143</v>
      </c>
      <c r="B248">
        <f t="shared" si="148"/>
        <v>-0.56438711865059354</v>
      </c>
      <c r="C248">
        <f t="shared" si="149"/>
        <v>-3.6737141648425649</v>
      </c>
      <c r="D248">
        <f t="shared" si="149"/>
        <v>1.8872160665491027</v>
      </c>
    </row>
    <row r="249" spans="1:4" x14ac:dyDescent="0.2">
      <c r="A249" s="2" t="s">
        <v>144</v>
      </c>
      <c r="B249">
        <f t="shared" si="148"/>
        <v>-6.2008647736446633E-2</v>
      </c>
      <c r="C249">
        <f t="shared" si="149"/>
        <v>-0.49065547174474611</v>
      </c>
      <c r="D249">
        <f t="shared" si="149"/>
        <v>-0.4282376904391037</v>
      </c>
    </row>
    <row r="250" spans="1:4" x14ac:dyDescent="0.2">
      <c r="A250" s="2" t="s">
        <v>145</v>
      </c>
      <c r="B250">
        <f t="shared" si="148"/>
        <v>-0.57736939233398954</v>
      </c>
      <c r="C250">
        <f t="shared" si="149"/>
        <v>0.14305976596045195</v>
      </c>
      <c r="D250">
        <f t="shared" si="149"/>
        <v>0.18835476628221076</v>
      </c>
    </row>
    <row r="251" spans="1:4" x14ac:dyDescent="0.2">
      <c r="A251" s="2" t="s">
        <v>146</v>
      </c>
      <c r="B251">
        <f t="shared" si="148"/>
        <v>-0.25930053962376209</v>
      </c>
      <c r="C251">
        <f t="shared" si="149"/>
        <v>0.14721220190125717</v>
      </c>
      <c r="D251">
        <f t="shared" si="149"/>
        <v>0.91104433385771311</v>
      </c>
    </row>
    <row r="252" spans="1:4" x14ac:dyDescent="0.2">
      <c r="A252" s="2" t="s">
        <v>147</v>
      </c>
      <c r="B252">
        <f t="shared" si="148"/>
        <v>-0.64227734398645187</v>
      </c>
      <c r="C252">
        <f t="shared" si="149"/>
        <v>1.6586252582330388E-2</v>
      </c>
      <c r="D252">
        <f t="shared" si="149"/>
        <v>-0.88316433627539026</v>
      </c>
    </row>
    <row r="253" spans="1:4" x14ac:dyDescent="0.2">
      <c r="A253" s="2" t="s">
        <v>148</v>
      </c>
      <c r="B253">
        <f t="shared" si="148"/>
        <v>-0.2754267705889249</v>
      </c>
      <c r="C253">
        <f t="shared" si="149"/>
        <v>0.12710007343924756</v>
      </c>
      <c r="D253">
        <f t="shared" si="149"/>
        <v>0.48488598876644795</v>
      </c>
    </row>
    <row r="254" spans="1:4" x14ac:dyDescent="0.2">
      <c r="A254" s="2" t="s">
        <v>149</v>
      </c>
      <c r="B254">
        <f t="shared" si="148"/>
        <v>-0.29765940988310174</v>
      </c>
      <c r="C254">
        <f t="shared" si="149"/>
        <v>0.18204644348060131</v>
      </c>
      <c r="D254">
        <f t="shared" si="149"/>
        <v>0.29361902085058506</v>
      </c>
    </row>
    <row r="255" spans="1:4" x14ac:dyDescent="0.2">
      <c r="A255" s="2" t="s">
        <v>150</v>
      </c>
      <c r="B255">
        <f t="shared" si="148"/>
        <v>-0.77691541774907324</v>
      </c>
      <c r="C255">
        <f t="shared" si="149"/>
        <v>0.18847697395357316</v>
      </c>
      <c r="D255">
        <f t="shared" si="149"/>
        <v>0.50312527455749778</v>
      </c>
    </row>
    <row r="256" spans="1:4" x14ac:dyDescent="0.2">
      <c r="A256" s="2" t="s">
        <v>151</v>
      </c>
      <c r="B256">
        <f t="shared" si="148"/>
        <v>0.42626125541335802</v>
      </c>
      <c r="C256">
        <f t="shared" si="149"/>
        <v>6.165716606348827E-2</v>
      </c>
      <c r="D256">
        <f t="shared" si="149"/>
        <v>1.2998843519187173</v>
      </c>
    </row>
    <row r="257" spans="1:14" x14ac:dyDescent="0.2">
      <c r="A257" s="2" t="s">
        <v>152</v>
      </c>
      <c r="B257">
        <f t="shared" si="148"/>
        <v>-1.5396294521747902</v>
      </c>
      <c r="C257">
        <f t="shared" si="149"/>
        <v>-1.2020018526090054E-2</v>
      </c>
      <c r="D257">
        <f t="shared" si="149"/>
        <v>1.6531573491240472</v>
      </c>
    </row>
    <row r="258" spans="1:14" x14ac:dyDescent="0.2">
      <c r="A258" s="2" t="s">
        <v>313</v>
      </c>
    </row>
    <row r="259" spans="1:14" x14ac:dyDescent="0.2">
      <c r="A259" s="2" t="s">
        <v>334</v>
      </c>
      <c r="B259" t="s">
        <v>328</v>
      </c>
      <c r="C259" t="s">
        <v>329</v>
      </c>
      <c r="D259" t="s">
        <v>330</v>
      </c>
      <c r="E259" t="s">
        <v>314</v>
      </c>
      <c r="F259" t="s">
        <v>331</v>
      </c>
      <c r="G259" t="s">
        <v>332</v>
      </c>
      <c r="H259" t="s">
        <v>333</v>
      </c>
      <c r="I259" t="s">
        <v>335</v>
      </c>
      <c r="J259" t="s">
        <v>318</v>
      </c>
      <c r="K259" t="s">
        <v>319</v>
      </c>
      <c r="L259" t="s">
        <v>336</v>
      </c>
      <c r="M259" t="s">
        <v>327</v>
      </c>
      <c r="N259" t="s">
        <v>326</v>
      </c>
    </row>
    <row r="260" spans="1:14" x14ac:dyDescent="0.2">
      <c r="A260" s="2" t="s">
        <v>121</v>
      </c>
      <c r="B260">
        <v>100</v>
      </c>
      <c r="C260">
        <v>100</v>
      </c>
      <c r="D260">
        <v>100</v>
      </c>
      <c r="E260">
        <f>AVERAGE(B260:D260)</f>
        <v>100</v>
      </c>
      <c r="F260">
        <f>B260/$E260*100</f>
        <v>100</v>
      </c>
      <c r="G260">
        <f>C260/$E260*100</f>
        <v>100</v>
      </c>
      <c r="H260">
        <f>D260/$E260*100</f>
        <v>100</v>
      </c>
      <c r="I260">
        <f>$F$294-1.96*$F$295</f>
        <v>90.79548601410643</v>
      </c>
      <c r="J260">
        <f>$F$294-1.28*$F$295</f>
        <v>93.798340201967093</v>
      </c>
      <c r="K260">
        <f>$F$294+1.28*$F$295</f>
        <v>105.10320302685427</v>
      </c>
      <c r="L260">
        <f>$F$294+1.96*$F$295</f>
        <v>108.10605721471494</v>
      </c>
      <c r="M260">
        <f>100*(1+B149/100)</f>
        <v>102.97734134081438</v>
      </c>
      <c r="N260">
        <v>2</v>
      </c>
    </row>
    <row r="261" spans="1:14" x14ac:dyDescent="0.2">
      <c r="A261" s="2" t="s">
        <v>122</v>
      </c>
      <c r="B261">
        <f>B260*(200+B224)/(200-B224)</f>
        <v>99.629506988712137</v>
      </c>
      <c r="C261">
        <f>C260*(200+C224)/(200-C224)</f>
        <v>99.499149828692481</v>
      </c>
      <c r="D261">
        <f t="shared" ref="D261:D276" si="150">D260*(200+D224)/(200-D224)</f>
        <v>99.27321682314448</v>
      </c>
      <c r="E261">
        <f t="shared" ref="E261:E293" si="151">AVERAGE(B261:D261)</f>
        <v>99.467291213516361</v>
      </c>
      <c r="F261">
        <f>B261/$E261*100</f>
        <v>100.16308454087441</v>
      </c>
      <c r="G261">
        <f>C261/$E261*100</f>
        <v>100.03202923773979</v>
      </c>
      <c r="H261">
        <f t="shared" ref="H261:H293" si="152">D261/$E261*100</f>
        <v>99.8048862213858</v>
      </c>
      <c r="I261">
        <f t="shared" ref="I261:I293" si="153">$F$294-1.96*$F$295</f>
        <v>90.79548601410643</v>
      </c>
      <c r="J261">
        <f t="shared" ref="J261:J293" si="154">$F$294-1.28*$F$295</f>
        <v>93.798340201967093</v>
      </c>
      <c r="K261">
        <f t="shared" ref="K261:K293" si="155">$F$294+1.28*$F$295</f>
        <v>105.10320302685427</v>
      </c>
      <c r="L261">
        <f t="shared" ref="L261:L293" si="156">$F$294+1.96*$F$295</f>
        <v>108.10605721471494</v>
      </c>
      <c r="M261">
        <f t="shared" ref="M261:M293" si="157">100*(1+B150/100)</f>
        <v>96.781763538322124</v>
      </c>
      <c r="N261">
        <v>2</v>
      </c>
    </row>
    <row r="262" spans="1:14" x14ac:dyDescent="0.2">
      <c r="A262" s="2" t="s">
        <v>123</v>
      </c>
      <c r="B262">
        <f t="shared" ref="B262:B293" si="158">B261*(200+B225)/(200-B225)</f>
        <v>98.886804368812193</v>
      </c>
      <c r="C262">
        <f t="shared" ref="C262:D293" si="159">C261*(200+C225)/(200-C225)</f>
        <v>100.37880553228115</v>
      </c>
      <c r="D262">
        <f t="shared" si="150"/>
        <v>99.749799880555443</v>
      </c>
      <c r="E262">
        <f t="shared" si="151"/>
        <v>99.671803260549595</v>
      </c>
      <c r="F262">
        <f t="shared" ref="F262:F293" si="160">B262/$E262*100</f>
        <v>99.212416284186858</v>
      </c>
      <c r="G262">
        <f t="shared" ref="G262:G293" si="161">C262/$E262*100</f>
        <v>100.70933027055145</v>
      </c>
      <c r="H262">
        <f t="shared" si="152"/>
        <v>100.07825344526171</v>
      </c>
      <c r="I262">
        <f t="shared" si="153"/>
        <v>90.79548601410643</v>
      </c>
      <c r="J262">
        <f t="shared" si="154"/>
        <v>93.798340201967093</v>
      </c>
      <c r="K262">
        <f t="shared" si="155"/>
        <v>105.10320302685427</v>
      </c>
      <c r="L262">
        <f t="shared" si="156"/>
        <v>108.10605721471494</v>
      </c>
      <c r="M262">
        <f t="shared" si="157"/>
        <v>100.72154362281553</v>
      </c>
      <c r="N262">
        <v>2</v>
      </c>
    </row>
    <row r="263" spans="1:14" x14ac:dyDescent="0.2">
      <c r="A263" s="2" t="s">
        <v>124</v>
      </c>
      <c r="B263">
        <f t="shared" si="158"/>
        <v>99.742931931322204</v>
      </c>
      <c r="C263">
        <f t="shared" si="159"/>
        <v>100.00709139353029</v>
      </c>
      <c r="D263">
        <f t="shared" si="150"/>
        <v>98.598538213341826</v>
      </c>
      <c r="E263">
        <f t="shared" si="151"/>
        <v>99.449520512731439</v>
      </c>
      <c r="F263">
        <f t="shared" si="160"/>
        <v>100.29503552865617</v>
      </c>
      <c r="G263">
        <f t="shared" si="161"/>
        <v>100.5606571835884</v>
      </c>
      <c r="H263">
        <f t="shared" si="152"/>
        <v>99.144307287755424</v>
      </c>
      <c r="I263">
        <f t="shared" si="153"/>
        <v>90.79548601410643</v>
      </c>
      <c r="J263">
        <f t="shared" si="154"/>
        <v>93.798340201967093</v>
      </c>
      <c r="K263">
        <f t="shared" si="155"/>
        <v>105.10320302685427</v>
      </c>
      <c r="L263">
        <f t="shared" si="156"/>
        <v>108.10605721471494</v>
      </c>
      <c r="M263">
        <f t="shared" si="157"/>
        <v>99.278456377184469</v>
      </c>
      <c r="N263">
        <v>2</v>
      </c>
    </row>
    <row r="264" spans="1:14" x14ac:dyDescent="0.2">
      <c r="A264" s="2" t="s">
        <v>125</v>
      </c>
      <c r="B264">
        <f t="shared" si="158"/>
        <v>100.33050315181869</v>
      </c>
      <c r="C264">
        <f t="shared" si="159"/>
        <v>100.42566969144379</v>
      </c>
      <c r="D264">
        <f t="shared" si="150"/>
        <v>99.385611491444635</v>
      </c>
      <c r="E264">
        <f t="shared" si="151"/>
        <v>100.04726144490236</v>
      </c>
      <c r="F264">
        <f t="shared" si="160"/>
        <v>100.2831079060293</v>
      </c>
      <c r="G264">
        <f t="shared" si="161"/>
        <v>100.37822948981949</v>
      </c>
      <c r="H264">
        <f t="shared" si="152"/>
        <v>99.338662604151224</v>
      </c>
      <c r="I264">
        <f t="shared" si="153"/>
        <v>90.79548601410643</v>
      </c>
      <c r="J264">
        <f t="shared" si="154"/>
        <v>93.798340201967093</v>
      </c>
      <c r="K264">
        <f t="shared" si="155"/>
        <v>105.10320302685427</v>
      </c>
      <c r="L264">
        <f t="shared" si="156"/>
        <v>108.10605721471494</v>
      </c>
      <c r="M264">
        <f t="shared" si="157"/>
        <v>98.667547384881914</v>
      </c>
      <c r="N264">
        <v>2</v>
      </c>
    </row>
    <row r="265" spans="1:14" x14ac:dyDescent="0.2">
      <c r="A265" s="2" t="s">
        <v>126</v>
      </c>
      <c r="B265">
        <f t="shared" si="158"/>
        <v>103.52630655553929</v>
      </c>
      <c r="C265">
        <f t="shared" si="159"/>
        <v>100.94685919819105</v>
      </c>
      <c r="D265">
        <f t="shared" si="150"/>
        <v>98.988442714822952</v>
      </c>
      <c r="E265">
        <f t="shared" si="151"/>
        <v>101.15386948951777</v>
      </c>
      <c r="F265">
        <f t="shared" si="160"/>
        <v>102.34537450519119</v>
      </c>
      <c r="G265">
        <f t="shared" si="161"/>
        <v>99.795351090006321</v>
      </c>
      <c r="H265">
        <f t="shared" si="152"/>
        <v>97.859274404802463</v>
      </c>
      <c r="I265">
        <f t="shared" si="153"/>
        <v>90.79548601410643</v>
      </c>
      <c r="J265">
        <f t="shared" si="154"/>
        <v>93.798340201967093</v>
      </c>
      <c r="K265">
        <f t="shared" si="155"/>
        <v>105.10320302685427</v>
      </c>
      <c r="L265">
        <f t="shared" si="156"/>
        <v>108.10605721471494</v>
      </c>
      <c r="M265">
        <f t="shared" si="157"/>
        <v>101.21183910395817</v>
      </c>
      <c r="N265">
        <v>2</v>
      </c>
    </row>
    <row r="266" spans="1:14" x14ac:dyDescent="0.2">
      <c r="A266" s="2" t="s">
        <v>127</v>
      </c>
      <c r="B266">
        <f t="shared" si="158"/>
        <v>103.90146401629615</v>
      </c>
      <c r="C266">
        <f t="shared" si="159"/>
        <v>101.10305381351763</v>
      </c>
      <c r="D266">
        <f t="shared" si="150"/>
        <v>99.461368125855117</v>
      </c>
      <c r="E266">
        <f t="shared" si="151"/>
        <v>101.48862865188964</v>
      </c>
      <c r="F266">
        <f t="shared" si="160"/>
        <v>102.37744405107949</v>
      </c>
      <c r="G266">
        <f t="shared" si="161"/>
        <v>99.620080748460452</v>
      </c>
      <c r="H266">
        <f t="shared" si="152"/>
        <v>98.002475200460026</v>
      </c>
      <c r="I266">
        <f t="shared" si="153"/>
        <v>90.79548601410643</v>
      </c>
      <c r="J266">
        <f t="shared" si="154"/>
        <v>93.798340201967093</v>
      </c>
      <c r="K266">
        <f t="shared" si="155"/>
        <v>105.10320302685427</v>
      </c>
      <c r="L266">
        <f t="shared" si="156"/>
        <v>108.10605721471494</v>
      </c>
      <c r="M266">
        <f t="shared" si="157"/>
        <v>100.24112914368368</v>
      </c>
      <c r="N266">
        <v>2</v>
      </c>
    </row>
    <row r="267" spans="1:14" x14ac:dyDescent="0.2">
      <c r="A267" s="2" t="s">
        <v>128</v>
      </c>
      <c r="B267">
        <f t="shared" si="158"/>
        <v>103.21934812832265</v>
      </c>
      <c r="C267">
        <f t="shared" si="159"/>
        <v>101.16811790456737</v>
      </c>
      <c r="D267">
        <f t="shared" si="150"/>
        <v>98.283513556307312</v>
      </c>
      <c r="E267">
        <f t="shared" si="151"/>
        <v>100.89032652973243</v>
      </c>
      <c r="F267">
        <f t="shared" si="160"/>
        <v>102.30846868941777</v>
      </c>
      <c r="G267">
        <f t="shared" si="161"/>
        <v>100.27533995021125</v>
      </c>
      <c r="H267">
        <f t="shared" si="152"/>
        <v>97.416191360371016</v>
      </c>
      <c r="I267">
        <f t="shared" si="153"/>
        <v>90.79548601410643</v>
      </c>
      <c r="J267">
        <f t="shared" si="154"/>
        <v>93.798340201967093</v>
      </c>
      <c r="K267">
        <f t="shared" si="155"/>
        <v>105.10320302685427</v>
      </c>
      <c r="L267">
        <f t="shared" si="156"/>
        <v>108.10605721471494</v>
      </c>
      <c r="M267">
        <f t="shared" si="157"/>
        <v>100.24071906010599</v>
      </c>
      <c r="N267">
        <v>2</v>
      </c>
    </row>
    <row r="268" spans="1:14" x14ac:dyDescent="0.2">
      <c r="A268" s="2" t="s">
        <v>129</v>
      </c>
      <c r="B268">
        <f t="shared" si="158"/>
        <v>103.675891759305</v>
      </c>
      <c r="C268">
        <f t="shared" si="159"/>
        <v>101.3552706589993</v>
      </c>
      <c r="D268">
        <f t="shared" si="150"/>
        <v>97.40701304178981</v>
      </c>
      <c r="E268">
        <f t="shared" si="151"/>
        <v>100.8127251533647</v>
      </c>
      <c r="F268">
        <f t="shared" si="160"/>
        <v>102.84008452463181</v>
      </c>
      <c r="G268">
        <f t="shared" si="161"/>
        <v>100.5381716492727</v>
      </c>
      <c r="H268">
        <f t="shared" si="152"/>
        <v>96.621743826095525</v>
      </c>
      <c r="I268">
        <f t="shared" si="153"/>
        <v>90.79548601410643</v>
      </c>
      <c r="J268">
        <f t="shared" si="154"/>
        <v>93.798340201967093</v>
      </c>
      <c r="K268">
        <f t="shared" si="155"/>
        <v>105.10320302685427</v>
      </c>
      <c r="L268">
        <f t="shared" si="156"/>
        <v>108.10605721471494</v>
      </c>
      <c r="M268">
        <f t="shared" si="157"/>
        <v>100.12020620581087</v>
      </c>
      <c r="N268">
        <v>2</v>
      </c>
    </row>
    <row r="269" spans="1:14" x14ac:dyDescent="0.2">
      <c r="A269" s="2" t="s">
        <v>130</v>
      </c>
      <c r="B269">
        <f t="shared" si="158"/>
        <v>103.74942867537078</v>
      </c>
      <c r="C269">
        <f t="shared" si="159"/>
        <v>101.51667051991639</v>
      </c>
      <c r="D269">
        <f t="shared" si="150"/>
        <v>96.720577214736778</v>
      </c>
      <c r="E269">
        <f t="shared" si="151"/>
        <v>100.66222547000798</v>
      </c>
      <c r="F269">
        <f t="shared" si="160"/>
        <v>103.06689345576075</v>
      </c>
      <c r="G269">
        <f t="shared" si="161"/>
        <v>100.84882392170336</v>
      </c>
      <c r="H269">
        <f t="shared" si="152"/>
        <v>96.084282622535895</v>
      </c>
      <c r="I269">
        <f t="shared" si="153"/>
        <v>90.79548601410643</v>
      </c>
      <c r="J269">
        <f t="shared" si="154"/>
        <v>93.798340201967093</v>
      </c>
      <c r="K269">
        <f t="shared" si="155"/>
        <v>105.10320302685427</v>
      </c>
      <c r="L269">
        <f t="shared" si="156"/>
        <v>108.10605721471494</v>
      </c>
      <c r="M269">
        <f t="shared" si="157"/>
        <v>99.939909655129568</v>
      </c>
      <c r="N269">
        <v>2</v>
      </c>
    </row>
    <row r="270" spans="1:14" x14ac:dyDescent="0.2">
      <c r="A270" s="2" t="s">
        <v>182</v>
      </c>
      <c r="B270">
        <f t="shared" si="158"/>
        <v>103.24427047110689</v>
      </c>
      <c r="C270">
        <f t="shared" si="159"/>
        <v>101.64391822902775</v>
      </c>
      <c r="D270">
        <f t="shared" si="150"/>
        <v>96.056847679575228</v>
      </c>
      <c r="E270">
        <f t="shared" si="151"/>
        <v>100.31501212656995</v>
      </c>
      <c r="F270">
        <f t="shared" si="160"/>
        <v>102.92005980205737</v>
      </c>
      <c r="G270">
        <f t="shared" si="161"/>
        <v>101.32473303275992</v>
      </c>
      <c r="H270">
        <f t="shared" si="152"/>
        <v>95.755207165182725</v>
      </c>
      <c r="I270">
        <f t="shared" si="153"/>
        <v>90.79548601410643</v>
      </c>
      <c r="J270">
        <f t="shared" si="154"/>
        <v>93.798340201967093</v>
      </c>
      <c r="K270">
        <f t="shared" si="155"/>
        <v>105.10320302685427</v>
      </c>
      <c r="L270">
        <f t="shared" si="156"/>
        <v>108.10605721471494</v>
      </c>
      <c r="M270">
        <f t="shared" si="157"/>
        <v>98.762500245008013</v>
      </c>
      <c r="N270">
        <v>2</v>
      </c>
    </row>
    <row r="271" spans="1:14" x14ac:dyDescent="0.2">
      <c r="A271" s="2" t="s">
        <v>131</v>
      </c>
      <c r="B271">
        <f t="shared" si="158"/>
        <v>106.57500542387382</v>
      </c>
      <c r="C271">
        <f t="shared" si="159"/>
        <v>104.69900634793991</v>
      </c>
      <c r="D271">
        <f t="shared" si="150"/>
        <v>91.611810431766841</v>
      </c>
      <c r="E271">
        <f t="shared" si="151"/>
        <v>100.96194073452686</v>
      </c>
      <c r="F271">
        <f t="shared" si="160"/>
        <v>105.55958477869018</v>
      </c>
      <c r="G271">
        <f t="shared" si="161"/>
        <v>103.70145976416939</v>
      </c>
      <c r="H271">
        <f t="shared" si="152"/>
        <v>90.73895545714042</v>
      </c>
      <c r="I271">
        <f t="shared" si="153"/>
        <v>90.79548601410643</v>
      </c>
      <c r="J271">
        <f t="shared" si="154"/>
        <v>93.798340201967093</v>
      </c>
      <c r="K271">
        <f t="shared" si="155"/>
        <v>105.10320302685427</v>
      </c>
      <c r="L271">
        <f t="shared" si="156"/>
        <v>108.10605721471494</v>
      </c>
      <c r="M271">
        <f t="shared" si="157"/>
        <v>98.751585435939575</v>
      </c>
      <c r="N271">
        <v>2</v>
      </c>
    </row>
    <row r="272" spans="1:14" x14ac:dyDescent="0.2">
      <c r="A272" s="2" t="s">
        <v>132</v>
      </c>
      <c r="B272">
        <f t="shared" si="158"/>
        <v>106.36985206527456</v>
      </c>
      <c r="C272">
        <f t="shared" si="159"/>
        <v>103.69243023475454</v>
      </c>
      <c r="D272">
        <f t="shared" si="150"/>
        <v>92.722212713400609</v>
      </c>
      <c r="E272">
        <f t="shared" si="151"/>
        <v>100.92816500447657</v>
      </c>
      <c r="F272">
        <f t="shared" si="160"/>
        <v>105.39164371070913</v>
      </c>
      <c r="G272">
        <f t="shared" si="161"/>
        <v>102.73884423654722</v>
      </c>
      <c r="H272">
        <f t="shared" si="152"/>
        <v>91.869512052743659</v>
      </c>
      <c r="I272">
        <f t="shared" si="153"/>
        <v>90.79548601410643</v>
      </c>
      <c r="J272">
        <f t="shared" si="154"/>
        <v>93.798340201967093</v>
      </c>
      <c r="K272">
        <f t="shared" si="155"/>
        <v>105.10320302685427</v>
      </c>
      <c r="L272">
        <f t="shared" si="156"/>
        <v>108.10605721471494</v>
      </c>
      <c r="M272">
        <f t="shared" si="157"/>
        <v>100.97531650192811</v>
      </c>
      <c r="N272">
        <v>2</v>
      </c>
    </row>
    <row r="273" spans="1:14" x14ac:dyDescent="0.2">
      <c r="A273" s="2" t="s">
        <v>133</v>
      </c>
      <c r="B273">
        <f t="shared" si="158"/>
        <v>106.5165100654488</v>
      </c>
      <c r="C273">
        <f t="shared" si="159"/>
        <v>106.71884686442176</v>
      </c>
      <c r="D273">
        <f t="shared" si="150"/>
        <v>91.534252326092826</v>
      </c>
      <c r="E273">
        <f t="shared" si="151"/>
        <v>101.58986975198779</v>
      </c>
      <c r="F273">
        <f t="shared" si="160"/>
        <v>104.84953896041844</v>
      </c>
      <c r="G273">
        <f t="shared" si="161"/>
        <v>105.04870921180959</v>
      </c>
      <c r="H273">
        <f t="shared" si="152"/>
        <v>90.101751827771963</v>
      </c>
      <c r="I273">
        <f t="shared" si="153"/>
        <v>90.79548601410643</v>
      </c>
      <c r="J273">
        <f t="shared" si="154"/>
        <v>93.798340201967093</v>
      </c>
      <c r="K273">
        <f t="shared" si="155"/>
        <v>105.10320302685427</v>
      </c>
      <c r="L273">
        <f t="shared" si="156"/>
        <v>108.10605721471494</v>
      </c>
      <c r="M273">
        <f t="shared" si="157"/>
        <v>99.756799300099104</v>
      </c>
      <c r="N273">
        <v>2</v>
      </c>
    </row>
    <row r="274" spans="1:14" x14ac:dyDescent="0.2">
      <c r="A274" s="2" t="s">
        <v>134</v>
      </c>
      <c r="B274">
        <f t="shared" si="158"/>
        <v>105.43692615450009</v>
      </c>
      <c r="C274">
        <f t="shared" si="159"/>
        <v>106.77865958050855</v>
      </c>
      <c r="D274">
        <f t="shared" si="150"/>
        <v>91.626702847563024</v>
      </c>
      <c r="E274">
        <f t="shared" si="151"/>
        <v>101.28076286085722</v>
      </c>
      <c r="F274">
        <f t="shared" si="160"/>
        <v>104.10360583416293</v>
      </c>
      <c r="G274">
        <f t="shared" si="161"/>
        <v>105.42837214526564</v>
      </c>
      <c r="H274">
        <f t="shared" si="152"/>
        <v>90.468022020571411</v>
      </c>
      <c r="I274">
        <f t="shared" si="153"/>
        <v>90.79548601410643</v>
      </c>
      <c r="J274">
        <f t="shared" si="154"/>
        <v>93.798340201967093</v>
      </c>
      <c r="K274">
        <f t="shared" si="155"/>
        <v>105.10320302685427</v>
      </c>
      <c r="L274">
        <f t="shared" si="156"/>
        <v>108.10605721471494</v>
      </c>
      <c r="M274">
        <f t="shared" si="157"/>
        <v>99.023000467007321</v>
      </c>
      <c r="N274">
        <v>2</v>
      </c>
    </row>
    <row r="275" spans="1:14" x14ac:dyDescent="0.2">
      <c r="A275" s="2" t="s">
        <v>135</v>
      </c>
      <c r="B275">
        <f t="shared" si="158"/>
        <v>104.14601247767766</v>
      </c>
      <c r="C275">
        <f t="shared" si="159"/>
        <v>106.78214590858505</v>
      </c>
      <c r="D275">
        <f t="shared" si="150"/>
        <v>92.457748268379234</v>
      </c>
      <c r="E275">
        <f t="shared" si="151"/>
        <v>101.1286355515473</v>
      </c>
      <c r="F275">
        <f t="shared" si="160"/>
        <v>102.9837018067868</v>
      </c>
      <c r="G275">
        <f t="shared" si="161"/>
        <v>105.59041494647283</v>
      </c>
      <c r="H275">
        <f t="shared" si="152"/>
        <v>91.425883246740398</v>
      </c>
      <c r="I275">
        <f t="shared" si="153"/>
        <v>90.79548601410643</v>
      </c>
      <c r="J275">
        <f t="shared" si="154"/>
        <v>93.798340201967093</v>
      </c>
      <c r="K275">
        <f t="shared" si="155"/>
        <v>105.10320302685427</v>
      </c>
      <c r="L275">
        <f t="shared" si="156"/>
        <v>108.10605721471494</v>
      </c>
      <c r="M275">
        <f t="shared" si="157"/>
        <v>100.24488374972719</v>
      </c>
      <c r="N275">
        <v>2</v>
      </c>
    </row>
    <row r="276" spans="1:14" x14ac:dyDescent="0.2">
      <c r="A276" s="2" t="s">
        <v>136</v>
      </c>
      <c r="B276">
        <f t="shared" si="158"/>
        <v>103.13646498369489</v>
      </c>
      <c r="C276">
        <f t="shared" si="159"/>
        <v>107.00055249976818</v>
      </c>
      <c r="D276">
        <f t="shared" si="150"/>
        <v>91.923841901729972</v>
      </c>
      <c r="E276">
        <f t="shared" si="151"/>
        <v>100.68695312839769</v>
      </c>
      <c r="F276">
        <f t="shared" si="160"/>
        <v>102.43279966191206</v>
      </c>
      <c r="G276">
        <f t="shared" si="161"/>
        <v>106.27052381187787</v>
      </c>
      <c r="H276">
        <f t="shared" si="152"/>
        <v>91.296676526210049</v>
      </c>
      <c r="I276">
        <f t="shared" si="153"/>
        <v>90.79548601410643</v>
      </c>
      <c r="J276">
        <f t="shared" si="154"/>
        <v>93.798340201967093</v>
      </c>
      <c r="K276">
        <f t="shared" si="155"/>
        <v>105.10320302685427</v>
      </c>
      <c r="L276">
        <f t="shared" si="156"/>
        <v>108.10605721471494</v>
      </c>
      <c r="M276">
        <f t="shared" si="157"/>
        <v>99.632515428795372</v>
      </c>
      <c r="N276">
        <v>2</v>
      </c>
    </row>
    <row r="277" spans="1:14" x14ac:dyDescent="0.2">
      <c r="A277" s="2" t="s">
        <v>137</v>
      </c>
      <c r="B277">
        <f t="shared" si="158"/>
        <v>101.15063381580771</v>
      </c>
      <c r="C277">
        <f t="shared" si="159"/>
        <v>106.79931012156634</v>
      </c>
      <c r="D277">
        <f t="shared" si="159"/>
        <v>92.080104784016612</v>
      </c>
      <c r="E277">
        <f t="shared" si="151"/>
        <v>100.01001624046354</v>
      </c>
      <c r="F277">
        <f t="shared" si="160"/>
        <v>101.14050333978717</v>
      </c>
      <c r="G277">
        <f t="shared" si="161"/>
        <v>106.78861391720871</v>
      </c>
      <c r="H277">
        <f t="shared" si="152"/>
        <v>92.070882743004162</v>
      </c>
      <c r="I277">
        <f t="shared" si="153"/>
        <v>90.79548601410643</v>
      </c>
      <c r="J277">
        <f t="shared" si="154"/>
        <v>93.798340201967093</v>
      </c>
      <c r="K277">
        <f t="shared" si="155"/>
        <v>105.10320302685427</v>
      </c>
      <c r="L277">
        <f t="shared" si="156"/>
        <v>108.10605721471494</v>
      </c>
      <c r="M277">
        <f t="shared" si="157"/>
        <v>99.877292754796414</v>
      </c>
      <c r="N277">
        <v>2</v>
      </c>
    </row>
    <row r="278" spans="1:14" x14ac:dyDescent="0.2">
      <c r="A278" s="2" t="s">
        <v>138</v>
      </c>
      <c r="B278">
        <f t="shared" si="158"/>
        <v>101.91057219423961</v>
      </c>
      <c r="C278">
        <f t="shared" si="159"/>
        <v>106.83563690463257</v>
      </c>
      <c r="D278">
        <f t="shared" si="159"/>
        <v>91.668998679983019</v>
      </c>
      <c r="E278">
        <f t="shared" si="151"/>
        <v>100.13840259295172</v>
      </c>
      <c r="F278">
        <f t="shared" si="160"/>
        <v>101.7697202625565</v>
      </c>
      <c r="G278">
        <f t="shared" si="161"/>
        <v>106.68797797674499</v>
      </c>
      <c r="H278">
        <f t="shared" si="152"/>
        <v>91.542301760698521</v>
      </c>
      <c r="I278">
        <f t="shared" si="153"/>
        <v>90.79548601410643</v>
      </c>
      <c r="J278">
        <f t="shared" si="154"/>
        <v>93.798340201967093</v>
      </c>
      <c r="K278">
        <f t="shared" si="155"/>
        <v>105.10320302685427</v>
      </c>
      <c r="L278">
        <f t="shared" si="156"/>
        <v>108.10605721471494</v>
      </c>
      <c r="M278">
        <f t="shared" si="157"/>
        <v>99.508104926699176</v>
      </c>
      <c r="N278">
        <v>2</v>
      </c>
    </row>
    <row r="279" spans="1:14" x14ac:dyDescent="0.2">
      <c r="A279" s="2" t="s">
        <v>139</v>
      </c>
      <c r="B279">
        <f t="shared" si="158"/>
        <v>102.46012305034856</v>
      </c>
      <c r="C279">
        <f t="shared" si="159"/>
        <v>107.34126387722908</v>
      </c>
      <c r="D279">
        <f t="shared" si="159"/>
        <v>92.218126155962423</v>
      </c>
      <c r="E279">
        <f t="shared" si="151"/>
        <v>100.67317102784669</v>
      </c>
      <c r="F279">
        <f t="shared" si="160"/>
        <v>101.77500321511437</v>
      </c>
      <c r="G279">
        <f t="shared" si="161"/>
        <v>106.62350533046978</v>
      </c>
      <c r="H279">
        <f t="shared" si="152"/>
        <v>91.601491454415822</v>
      </c>
      <c r="I279">
        <f t="shared" si="153"/>
        <v>90.79548601410643</v>
      </c>
      <c r="J279">
        <f t="shared" si="154"/>
        <v>93.798340201967093</v>
      </c>
      <c r="K279">
        <f t="shared" si="155"/>
        <v>105.10320302685427</v>
      </c>
      <c r="L279">
        <f t="shared" si="156"/>
        <v>108.10605721471494</v>
      </c>
      <c r="M279">
        <f t="shared" si="157"/>
        <v>100.1231342386623</v>
      </c>
      <c r="N279">
        <v>2</v>
      </c>
    </row>
    <row r="280" spans="1:14" x14ac:dyDescent="0.2">
      <c r="A280" s="2" t="s">
        <v>140</v>
      </c>
      <c r="B280">
        <f t="shared" si="158"/>
        <v>102.43676507443905</v>
      </c>
      <c r="C280">
        <f t="shared" si="159"/>
        <v>107.32627296586838</v>
      </c>
      <c r="D280">
        <f t="shared" si="159"/>
        <v>91.69110603116286</v>
      </c>
      <c r="E280">
        <f t="shared" si="151"/>
        <v>100.48471469049009</v>
      </c>
      <c r="F280">
        <f t="shared" si="160"/>
        <v>101.94263415083738</v>
      </c>
      <c r="G280">
        <f t="shared" si="161"/>
        <v>106.80855620325084</v>
      </c>
      <c r="H280">
        <f t="shared" si="152"/>
        <v>91.248809645911791</v>
      </c>
      <c r="I280">
        <f t="shared" si="153"/>
        <v>90.79548601410643</v>
      </c>
      <c r="J280">
        <f t="shared" si="154"/>
        <v>93.798340201967093</v>
      </c>
      <c r="K280">
        <f t="shared" si="155"/>
        <v>105.10320302685427</v>
      </c>
      <c r="L280">
        <f t="shared" si="156"/>
        <v>108.10605721471494</v>
      </c>
      <c r="M280">
        <f t="shared" si="157"/>
        <v>100.85895071642497</v>
      </c>
      <c r="N280">
        <v>2</v>
      </c>
    </row>
    <row r="281" spans="1:14" x14ac:dyDescent="0.2">
      <c r="A281" s="2" t="s">
        <v>141</v>
      </c>
      <c r="B281">
        <f t="shared" si="158"/>
        <v>102.32356196019686</v>
      </c>
      <c r="C281">
        <f t="shared" si="159"/>
        <v>107.48683996654022</v>
      </c>
      <c r="D281">
        <f t="shared" si="159"/>
        <v>91.322243581149152</v>
      </c>
      <c r="E281">
        <f t="shared" si="151"/>
        <v>100.37754850262876</v>
      </c>
      <c r="F281">
        <f t="shared" si="160"/>
        <v>101.93869394759838</v>
      </c>
      <c r="G281">
        <f t="shared" si="161"/>
        <v>107.08255139716356</v>
      </c>
      <c r="H281">
        <f t="shared" si="152"/>
        <v>90.978754655238021</v>
      </c>
      <c r="I281">
        <f t="shared" si="153"/>
        <v>90.79548601410643</v>
      </c>
      <c r="J281">
        <f t="shared" si="154"/>
        <v>93.798340201967093</v>
      </c>
      <c r="K281">
        <f t="shared" si="155"/>
        <v>105.10320302685427</v>
      </c>
      <c r="L281">
        <f t="shared" si="156"/>
        <v>108.10605721471494</v>
      </c>
      <c r="M281">
        <f t="shared" si="157"/>
        <v>99.58184499039875</v>
      </c>
      <c r="N281">
        <v>2</v>
      </c>
    </row>
    <row r="282" spans="1:14" x14ac:dyDescent="0.2">
      <c r="A282" s="2" t="s">
        <v>183</v>
      </c>
      <c r="B282">
        <f t="shared" si="158"/>
        <v>102.60208253777191</v>
      </c>
      <c r="C282">
        <f t="shared" si="159"/>
        <v>107.34809827648868</v>
      </c>
      <c r="D282">
        <f t="shared" si="159"/>
        <v>89.872620695188317</v>
      </c>
      <c r="E282">
        <f t="shared" si="151"/>
        <v>99.940933836482984</v>
      </c>
      <c r="F282">
        <f t="shared" si="160"/>
        <v>102.66272146870563</v>
      </c>
      <c r="G282">
        <f t="shared" si="161"/>
        <v>107.41154215361328</v>
      </c>
      <c r="H282">
        <f t="shared" si="152"/>
        <v>89.925736377681048</v>
      </c>
      <c r="I282">
        <f t="shared" si="153"/>
        <v>90.79548601410643</v>
      </c>
      <c r="J282">
        <f t="shared" si="154"/>
        <v>93.798340201967093</v>
      </c>
      <c r="K282">
        <f t="shared" si="155"/>
        <v>105.10320302685427</v>
      </c>
      <c r="L282">
        <f t="shared" si="156"/>
        <v>108.10605721471494</v>
      </c>
      <c r="M282">
        <f t="shared" si="157"/>
        <v>94.739141740211295</v>
      </c>
      <c r="N282">
        <v>2</v>
      </c>
    </row>
    <row r="283" spans="1:14" x14ac:dyDescent="0.2">
      <c r="A283" s="2" t="s">
        <v>142</v>
      </c>
      <c r="B283">
        <f t="shared" si="158"/>
        <v>99.998718460174715</v>
      </c>
      <c r="C283">
        <f t="shared" si="159"/>
        <v>119.30061799948848</v>
      </c>
      <c r="D283">
        <f t="shared" si="159"/>
        <v>93.181171364449895</v>
      </c>
      <c r="E283">
        <f t="shared" si="151"/>
        <v>104.16016927470436</v>
      </c>
      <c r="F283">
        <f t="shared" si="160"/>
        <v>96.004758014981192</v>
      </c>
      <c r="G283">
        <f t="shared" si="161"/>
        <v>114.53573744187553</v>
      </c>
      <c r="H283">
        <f t="shared" si="152"/>
        <v>89.459504543143296</v>
      </c>
      <c r="I283">
        <f t="shared" si="153"/>
        <v>90.79548601410643</v>
      </c>
      <c r="J283">
        <f t="shared" si="154"/>
        <v>93.798340201967093</v>
      </c>
      <c r="K283">
        <f t="shared" si="155"/>
        <v>105.10320302685427</v>
      </c>
      <c r="L283">
        <f t="shared" si="156"/>
        <v>108.10605721471494</v>
      </c>
      <c r="M283">
        <f t="shared" si="157"/>
        <v>104.45057468092958</v>
      </c>
      <c r="N283">
        <v>2</v>
      </c>
    </row>
    <row r="284" spans="1:14" x14ac:dyDescent="0.2">
      <c r="A284" s="2" t="s">
        <v>143</v>
      </c>
      <c r="B284">
        <f t="shared" si="158"/>
        <v>92.171355386504842</v>
      </c>
      <c r="C284">
        <f t="shared" si="159"/>
        <v>111.00172631164337</v>
      </c>
      <c r="D284">
        <f t="shared" si="159"/>
        <v>91.380739095953857</v>
      </c>
      <c r="E284">
        <f t="shared" si="151"/>
        <v>98.184606931367355</v>
      </c>
      <c r="F284">
        <f t="shared" si="160"/>
        <v>93.875565903048454</v>
      </c>
      <c r="G284">
        <f t="shared" si="161"/>
        <v>113.05410265504794</v>
      </c>
      <c r="H284">
        <f t="shared" si="152"/>
        <v>93.070331441903605</v>
      </c>
      <c r="I284">
        <f t="shared" si="153"/>
        <v>90.79548601410643</v>
      </c>
      <c r="J284">
        <f t="shared" si="154"/>
        <v>93.798340201967093</v>
      </c>
      <c r="K284">
        <f t="shared" si="155"/>
        <v>105.10320302685427</v>
      </c>
      <c r="L284">
        <f t="shared" si="156"/>
        <v>108.10605721471494</v>
      </c>
      <c r="M284">
        <f t="shared" si="157"/>
        <v>101.10628334006151</v>
      </c>
      <c r="N284">
        <v>2</v>
      </c>
    </row>
    <row r="285" spans="1:14" x14ac:dyDescent="0.2">
      <c r="A285" s="2" t="s">
        <v>144</v>
      </c>
      <c r="B285">
        <f t="shared" si="158"/>
        <v>91.652615978815945</v>
      </c>
      <c r="C285">
        <f t="shared" si="159"/>
        <v>106.9973940300312</v>
      </c>
      <c r="D285">
        <f t="shared" si="159"/>
        <v>93.12171911320452</v>
      </c>
      <c r="E285">
        <f t="shared" si="151"/>
        <v>97.257243040683889</v>
      </c>
      <c r="F285">
        <f t="shared" si="160"/>
        <v>94.237316536390551</v>
      </c>
      <c r="G285">
        <f t="shared" si="161"/>
        <v>110.01483353303865</v>
      </c>
      <c r="H285">
        <f t="shared" si="152"/>
        <v>95.747849930570794</v>
      </c>
      <c r="I285">
        <f t="shared" si="153"/>
        <v>90.79548601410643</v>
      </c>
      <c r="J285">
        <f t="shared" si="154"/>
        <v>93.798340201967093</v>
      </c>
      <c r="K285">
        <f t="shared" si="155"/>
        <v>105.10320302685427</v>
      </c>
      <c r="L285">
        <f t="shared" si="156"/>
        <v>108.10605721471494</v>
      </c>
      <c r="M285">
        <f t="shared" si="157"/>
        <v>100.12238893847154</v>
      </c>
      <c r="N285">
        <v>2</v>
      </c>
    </row>
    <row r="286" spans="1:14" x14ac:dyDescent="0.2">
      <c r="A286" s="2" t="s">
        <v>145</v>
      </c>
      <c r="B286">
        <f t="shared" si="158"/>
        <v>91.595801046118154</v>
      </c>
      <c r="C286">
        <f t="shared" si="159"/>
        <v>106.47369025221933</v>
      </c>
      <c r="D286">
        <f t="shared" si="159"/>
        <v>92.723788857644948</v>
      </c>
      <c r="E286">
        <f t="shared" si="151"/>
        <v>96.931093385327472</v>
      </c>
      <c r="F286">
        <f t="shared" si="160"/>
        <v>94.495788551564075</v>
      </c>
      <c r="G286">
        <f t="shared" si="161"/>
        <v>109.84472219761045</v>
      </c>
      <c r="H286">
        <f t="shared" si="152"/>
        <v>95.659489250825487</v>
      </c>
      <c r="I286">
        <f t="shared" si="153"/>
        <v>90.79548601410643</v>
      </c>
      <c r="J286">
        <f t="shared" si="154"/>
        <v>93.798340201967093</v>
      </c>
      <c r="K286">
        <f t="shared" si="155"/>
        <v>105.10320302685427</v>
      </c>
      <c r="L286">
        <f t="shared" si="156"/>
        <v>108.10605721471494</v>
      </c>
      <c r="M286">
        <f t="shared" si="157"/>
        <v>100</v>
      </c>
      <c r="N286">
        <v>2</v>
      </c>
    </row>
    <row r="287" spans="1:14" x14ac:dyDescent="0.2">
      <c r="A287" s="2" t="s">
        <v>146</v>
      </c>
      <c r="B287">
        <f t="shared" si="158"/>
        <v>91.068477229372917</v>
      </c>
      <c r="C287">
        <f t="shared" si="159"/>
        <v>106.62612029733651</v>
      </c>
      <c r="D287">
        <f t="shared" si="159"/>
        <v>92.898603168979534</v>
      </c>
      <c r="E287">
        <f t="shared" si="151"/>
        <v>96.864400231896312</v>
      </c>
      <c r="F287">
        <f t="shared" si="160"/>
        <v>94.016457038243388</v>
      </c>
      <c r="G287">
        <f t="shared" si="161"/>
        <v>110.07771693426103</v>
      </c>
      <c r="H287">
        <f t="shared" si="152"/>
        <v>95.905826027495607</v>
      </c>
      <c r="I287">
        <f t="shared" si="153"/>
        <v>90.79548601410643</v>
      </c>
      <c r="J287">
        <f t="shared" si="154"/>
        <v>93.798340201967093</v>
      </c>
      <c r="K287">
        <f t="shared" si="155"/>
        <v>105.10320302685427</v>
      </c>
      <c r="L287">
        <f t="shared" si="156"/>
        <v>108.10605721471494</v>
      </c>
      <c r="M287">
        <f t="shared" si="157"/>
        <v>99.877611061528469</v>
      </c>
      <c r="N287">
        <v>2</v>
      </c>
    </row>
    <row r="288" spans="1:14" x14ac:dyDescent="0.2">
      <c r="A288" s="2" t="s">
        <v>147</v>
      </c>
      <c r="B288">
        <f t="shared" si="158"/>
        <v>90.832641937582139</v>
      </c>
      <c r="C288">
        <f t="shared" si="159"/>
        <v>106.7832025789709</v>
      </c>
      <c r="D288">
        <f t="shared" si="159"/>
        <v>93.748823571786019</v>
      </c>
      <c r="E288">
        <f t="shared" si="151"/>
        <v>97.121556029446353</v>
      </c>
      <c r="F288">
        <f t="shared" si="160"/>
        <v>93.52469796719744</v>
      </c>
      <c r="G288">
        <f t="shared" si="161"/>
        <v>109.94799398250501</v>
      </c>
      <c r="H288">
        <f t="shared" si="152"/>
        <v>96.527308050297549</v>
      </c>
      <c r="I288">
        <f t="shared" si="153"/>
        <v>90.79548601410643</v>
      </c>
      <c r="J288">
        <f t="shared" si="154"/>
        <v>93.798340201967093</v>
      </c>
      <c r="K288">
        <f t="shared" si="155"/>
        <v>105.10320302685427</v>
      </c>
      <c r="L288">
        <f t="shared" si="156"/>
        <v>108.10605721471494</v>
      </c>
      <c r="M288">
        <f t="shared" si="157"/>
        <v>100.48892161430851</v>
      </c>
      <c r="N288">
        <v>2</v>
      </c>
    </row>
    <row r="289" spans="1:26" x14ac:dyDescent="0.2">
      <c r="A289" s="2" t="s">
        <v>148</v>
      </c>
      <c r="B289">
        <f t="shared" si="158"/>
        <v>90.251111975071566</v>
      </c>
      <c r="C289">
        <f t="shared" si="159"/>
        <v>106.80091537961108</v>
      </c>
      <c r="D289">
        <f t="shared" si="159"/>
        <v>92.924507429416039</v>
      </c>
      <c r="E289">
        <f t="shared" si="151"/>
        <v>96.658844928032906</v>
      </c>
      <c r="F289">
        <f t="shared" si="160"/>
        <v>93.370774337586795</v>
      </c>
      <c r="G289">
        <f t="shared" si="161"/>
        <v>110.4926460264753</v>
      </c>
      <c r="H289">
        <f t="shared" si="152"/>
        <v>96.136579635937863</v>
      </c>
      <c r="I289">
        <f t="shared" si="153"/>
        <v>90.79548601410643</v>
      </c>
      <c r="J289">
        <f t="shared" si="154"/>
        <v>93.798340201967093</v>
      </c>
      <c r="K289">
        <f t="shared" si="155"/>
        <v>105.10320302685427</v>
      </c>
      <c r="L289">
        <f t="shared" si="156"/>
        <v>108.10605721471494</v>
      </c>
      <c r="M289">
        <f t="shared" si="157"/>
        <v>100.36558624367365</v>
      </c>
      <c r="N289">
        <v>2</v>
      </c>
    </row>
    <row r="290" spans="1:26" x14ac:dyDescent="0.2">
      <c r="A290" s="2" t="s">
        <v>149</v>
      </c>
      <c r="B290">
        <f t="shared" si="158"/>
        <v>90.002878103206442</v>
      </c>
      <c r="C290">
        <f t="shared" si="159"/>
        <v>106.93674574173735</v>
      </c>
      <c r="D290">
        <f t="shared" si="159"/>
        <v>93.376180395535386</v>
      </c>
      <c r="E290">
        <f t="shared" si="151"/>
        <v>96.771934746826403</v>
      </c>
      <c r="F290">
        <f t="shared" si="160"/>
        <v>93.005144868365932</v>
      </c>
      <c r="G290">
        <f t="shared" si="161"/>
        <v>110.50388319868152</v>
      </c>
      <c r="H290">
        <f t="shared" si="152"/>
        <v>96.490971932952519</v>
      </c>
      <c r="I290">
        <f t="shared" si="153"/>
        <v>90.79548601410643</v>
      </c>
      <c r="J290">
        <f t="shared" si="154"/>
        <v>93.798340201967093</v>
      </c>
      <c r="K290">
        <f t="shared" si="155"/>
        <v>105.10320302685427</v>
      </c>
      <c r="L290">
        <f t="shared" si="156"/>
        <v>108.10605721471494</v>
      </c>
      <c r="M290">
        <f t="shared" si="157"/>
        <v>99.878242746372209</v>
      </c>
      <c r="N290">
        <v>2</v>
      </c>
    </row>
    <row r="291" spans="1:26" x14ac:dyDescent="0.2">
      <c r="A291" s="2" t="s">
        <v>150</v>
      </c>
      <c r="B291">
        <f t="shared" si="158"/>
        <v>89.735374192647427</v>
      </c>
      <c r="C291">
        <f t="shared" si="159"/>
        <v>107.13159764461371</v>
      </c>
      <c r="D291">
        <f t="shared" si="159"/>
        <v>93.650753721876612</v>
      </c>
      <c r="E291">
        <f t="shared" si="151"/>
        <v>96.839241853045905</v>
      </c>
      <c r="F291">
        <f t="shared" si="160"/>
        <v>92.664267579481219</v>
      </c>
      <c r="G291">
        <f t="shared" si="161"/>
        <v>110.62829034451396</v>
      </c>
      <c r="H291">
        <f t="shared" si="152"/>
        <v>96.707442076004853</v>
      </c>
      <c r="I291">
        <f t="shared" si="153"/>
        <v>90.79548601410643</v>
      </c>
      <c r="J291">
        <f t="shared" si="154"/>
        <v>93.798340201967093</v>
      </c>
      <c r="K291">
        <f t="shared" si="155"/>
        <v>105.10320302685427</v>
      </c>
      <c r="L291">
        <f t="shared" si="156"/>
        <v>108.10605721471494</v>
      </c>
      <c r="M291">
        <f t="shared" si="157"/>
        <v>100.85010695100489</v>
      </c>
      <c r="N291">
        <v>2</v>
      </c>
    </row>
    <row r="292" spans="1:26" x14ac:dyDescent="0.2">
      <c r="A292" s="2" t="s">
        <v>151</v>
      </c>
      <c r="B292">
        <f t="shared" si="158"/>
        <v>89.04090395853018</v>
      </c>
      <c r="C292">
        <f t="shared" si="159"/>
        <v>107.33370650233196</v>
      </c>
      <c r="D292">
        <f t="shared" si="159"/>
        <v>94.123122637366464</v>
      </c>
      <c r="E292">
        <f t="shared" si="151"/>
        <v>96.832577699409526</v>
      </c>
      <c r="F292">
        <f t="shared" si="160"/>
        <v>91.953458302983023</v>
      </c>
      <c r="G292">
        <f t="shared" si="161"/>
        <v>110.84462383674256</v>
      </c>
      <c r="H292">
        <f t="shared" si="152"/>
        <v>97.201917860274435</v>
      </c>
      <c r="I292">
        <f t="shared" si="153"/>
        <v>90.79548601410643</v>
      </c>
      <c r="J292">
        <f t="shared" si="154"/>
        <v>93.798340201967093</v>
      </c>
      <c r="K292">
        <f t="shared" si="155"/>
        <v>105.10320302685427</v>
      </c>
      <c r="L292">
        <f t="shared" si="156"/>
        <v>108.10605721471494</v>
      </c>
      <c r="M292">
        <f t="shared" si="157"/>
        <v>99.878867944080156</v>
      </c>
      <c r="N292">
        <v>2</v>
      </c>
    </row>
    <row r="293" spans="1:26" x14ac:dyDescent="0.2">
      <c r="A293" s="2" t="s">
        <v>152</v>
      </c>
      <c r="B293">
        <f t="shared" si="158"/>
        <v>89.421261491973766</v>
      </c>
      <c r="C293">
        <f t="shared" si="159"/>
        <v>107.39990583230762</v>
      </c>
      <c r="D293">
        <f t="shared" si="159"/>
        <v>95.354618390360699</v>
      </c>
      <c r="E293">
        <f t="shared" si="151"/>
        <v>97.391928571547353</v>
      </c>
      <c r="F293">
        <f t="shared" si="160"/>
        <v>91.815885364958078</v>
      </c>
      <c r="G293">
        <f t="shared" si="161"/>
        <v>110.27598221695352</v>
      </c>
      <c r="H293">
        <f t="shared" si="152"/>
        <v>97.908132418088442</v>
      </c>
      <c r="I293">
        <f t="shared" si="153"/>
        <v>90.79548601410643</v>
      </c>
      <c r="J293">
        <f t="shared" si="154"/>
        <v>93.798340201967093</v>
      </c>
      <c r="K293">
        <f t="shared" si="155"/>
        <v>105.10320302685427</v>
      </c>
      <c r="L293">
        <f t="shared" si="156"/>
        <v>108.10605721471494</v>
      </c>
      <c r="M293">
        <f t="shared" si="157"/>
        <v>97.163741455926882</v>
      </c>
      <c r="N293">
        <v>2</v>
      </c>
    </row>
    <row r="294" spans="1:26" x14ac:dyDescent="0.2">
      <c r="A294" s="2" t="s">
        <v>316</v>
      </c>
      <c r="F294">
        <f>AVERAGE(F260:F293)</f>
        <v>99.450771614410684</v>
      </c>
      <c r="G294">
        <f t="shared" ref="G294:H294" si="162">AVERAGE(G260:G293)</f>
        <v>105.72012794224743</v>
      </c>
      <c r="H294">
        <f t="shared" si="162"/>
        <v>94.829100443341872</v>
      </c>
    </row>
    <row r="295" spans="1:26" x14ac:dyDescent="0.2">
      <c r="A295" s="2" t="s">
        <v>317</v>
      </c>
      <c r="F295">
        <f>_xlfn.STDEV.S(F260:F293)</f>
        <v>4.4159620409715572</v>
      </c>
      <c r="G295">
        <f t="shared" ref="G295:H295" si="163">_xlfn.STDEV.S(G260:G293)</f>
        <v>4.4735059025714108</v>
      </c>
      <c r="H295">
        <f t="shared" si="163"/>
        <v>3.4007237628930462</v>
      </c>
    </row>
    <row r="297" spans="1:26" x14ac:dyDescent="0.2">
      <c r="A297" s="2" t="s">
        <v>320</v>
      </c>
    </row>
    <row r="298" spans="1:26" x14ac:dyDescent="0.2">
      <c r="A298" s="2" t="s">
        <v>121</v>
      </c>
      <c r="B298">
        <f>IF(B76&gt;0,1,0)</f>
        <v>1</v>
      </c>
      <c r="C298">
        <f t="shared" ref="C298:Z298" si="164">IF(C76&gt;0,1,0)</f>
        <v>0</v>
      </c>
      <c r="D298">
        <f t="shared" si="164"/>
        <v>0</v>
      </c>
      <c r="E298">
        <f t="shared" si="164"/>
        <v>1</v>
      </c>
      <c r="F298">
        <f t="shared" si="164"/>
        <v>0</v>
      </c>
      <c r="G298">
        <f t="shared" si="164"/>
        <v>0</v>
      </c>
      <c r="H298">
        <f t="shared" si="164"/>
        <v>0</v>
      </c>
      <c r="I298">
        <f t="shared" si="164"/>
        <v>0</v>
      </c>
      <c r="J298">
        <f t="shared" si="164"/>
        <v>0</v>
      </c>
      <c r="K298">
        <f t="shared" si="164"/>
        <v>0</v>
      </c>
      <c r="L298">
        <f t="shared" si="164"/>
        <v>0</v>
      </c>
      <c r="M298">
        <f t="shared" si="164"/>
        <v>1</v>
      </c>
      <c r="N298">
        <f t="shared" si="164"/>
        <v>0</v>
      </c>
      <c r="O298">
        <f t="shared" si="164"/>
        <v>0</v>
      </c>
      <c r="P298">
        <f t="shared" si="164"/>
        <v>0</v>
      </c>
      <c r="Q298">
        <f t="shared" si="164"/>
        <v>1</v>
      </c>
      <c r="R298">
        <f t="shared" si="164"/>
        <v>0</v>
      </c>
      <c r="S298">
        <f t="shared" si="164"/>
        <v>0</v>
      </c>
      <c r="T298">
        <f t="shared" si="164"/>
        <v>0</v>
      </c>
      <c r="U298">
        <f t="shared" si="164"/>
        <v>0</v>
      </c>
      <c r="V298">
        <f t="shared" si="164"/>
        <v>0</v>
      </c>
      <c r="W298">
        <f t="shared" si="164"/>
        <v>0</v>
      </c>
      <c r="X298">
        <f t="shared" si="164"/>
        <v>0</v>
      </c>
      <c r="Y298">
        <f t="shared" si="164"/>
        <v>0</v>
      </c>
      <c r="Z298">
        <f t="shared" si="164"/>
        <v>1</v>
      </c>
    </row>
    <row r="299" spans="1:26" x14ac:dyDescent="0.2">
      <c r="A299" s="2" t="s">
        <v>122</v>
      </c>
      <c r="B299">
        <f t="shared" ref="B299:Z299" si="165">IF(B77&gt;0,1,0)</f>
        <v>0</v>
      </c>
      <c r="C299">
        <f t="shared" si="165"/>
        <v>0</v>
      </c>
      <c r="D299">
        <f t="shared" si="165"/>
        <v>0</v>
      </c>
      <c r="E299">
        <f t="shared" si="165"/>
        <v>1</v>
      </c>
      <c r="F299">
        <f t="shared" si="165"/>
        <v>0</v>
      </c>
      <c r="G299">
        <f t="shared" si="165"/>
        <v>1</v>
      </c>
      <c r="H299">
        <f t="shared" si="165"/>
        <v>0</v>
      </c>
      <c r="I299">
        <f t="shared" si="165"/>
        <v>0</v>
      </c>
      <c r="J299">
        <f t="shared" si="165"/>
        <v>1</v>
      </c>
      <c r="K299">
        <f t="shared" si="165"/>
        <v>1</v>
      </c>
      <c r="L299">
        <f t="shared" si="165"/>
        <v>1</v>
      </c>
      <c r="M299">
        <f t="shared" si="165"/>
        <v>1</v>
      </c>
      <c r="N299">
        <f t="shared" si="165"/>
        <v>1</v>
      </c>
      <c r="O299">
        <f t="shared" si="165"/>
        <v>0</v>
      </c>
      <c r="P299">
        <f t="shared" si="165"/>
        <v>0</v>
      </c>
      <c r="Q299">
        <f t="shared" si="165"/>
        <v>1</v>
      </c>
      <c r="R299">
        <f t="shared" si="165"/>
        <v>1</v>
      </c>
      <c r="S299">
        <f t="shared" si="165"/>
        <v>0</v>
      </c>
      <c r="T299">
        <f t="shared" si="165"/>
        <v>1</v>
      </c>
      <c r="U299">
        <f t="shared" si="165"/>
        <v>1</v>
      </c>
      <c r="V299">
        <f t="shared" si="165"/>
        <v>0</v>
      </c>
      <c r="W299">
        <f t="shared" si="165"/>
        <v>1</v>
      </c>
      <c r="X299">
        <f t="shared" si="165"/>
        <v>1</v>
      </c>
      <c r="Y299">
        <f t="shared" si="165"/>
        <v>0</v>
      </c>
      <c r="Z299">
        <f t="shared" si="165"/>
        <v>0</v>
      </c>
    </row>
    <row r="300" spans="1:26" x14ac:dyDescent="0.2">
      <c r="A300" s="2" t="s">
        <v>123</v>
      </c>
      <c r="B300">
        <f t="shared" ref="B300:Z300" si="166">IF(B78&gt;0,1,0)</f>
        <v>1</v>
      </c>
      <c r="C300">
        <f t="shared" si="166"/>
        <v>1</v>
      </c>
      <c r="D300">
        <f t="shared" si="166"/>
        <v>0</v>
      </c>
      <c r="E300">
        <f t="shared" si="166"/>
        <v>0</v>
      </c>
      <c r="F300">
        <f t="shared" si="166"/>
        <v>0</v>
      </c>
      <c r="G300">
        <f t="shared" si="166"/>
        <v>0</v>
      </c>
      <c r="H300">
        <f t="shared" si="166"/>
        <v>1</v>
      </c>
      <c r="I300">
        <f t="shared" si="166"/>
        <v>1</v>
      </c>
      <c r="J300">
        <f t="shared" si="166"/>
        <v>0</v>
      </c>
      <c r="K300">
        <f t="shared" si="166"/>
        <v>1</v>
      </c>
      <c r="L300">
        <f t="shared" si="166"/>
        <v>1</v>
      </c>
      <c r="M300">
        <f t="shared" si="166"/>
        <v>1</v>
      </c>
      <c r="N300">
        <f t="shared" si="166"/>
        <v>0</v>
      </c>
      <c r="O300">
        <f t="shared" si="166"/>
        <v>0</v>
      </c>
      <c r="P300">
        <f t="shared" si="166"/>
        <v>0</v>
      </c>
      <c r="Q300">
        <f t="shared" si="166"/>
        <v>0</v>
      </c>
      <c r="R300">
        <f t="shared" si="166"/>
        <v>0</v>
      </c>
      <c r="S300">
        <f t="shared" si="166"/>
        <v>0</v>
      </c>
      <c r="T300">
        <f t="shared" si="166"/>
        <v>1</v>
      </c>
      <c r="U300">
        <f t="shared" si="166"/>
        <v>0</v>
      </c>
      <c r="V300">
        <f t="shared" si="166"/>
        <v>1</v>
      </c>
      <c r="W300">
        <f t="shared" si="166"/>
        <v>0</v>
      </c>
      <c r="X300">
        <f t="shared" si="166"/>
        <v>1</v>
      </c>
      <c r="Y300">
        <f t="shared" si="166"/>
        <v>1</v>
      </c>
      <c r="Z300">
        <f t="shared" si="166"/>
        <v>1</v>
      </c>
    </row>
    <row r="301" spans="1:26" x14ac:dyDescent="0.2">
      <c r="A301" s="2" t="s">
        <v>124</v>
      </c>
      <c r="B301">
        <f t="shared" ref="B301:Z301" si="167">IF(B79&gt;0,1,0)</f>
        <v>0</v>
      </c>
      <c r="C301">
        <f t="shared" si="167"/>
        <v>0</v>
      </c>
      <c r="D301">
        <f t="shared" si="167"/>
        <v>0</v>
      </c>
      <c r="E301">
        <f t="shared" si="167"/>
        <v>1</v>
      </c>
      <c r="F301">
        <f t="shared" si="167"/>
        <v>0</v>
      </c>
      <c r="G301">
        <f t="shared" si="167"/>
        <v>1</v>
      </c>
      <c r="H301">
        <f t="shared" si="167"/>
        <v>1</v>
      </c>
      <c r="I301">
        <f t="shared" si="167"/>
        <v>0</v>
      </c>
      <c r="J301">
        <f t="shared" si="167"/>
        <v>0</v>
      </c>
      <c r="K301">
        <f t="shared" si="167"/>
        <v>0</v>
      </c>
      <c r="L301">
        <f t="shared" si="167"/>
        <v>0</v>
      </c>
      <c r="M301">
        <f t="shared" si="167"/>
        <v>1</v>
      </c>
      <c r="N301">
        <f t="shared" si="167"/>
        <v>1</v>
      </c>
      <c r="O301">
        <f t="shared" si="167"/>
        <v>1</v>
      </c>
      <c r="P301">
        <f t="shared" si="167"/>
        <v>1</v>
      </c>
      <c r="Q301">
        <f t="shared" si="167"/>
        <v>1</v>
      </c>
      <c r="R301">
        <f t="shared" si="167"/>
        <v>1</v>
      </c>
      <c r="S301">
        <f t="shared" si="167"/>
        <v>1</v>
      </c>
      <c r="T301">
        <f t="shared" si="167"/>
        <v>1</v>
      </c>
      <c r="U301">
        <f t="shared" si="167"/>
        <v>1</v>
      </c>
      <c r="V301">
        <f t="shared" si="167"/>
        <v>1</v>
      </c>
      <c r="W301">
        <f t="shared" si="167"/>
        <v>1</v>
      </c>
      <c r="X301">
        <f t="shared" si="167"/>
        <v>0</v>
      </c>
      <c r="Y301">
        <f t="shared" si="167"/>
        <v>1</v>
      </c>
      <c r="Z301">
        <f t="shared" si="167"/>
        <v>0</v>
      </c>
    </row>
    <row r="302" spans="1:26" x14ac:dyDescent="0.2">
      <c r="A302" s="2" t="s">
        <v>125</v>
      </c>
      <c r="B302">
        <f t="shared" ref="B302:Z302" si="168">IF(B80&gt;0,1,0)</f>
        <v>0</v>
      </c>
      <c r="C302">
        <f t="shared" si="168"/>
        <v>1</v>
      </c>
      <c r="D302">
        <f t="shared" si="168"/>
        <v>0</v>
      </c>
      <c r="E302">
        <f t="shared" si="168"/>
        <v>0</v>
      </c>
      <c r="F302">
        <f t="shared" si="168"/>
        <v>0</v>
      </c>
      <c r="G302">
        <f t="shared" si="168"/>
        <v>1</v>
      </c>
      <c r="H302">
        <f t="shared" si="168"/>
        <v>1</v>
      </c>
      <c r="I302">
        <f t="shared" si="168"/>
        <v>1</v>
      </c>
      <c r="J302">
        <f t="shared" si="168"/>
        <v>1</v>
      </c>
      <c r="K302">
        <f t="shared" si="168"/>
        <v>1</v>
      </c>
      <c r="L302">
        <f t="shared" si="168"/>
        <v>1</v>
      </c>
      <c r="M302">
        <f t="shared" si="168"/>
        <v>1</v>
      </c>
      <c r="N302">
        <f t="shared" si="168"/>
        <v>1</v>
      </c>
      <c r="O302">
        <f t="shared" si="168"/>
        <v>0</v>
      </c>
      <c r="P302">
        <f t="shared" si="168"/>
        <v>1</v>
      </c>
      <c r="Q302">
        <f t="shared" si="168"/>
        <v>1</v>
      </c>
      <c r="R302">
        <f t="shared" si="168"/>
        <v>1</v>
      </c>
      <c r="S302">
        <f t="shared" si="168"/>
        <v>0</v>
      </c>
      <c r="T302">
        <f t="shared" si="168"/>
        <v>1</v>
      </c>
      <c r="U302">
        <f t="shared" si="168"/>
        <v>0</v>
      </c>
      <c r="V302">
        <f t="shared" si="168"/>
        <v>1</v>
      </c>
      <c r="W302">
        <f t="shared" si="168"/>
        <v>1</v>
      </c>
      <c r="X302">
        <f t="shared" si="168"/>
        <v>1</v>
      </c>
      <c r="Y302">
        <f t="shared" si="168"/>
        <v>1</v>
      </c>
      <c r="Z302">
        <f t="shared" si="168"/>
        <v>0</v>
      </c>
    </row>
    <row r="303" spans="1:26" x14ac:dyDescent="0.2">
      <c r="A303" s="2" t="s">
        <v>126</v>
      </c>
      <c r="B303">
        <f t="shared" ref="B303:Z303" si="169">IF(B81&gt;0,1,0)</f>
        <v>1</v>
      </c>
      <c r="C303">
        <f t="shared" si="169"/>
        <v>0</v>
      </c>
      <c r="D303">
        <f t="shared" si="169"/>
        <v>0</v>
      </c>
      <c r="E303">
        <f t="shared" si="169"/>
        <v>0</v>
      </c>
      <c r="F303">
        <f t="shared" si="169"/>
        <v>0</v>
      </c>
      <c r="G303">
        <f t="shared" si="169"/>
        <v>1</v>
      </c>
      <c r="H303">
        <f t="shared" si="169"/>
        <v>0</v>
      </c>
      <c r="I303">
        <f t="shared" si="169"/>
        <v>0</v>
      </c>
      <c r="J303">
        <f t="shared" si="169"/>
        <v>0</v>
      </c>
      <c r="K303">
        <f t="shared" si="169"/>
        <v>0</v>
      </c>
      <c r="L303">
        <f t="shared" si="169"/>
        <v>1</v>
      </c>
      <c r="M303">
        <f t="shared" si="169"/>
        <v>1</v>
      </c>
      <c r="N303">
        <f t="shared" si="169"/>
        <v>1</v>
      </c>
      <c r="O303">
        <f t="shared" si="169"/>
        <v>0</v>
      </c>
      <c r="P303">
        <f t="shared" si="169"/>
        <v>1</v>
      </c>
      <c r="Q303">
        <f t="shared" si="169"/>
        <v>0</v>
      </c>
      <c r="R303">
        <f t="shared" si="169"/>
        <v>1</v>
      </c>
      <c r="S303">
        <f t="shared" si="169"/>
        <v>0</v>
      </c>
      <c r="T303">
        <f t="shared" si="169"/>
        <v>1</v>
      </c>
      <c r="U303">
        <f t="shared" si="169"/>
        <v>1</v>
      </c>
      <c r="V303">
        <f t="shared" si="169"/>
        <v>1</v>
      </c>
      <c r="W303">
        <f t="shared" si="169"/>
        <v>1</v>
      </c>
      <c r="X303">
        <f t="shared" si="169"/>
        <v>1</v>
      </c>
      <c r="Y303">
        <f t="shared" si="169"/>
        <v>1</v>
      </c>
      <c r="Z303">
        <f t="shared" si="169"/>
        <v>0</v>
      </c>
    </row>
    <row r="304" spans="1:26" x14ac:dyDescent="0.2">
      <c r="A304" s="2" t="s">
        <v>127</v>
      </c>
      <c r="B304">
        <f t="shared" ref="B304:Z304" si="170">IF(B82&gt;0,1,0)</f>
        <v>1</v>
      </c>
      <c r="C304">
        <f t="shared" si="170"/>
        <v>0</v>
      </c>
      <c r="D304">
        <f t="shared" si="170"/>
        <v>0</v>
      </c>
      <c r="E304">
        <f t="shared" si="170"/>
        <v>1</v>
      </c>
      <c r="F304">
        <f t="shared" si="170"/>
        <v>0</v>
      </c>
      <c r="G304">
        <f t="shared" si="170"/>
        <v>0</v>
      </c>
      <c r="H304">
        <f t="shared" si="170"/>
        <v>0</v>
      </c>
      <c r="I304">
        <f t="shared" si="170"/>
        <v>0</v>
      </c>
      <c r="J304">
        <f t="shared" si="170"/>
        <v>0</v>
      </c>
      <c r="K304">
        <f t="shared" si="170"/>
        <v>1</v>
      </c>
      <c r="L304">
        <f t="shared" si="170"/>
        <v>1</v>
      </c>
      <c r="M304">
        <f t="shared" si="170"/>
        <v>1</v>
      </c>
      <c r="N304">
        <f t="shared" si="170"/>
        <v>1</v>
      </c>
      <c r="O304">
        <f t="shared" si="170"/>
        <v>0</v>
      </c>
      <c r="P304">
        <f t="shared" si="170"/>
        <v>0</v>
      </c>
      <c r="Q304">
        <f t="shared" si="170"/>
        <v>1</v>
      </c>
      <c r="R304">
        <f t="shared" si="170"/>
        <v>1</v>
      </c>
      <c r="S304">
        <f t="shared" si="170"/>
        <v>1</v>
      </c>
      <c r="T304">
        <f t="shared" si="170"/>
        <v>0</v>
      </c>
      <c r="U304">
        <f t="shared" si="170"/>
        <v>0</v>
      </c>
      <c r="V304">
        <f t="shared" si="170"/>
        <v>0</v>
      </c>
      <c r="W304">
        <f t="shared" si="170"/>
        <v>1</v>
      </c>
      <c r="X304">
        <f t="shared" si="170"/>
        <v>1</v>
      </c>
      <c r="Y304">
        <f t="shared" si="170"/>
        <v>1</v>
      </c>
      <c r="Z304">
        <f t="shared" si="170"/>
        <v>1</v>
      </c>
    </row>
    <row r="305" spans="1:26" x14ac:dyDescent="0.2">
      <c r="A305" s="2" t="s">
        <v>128</v>
      </c>
      <c r="B305">
        <f t="shared" ref="B305:Z305" si="171">IF(B83&gt;0,1,0)</f>
        <v>1</v>
      </c>
      <c r="C305">
        <f t="shared" si="171"/>
        <v>0</v>
      </c>
      <c r="D305">
        <f t="shared" si="171"/>
        <v>0</v>
      </c>
      <c r="E305">
        <f t="shared" si="171"/>
        <v>1</v>
      </c>
      <c r="F305">
        <f t="shared" si="171"/>
        <v>0</v>
      </c>
      <c r="G305">
        <f t="shared" si="171"/>
        <v>0</v>
      </c>
      <c r="H305">
        <f t="shared" si="171"/>
        <v>1</v>
      </c>
      <c r="I305">
        <f t="shared" si="171"/>
        <v>1</v>
      </c>
      <c r="J305">
        <f t="shared" si="171"/>
        <v>0</v>
      </c>
      <c r="K305">
        <f t="shared" si="171"/>
        <v>0</v>
      </c>
      <c r="L305">
        <f t="shared" si="171"/>
        <v>0</v>
      </c>
      <c r="M305">
        <f t="shared" si="171"/>
        <v>1</v>
      </c>
      <c r="N305">
        <f t="shared" si="171"/>
        <v>0</v>
      </c>
      <c r="O305">
        <f t="shared" si="171"/>
        <v>0</v>
      </c>
      <c r="P305">
        <f t="shared" si="171"/>
        <v>1</v>
      </c>
      <c r="Q305">
        <f t="shared" si="171"/>
        <v>1</v>
      </c>
      <c r="R305">
        <f t="shared" si="171"/>
        <v>1</v>
      </c>
      <c r="S305">
        <f t="shared" si="171"/>
        <v>1</v>
      </c>
      <c r="T305">
        <f t="shared" si="171"/>
        <v>0</v>
      </c>
      <c r="U305">
        <f t="shared" si="171"/>
        <v>0</v>
      </c>
      <c r="V305">
        <f t="shared" si="171"/>
        <v>0</v>
      </c>
      <c r="W305">
        <f t="shared" si="171"/>
        <v>1</v>
      </c>
      <c r="X305">
        <f t="shared" si="171"/>
        <v>1</v>
      </c>
      <c r="Y305">
        <f t="shared" si="171"/>
        <v>0</v>
      </c>
      <c r="Z305">
        <f t="shared" si="171"/>
        <v>1</v>
      </c>
    </row>
    <row r="306" spans="1:26" x14ac:dyDescent="0.2">
      <c r="A306" s="2" t="s">
        <v>129</v>
      </c>
      <c r="B306">
        <f t="shared" ref="B306:Z306" si="172">IF(B84&gt;0,1,0)</f>
        <v>1</v>
      </c>
      <c r="C306">
        <f t="shared" si="172"/>
        <v>0</v>
      </c>
      <c r="D306">
        <f t="shared" si="172"/>
        <v>0</v>
      </c>
      <c r="E306">
        <f t="shared" si="172"/>
        <v>0</v>
      </c>
      <c r="F306">
        <f t="shared" si="172"/>
        <v>0</v>
      </c>
      <c r="G306">
        <f t="shared" si="172"/>
        <v>1</v>
      </c>
      <c r="H306">
        <f t="shared" si="172"/>
        <v>1</v>
      </c>
      <c r="I306">
        <f t="shared" si="172"/>
        <v>1</v>
      </c>
      <c r="J306">
        <f t="shared" si="172"/>
        <v>0</v>
      </c>
      <c r="K306">
        <f t="shared" si="172"/>
        <v>1</v>
      </c>
      <c r="L306">
        <f t="shared" si="172"/>
        <v>1</v>
      </c>
      <c r="M306">
        <f t="shared" si="172"/>
        <v>1</v>
      </c>
      <c r="N306">
        <f t="shared" si="172"/>
        <v>0</v>
      </c>
      <c r="O306">
        <f t="shared" si="172"/>
        <v>0</v>
      </c>
      <c r="P306">
        <f t="shared" si="172"/>
        <v>1</v>
      </c>
      <c r="Q306">
        <f t="shared" si="172"/>
        <v>1</v>
      </c>
      <c r="R306">
        <f t="shared" si="172"/>
        <v>1</v>
      </c>
      <c r="S306">
        <f t="shared" si="172"/>
        <v>0</v>
      </c>
      <c r="T306">
        <f t="shared" si="172"/>
        <v>1</v>
      </c>
      <c r="U306">
        <f t="shared" si="172"/>
        <v>0</v>
      </c>
      <c r="V306">
        <f t="shared" si="172"/>
        <v>0</v>
      </c>
      <c r="W306">
        <f t="shared" si="172"/>
        <v>0</v>
      </c>
      <c r="X306">
        <f t="shared" si="172"/>
        <v>1</v>
      </c>
      <c r="Y306">
        <f t="shared" si="172"/>
        <v>0</v>
      </c>
      <c r="Z306">
        <f t="shared" si="172"/>
        <v>1</v>
      </c>
    </row>
    <row r="307" spans="1:26" x14ac:dyDescent="0.2">
      <c r="A307" s="2" t="s">
        <v>130</v>
      </c>
      <c r="B307">
        <f t="shared" ref="B307:Z307" si="173">IF(B85&gt;0,1,0)</f>
        <v>0</v>
      </c>
      <c r="C307">
        <f t="shared" si="173"/>
        <v>0</v>
      </c>
      <c r="D307">
        <f t="shared" si="173"/>
        <v>0</v>
      </c>
      <c r="E307">
        <f t="shared" si="173"/>
        <v>0</v>
      </c>
      <c r="F307">
        <f t="shared" si="173"/>
        <v>0</v>
      </c>
      <c r="G307">
        <f t="shared" si="173"/>
        <v>1</v>
      </c>
      <c r="H307">
        <f t="shared" si="173"/>
        <v>0</v>
      </c>
      <c r="I307">
        <f t="shared" si="173"/>
        <v>0</v>
      </c>
      <c r="J307">
        <f t="shared" si="173"/>
        <v>0</v>
      </c>
      <c r="K307">
        <f t="shared" si="173"/>
        <v>1</v>
      </c>
      <c r="L307">
        <f t="shared" si="173"/>
        <v>0</v>
      </c>
      <c r="M307">
        <f t="shared" si="173"/>
        <v>1</v>
      </c>
      <c r="N307">
        <f t="shared" si="173"/>
        <v>0</v>
      </c>
      <c r="O307">
        <f t="shared" si="173"/>
        <v>0</v>
      </c>
      <c r="P307">
        <f t="shared" si="173"/>
        <v>1</v>
      </c>
      <c r="Q307">
        <f t="shared" si="173"/>
        <v>1</v>
      </c>
      <c r="R307">
        <f t="shared" si="173"/>
        <v>0</v>
      </c>
      <c r="S307">
        <f t="shared" si="173"/>
        <v>1</v>
      </c>
      <c r="T307">
        <f t="shared" si="173"/>
        <v>0</v>
      </c>
      <c r="U307">
        <f t="shared" si="173"/>
        <v>0</v>
      </c>
      <c r="V307">
        <f t="shared" si="173"/>
        <v>0</v>
      </c>
      <c r="W307">
        <f t="shared" si="173"/>
        <v>0</v>
      </c>
      <c r="X307">
        <f t="shared" si="173"/>
        <v>0</v>
      </c>
      <c r="Y307">
        <f t="shared" si="173"/>
        <v>1</v>
      </c>
      <c r="Z307">
        <f t="shared" si="173"/>
        <v>0</v>
      </c>
    </row>
    <row r="308" spans="1:26" x14ac:dyDescent="0.2">
      <c r="A308" s="2" t="s">
        <v>182</v>
      </c>
      <c r="B308">
        <f t="shared" ref="B308:Z308" si="174">IF(B86&gt;0,1,0)</f>
        <v>0</v>
      </c>
      <c r="C308">
        <f t="shared" si="174"/>
        <v>0</v>
      </c>
      <c r="D308">
        <f t="shared" si="174"/>
        <v>0</v>
      </c>
      <c r="E308">
        <f t="shared" si="174"/>
        <v>1</v>
      </c>
      <c r="F308">
        <f t="shared" si="174"/>
        <v>0</v>
      </c>
      <c r="G308">
        <f t="shared" si="174"/>
        <v>1</v>
      </c>
      <c r="H308">
        <f t="shared" si="174"/>
        <v>1</v>
      </c>
      <c r="I308">
        <f t="shared" si="174"/>
        <v>1</v>
      </c>
      <c r="J308">
        <f t="shared" si="174"/>
        <v>1</v>
      </c>
      <c r="K308">
        <f t="shared" si="174"/>
        <v>0</v>
      </c>
      <c r="L308">
        <f t="shared" si="174"/>
        <v>1</v>
      </c>
      <c r="M308">
        <f t="shared" si="174"/>
        <v>1</v>
      </c>
      <c r="N308">
        <f t="shared" si="174"/>
        <v>1</v>
      </c>
      <c r="O308">
        <f t="shared" si="174"/>
        <v>0</v>
      </c>
      <c r="P308">
        <f t="shared" si="174"/>
        <v>0</v>
      </c>
      <c r="Q308">
        <f t="shared" si="174"/>
        <v>0</v>
      </c>
      <c r="R308">
        <f t="shared" si="174"/>
        <v>1</v>
      </c>
      <c r="S308">
        <f t="shared" si="174"/>
        <v>1</v>
      </c>
      <c r="T308">
        <f t="shared" si="174"/>
        <v>1</v>
      </c>
      <c r="U308">
        <f t="shared" si="174"/>
        <v>0</v>
      </c>
      <c r="V308">
        <f t="shared" si="174"/>
        <v>0</v>
      </c>
      <c r="W308">
        <f t="shared" si="174"/>
        <v>1</v>
      </c>
      <c r="X308">
        <f t="shared" si="174"/>
        <v>1</v>
      </c>
      <c r="Y308">
        <f t="shared" si="174"/>
        <v>1</v>
      </c>
      <c r="Z308">
        <f t="shared" si="174"/>
        <v>1</v>
      </c>
    </row>
    <row r="309" spans="1:26" x14ac:dyDescent="0.2">
      <c r="A309" s="2" t="s">
        <v>131</v>
      </c>
      <c r="B309">
        <f t="shared" ref="B309:Z309" si="175">IF(B87&gt;0,1,0)</f>
        <v>0</v>
      </c>
      <c r="C309">
        <f t="shared" si="175"/>
        <v>1</v>
      </c>
      <c r="D309">
        <f t="shared" si="175"/>
        <v>0</v>
      </c>
      <c r="E309">
        <f t="shared" si="175"/>
        <v>1</v>
      </c>
      <c r="F309">
        <f t="shared" si="175"/>
        <v>1</v>
      </c>
      <c r="G309">
        <f t="shared" si="175"/>
        <v>1</v>
      </c>
      <c r="H309">
        <f t="shared" si="175"/>
        <v>0</v>
      </c>
      <c r="I309">
        <f t="shared" si="175"/>
        <v>1</v>
      </c>
      <c r="J309">
        <f t="shared" si="175"/>
        <v>0</v>
      </c>
      <c r="K309">
        <f t="shared" si="175"/>
        <v>1</v>
      </c>
      <c r="L309">
        <f t="shared" si="175"/>
        <v>1</v>
      </c>
      <c r="M309">
        <f t="shared" si="175"/>
        <v>1</v>
      </c>
      <c r="N309">
        <f t="shared" si="175"/>
        <v>0</v>
      </c>
      <c r="O309">
        <f t="shared" si="175"/>
        <v>1</v>
      </c>
      <c r="P309">
        <f t="shared" si="175"/>
        <v>1</v>
      </c>
      <c r="Q309">
        <f t="shared" si="175"/>
        <v>1</v>
      </c>
      <c r="R309">
        <f t="shared" si="175"/>
        <v>0</v>
      </c>
      <c r="S309">
        <f t="shared" si="175"/>
        <v>0</v>
      </c>
      <c r="T309">
        <f t="shared" si="175"/>
        <v>0</v>
      </c>
      <c r="U309">
        <f t="shared" si="175"/>
        <v>0</v>
      </c>
      <c r="V309">
        <f t="shared" si="175"/>
        <v>0</v>
      </c>
      <c r="W309">
        <f t="shared" si="175"/>
        <v>0</v>
      </c>
      <c r="X309">
        <f t="shared" si="175"/>
        <v>0</v>
      </c>
      <c r="Y309">
        <f t="shared" si="175"/>
        <v>0</v>
      </c>
      <c r="Z309">
        <f t="shared" si="175"/>
        <v>0</v>
      </c>
    </row>
    <row r="310" spans="1:26" x14ac:dyDescent="0.2">
      <c r="A310" s="2" t="s">
        <v>132</v>
      </c>
      <c r="B310">
        <f t="shared" ref="B310:Z310" si="176">IF(B88&gt;0,1,0)</f>
        <v>1</v>
      </c>
      <c r="C310">
        <f t="shared" si="176"/>
        <v>1</v>
      </c>
      <c r="D310">
        <f t="shared" si="176"/>
        <v>1</v>
      </c>
      <c r="E310">
        <f t="shared" si="176"/>
        <v>0</v>
      </c>
      <c r="F310">
        <f t="shared" si="176"/>
        <v>1</v>
      </c>
      <c r="G310">
        <f t="shared" si="176"/>
        <v>0</v>
      </c>
      <c r="H310">
        <f t="shared" si="176"/>
        <v>1</v>
      </c>
      <c r="I310">
        <f t="shared" si="176"/>
        <v>0</v>
      </c>
      <c r="J310">
        <f t="shared" si="176"/>
        <v>0</v>
      </c>
      <c r="K310">
        <f t="shared" si="176"/>
        <v>0</v>
      </c>
      <c r="L310">
        <f t="shared" si="176"/>
        <v>0</v>
      </c>
      <c r="M310">
        <f t="shared" si="176"/>
        <v>1</v>
      </c>
      <c r="N310">
        <f t="shared" si="176"/>
        <v>0</v>
      </c>
      <c r="O310">
        <f t="shared" si="176"/>
        <v>1</v>
      </c>
      <c r="P310">
        <f t="shared" si="176"/>
        <v>1</v>
      </c>
      <c r="Q310">
        <f t="shared" si="176"/>
        <v>1</v>
      </c>
      <c r="R310">
        <f t="shared" si="176"/>
        <v>1</v>
      </c>
      <c r="S310">
        <f t="shared" si="176"/>
        <v>1</v>
      </c>
      <c r="T310">
        <f t="shared" si="176"/>
        <v>1</v>
      </c>
      <c r="U310">
        <f t="shared" si="176"/>
        <v>1</v>
      </c>
      <c r="V310">
        <f t="shared" si="176"/>
        <v>1</v>
      </c>
      <c r="W310">
        <f t="shared" si="176"/>
        <v>1</v>
      </c>
      <c r="X310">
        <f t="shared" si="176"/>
        <v>1</v>
      </c>
      <c r="Y310">
        <f t="shared" si="176"/>
        <v>1</v>
      </c>
      <c r="Z310">
        <f t="shared" si="176"/>
        <v>1</v>
      </c>
    </row>
    <row r="311" spans="1:26" x14ac:dyDescent="0.2">
      <c r="A311" s="2" t="s">
        <v>133</v>
      </c>
      <c r="B311">
        <f t="shared" ref="B311:Z311" si="177">IF(B89&gt;0,1,0)</f>
        <v>0</v>
      </c>
      <c r="C311">
        <f t="shared" si="177"/>
        <v>1</v>
      </c>
      <c r="D311">
        <f t="shared" si="177"/>
        <v>1</v>
      </c>
      <c r="E311">
        <f t="shared" si="177"/>
        <v>0</v>
      </c>
      <c r="F311">
        <f t="shared" si="177"/>
        <v>1</v>
      </c>
      <c r="G311">
        <f t="shared" si="177"/>
        <v>0</v>
      </c>
      <c r="H311">
        <f t="shared" si="177"/>
        <v>0</v>
      </c>
      <c r="I311">
        <f t="shared" si="177"/>
        <v>0</v>
      </c>
      <c r="J311">
        <f t="shared" si="177"/>
        <v>0</v>
      </c>
      <c r="K311">
        <f t="shared" si="177"/>
        <v>1</v>
      </c>
      <c r="L311">
        <f t="shared" si="177"/>
        <v>1</v>
      </c>
      <c r="M311">
        <f t="shared" si="177"/>
        <v>1</v>
      </c>
      <c r="N311">
        <f t="shared" si="177"/>
        <v>1</v>
      </c>
      <c r="O311">
        <f t="shared" si="177"/>
        <v>1</v>
      </c>
      <c r="P311">
        <f t="shared" si="177"/>
        <v>1</v>
      </c>
      <c r="Q311">
        <f t="shared" si="177"/>
        <v>1</v>
      </c>
      <c r="R311">
        <f t="shared" si="177"/>
        <v>0</v>
      </c>
      <c r="S311">
        <f t="shared" si="177"/>
        <v>1</v>
      </c>
      <c r="T311">
        <f t="shared" si="177"/>
        <v>0</v>
      </c>
      <c r="U311">
        <f t="shared" si="177"/>
        <v>1</v>
      </c>
      <c r="V311">
        <f t="shared" si="177"/>
        <v>1</v>
      </c>
      <c r="W311">
        <f t="shared" si="177"/>
        <v>0</v>
      </c>
      <c r="X311">
        <f t="shared" si="177"/>
        <v>1</v>
      </c>
      <c r="Y311">
        <f t="shared" si="177"/>
        <v>0</v>
      </c>
      <c r="Z311">
        <f t="shared" si="177"/>
        <v>0</v>
      </c>
    </row>
    <row r="312" spans="1:26" x14ac:dyDescent="0.2">
      <c r="A312" s="2" t="s">
        <v>134</v>
      </c>
      <c r="B312">
        <f t="shared" ref="B312:Z312" si="178">IF(B90&gt;0,1,0)</f>
        <v>0</v>
      </c>
      <c r="C312">
        <f t="shared" si="178"/>
        <v>0</v>
      </c>
      <c r="D312">
        <f t="shared" si="178"/>
        <v>1</v>
      </c>
      <c r="E312">
        <f t="shared" si="178"/>
        <v>0</v>
      </c>
      <c r="F312">
        <f t="shared" si="178"/>
        <v>1</v>
      </c>
      <c r="G312">
        <f t="shared" si="178"/>
        <v>0</v>
      </c>
      <c r="H312">
        <f t="shared" si="178"/>
        <v>0</v>
      </c>
      <c r="I312">
        <f t="shared" si="178"/>
        <v>0</v>
      </c>
      <c r="J312">
        <f t="shared" si="178"/>
        <v>0</v>
      </c>
      <c r="K312">
        <f t="shared" si="178"/>
        <v>0</v>
      </c>
      <c r="L312">
        <f t="shared" si="178"/>
        <v>0</v>
      </c>
      <c r="M312">
        <f t="shared" si="178"/>
        <v>1</v>
      </c>
      <c r="N312">
        <f t="shared" si="178"/>
        <v>0</v>
      </c>
      <c r="O312">
        <f t="shared" si="178"/>
        <v>1</v>
      </c>
      <c r="P312">
        <f t="shared" si="178"/>
        <v>1</v>
      </c>
      <c r="Q312">
        <f t="shared" si="178"/>
        <v>0</v>
      </c>
      <c r="R312">
        <f t="shared" si="178"/>
        <v>1</v>
      </c>
      <c r="S312">
        <f t="shared" si="178"/>
        <v>1</v>
      </c>
      <c r="T312">
        <f t="shared" si="178"/>
        <v>0</v>
      </c>
      <c r="U312">
        <f t="shared" si="178"/>
        <v>0</v>
      </c>
      <c r="V312">
        <f t="shared" si="178"/>
        <v>1</v>
      </c>
      <c r="W312">
        <f t="shared" si="178"/>
        <v>1</v>
      </c>
      <c r="X312">
        <f t="shared" si="178"/>
        <v>1</v>
      </c>
      <c r="Y312">
        <f t="shared" si="178"/>
        <v>0</v>
      </c>
      <c r="Z312">
        <f t="shared" si="178"/>
        <v>0</v>
      </c>
    </row>
    <row r="313" spans="1:26" x14ac:dyDescent="0.2">
      <c r="A313" s="2" t="s">
        <v>135</v>
      </c>
      <c r="B313">
        <f t="shared" ref="B313:Z313" si="179">IF(B91&gt;0,1,0)</f>
        <v>1</v>
      </c>
      <c r="C313">
        <f t="shared" si="179"/>
        <v>0</v>
      </c>
      <c r="D313">
        <f t="shared" si="179"/>
        <v>0</v>
      </c>
      <c r="E313">
        <f t="shared" si="179"/>
        <v>1</v>
      </c>
      <c r="F313">
        <f t="shared" si="179"/>
        <v>1</v>
      </c>
      <c r="G313">
        <f t="shared" si="179"/>
        <v>0</v>
      </c>
      <c r="H313">
        <f t="shared" si="179"/>
        <v>0</v>
      </c>
      <c r="I313">
        <f t="shared" si="179"/>
        <v>0</v>
      </c>
      <c r="J313">
        <f t="shared" si="179"/>
        <v>0</v>
      </c>
      <c r="K313">
        <f t="shared" si="179"/>
        <v>1</v>
      </c>
      <c r="L313">
        <f t="shared" si="179"/>
        <v>1</v>
      </c>
      <c r="M313">
        <f t="shared" si="179"/>
        <v>1</v>
      </c>
      <c r="N313">
        <f t="shared" si="179"/>
        <v>0</v>
      </c>
      <c r="O313">
        <f t="shared" si="179"/>
        <v>0</v>
      </c>
      <c r="P313">
        <f t="shared" si="179"/>
        <v>1</v>
      </c>
      <c r="Q313">
        <f t="shared" si="179"/>
        <v>0</v>
      </c>
      <c r="R313">
        <f t="shared" si="179"/>
        <v>1</v>
      </c>
      <c r="S313">
        <f t="shared" si="179"/>
        <v>1</v>
      </c>
      <c r="T313">
        <f t="shared" si="179"/>
        <v>0</v>
      </c>
      <c r="U313">
        <f t="shared" si="179"/>
        <v>0</v>
      </c>
      <c r="V313">
        <f t="shared" si="179"/>
        <v>0</v>
      </c>
      <c r="W313">
        <f t="shared" si="179"/>
        <v>1</v>
      </c>
      <c r="X313">
        <f t="shared" si="179"/>
        <v>1</v>
      </c>
      <c r="Y313">
        <f t="shared" si="179"/>
        <v>0</v>
      </c>
      <c r="Z313">
        <f t="shared" si="179"/>
        <v>1</v>
      </c>
    </row>
    <row r="314" spans="1:26" x14ac:dyDescent="0.2">
      <c r="A314" s="2" t="s">
        <v>136</v>
      </c>
      <c r="B314">
        <f t="shared" ref="B314:Z314" si="180">IF(B92&gt;0,1,0)</f>
        <v>0</v>
      </c>
      <c r="C314">
        <f t="shared" si="180"/>
        <v>0</v>
      </c>
      <c r="D314">
        <f t="shared" si="180"/>
        <v>0</v>
      </c>
      <c r="E314">
        <f t="shared" si="180"/>
        <v>0</v>
      </c>
      <c r="F314">
        <f t="shared" si="180"/>
        <v>1</v>
      </c>
      <c r="G314">
        <f t="shared" si="180"/>
        <v>0</v>
      </c>
      <c r="H314">
        <f t="shared" si="180"/>
        <v>0</v>
      </c>
      <c r="I314">
        <f t="shared" si="180"/>
        <v>0</v>
      </c>
      <c r="J314">
        <f t="shared" si="180"/>
        <v>0</v>
      </c>
      <c r="K314">
        <f t="shared" si="180"/>
        <v>0</v>
      </c>
      <c r="L314">
        <f t="shared" si="180"/>
        <v>1</v>
      </c>
      <c r="M314">
        <f t="shared" si="180"/>
        <v>1</v>
      </c>
      <c r="N314">
        <f t="shared" si="180"/>
        <v>0</v>
      </c>
      <c r="O314">
        <f t="shared" si="180"/>
        <v>0</v>
      </c>
      <c r="P314">
        <f t="shared" si="180"/>
        <v>1</v>
      </c>
      <c r="Q314">
        <f t="shared" si="180"/>
        <v>0</v>
      </c>
      <c r="R314">
        <f t="shared" si="180"/>
        <v>0</v>
      </c>
      <c r="S314">
        <f t="shared" si="180"/>
        <v>0</v>
      </c>
      <c r="T314">
        <f t="shared" si="180"/>
        <v>0</v>
      </c>
      <c r="U314">
        <f t="shared" si="180"/>
        <v>1</v>
      </c>
      <c r="V314">
        <f t="shared" si="180"/>
        <v>1</v>
      </c>
      <c r="W314">
        <f t="shared" si="180"/>
        <v>0</v>
      </c>
      <c r="X314">
        <f t="shared" si="180"/>
        <v>1</v>
      </c>
      <c r="Y314">
        <f t="shared" si="180"/>
        <v>0</v>
      </c>
      <c r="Z314">
        <f t="shared" si="180"/>
        <v>1</v>
      </c>
    </row>
    <row r="315" spans="1:26" x14ac:dyDescent="0.2">
      <c r="A315" s="2" t="s">
        <v>137</v>
      </c>
      <c r="B315">
        <f t="shared" ref="B315:Z315" si="181">IF(B93&gt;0,1,0)</f>
        <v>0</v>
      </c>
      <c r="C315">
        <f t="shared" si="181"/>
        <v>1</v>
      </c>
      <c r="D315">
        <f t="shared" si="181"/>
        <v>0</v>
      </c>
      <c r="E315">
        <f t="shared" si="181"/>
        <v>1</v>
      </c>
      <c r="F315">
        <f t="shared" si="181"/>
        <v>1</v>
      </c>
      <c r="G315">
        <f t="shared" si="181"/>
        <v>0</v>
      </c>
      <c r="H315">
        <f t="shared" si="181"/>
        <v>1</v>
      </c>
      <c r="I315">
        <f t="shared" si="181"/>
        <v>1</v>
      </c>
      <c r="J315">
        <f t="shared" si="181"/>
        <v>1</v>
      </c>
      <c r="K315">
        <f t="shared" si="181"/>
        <v>0</v>
      </c>
      <c r="L315">
        <f t="shared" si="181"/>
        <v>0</v>
      </c>
      <c r="M315">
        <f t="shared" si="181"/>
        <v>1</v>
      </c>
      <c r="N315">
        <f t="shared" si="181"/>
        <v>0</v>
      </c>
      <c r="O315">
        <f t="shared" si="181"/>
        <v>1</v>
      </c>
      <c r="P315">
        <f t="shared" si="181"/>
        <v>1</v>
      </c>
      <c r="Q315">
        <f t="shared" si="181"/>
        <v>0</v>
      </c>
      <c r="R315">
        <f t="shared" si="181"/>
        <v>0</v>
      </c>
      <c r="S315">
        <f t="shared" si="181"/>
        <v>1</v>
      </c>
      <c r="T315">
        <f t="shared" si="181"/>
        <v>1</v>
      </c>
      <c r="U315">
        <f t="shared" si="181"/>
        <v>0</v>
      </c>
      <c r="V315">
        <f t="shared" si="181"/>
        <v>0</v>
      </c>
      <c r="W315">
        <f t="shared" si="181"/>
        <v>1</v>
      </c>
      <c r="X315">
        <f t="shared" si="181"/>
        <v>0</v>
      </c>
      <c r="Y315">
        <f t="shared" si="181"/>
        <v>1</v>
      </c>
      <c r="Z315">
        <f t="shared" si="181"/>
        <v>0</v>
      </c>
    </row>
    <row r="316" spans="1:26" x14ac:dyDescent="0.2">
      <c r="A316" s="2" t="s">
        <v>138</v>
      </c>
      <c r="B316">
        <f t="shared" ref="B316:Z316" si="182">IF(B94&gt;0,1,0)</f>
        <v>0</v>
      </c>
      <c r="C316">
        <f t="shared" si="182"/>
        <v>1</v>
      </c>
      <c r="D316">
        <f t="shared" si="182"/>
        <v>0</v>
      </c>
      <c r="E316">
        <f t="shared" si="182"/>
        <v>0</v>
      </c>
      <c r="F316">
        <f t="shared" si="182"/>
        <v>1</v>
      </c>
      <c r="G316">
        <f t="shared" si="182"/>
        <v>1</v>
      </c>
      <c r="H316">
        <f t="shared" si="182"/>
        <v>1</v>
      </c>
      <c r="I316">
        <f t="shared" si="182"/>
        <v>1</v>
      </c>
      <c r="J316">
        <f t="shared" si="182"/>
        <v>0</v>
      </c>
      <c r="K316">
        <f t="shared" si="182"/>
        <v>0</v>
      </c>
      <c r="L316">
        <f t="shared" si="182"/>
        <v>1</v>
      </c>
      <c r="M316">
        <f t="shared" si="182"/>
        <v>1</v>
      </c>
      <c r="N316">
        <f t="shared" si="182"/>
        <v>0</v>
      </c>
      <c r="O316">
        <f t="shared" si="182"/>
        <v>1</v>
      </c>
      <c r="P316">
        <f t="shared" si="182"/>
        <v>1</v>
      </c>
      <c r="Q316">
        <f t="shared" si="182"/>
        <v>0</v>
      </c>
      <c r="R316">
        <f t="shared" si="182"/>
        <v>0</v>
      </c>
      <c r="S316">
        <f t="shared" si="182"/>
        <v>0</v>
      </c>
      <c r="T316">
        <f t="shared" si="182"/>
        <v>1</v>
      </c>
      <c r="U316">
        <f t="shared" si="182"/>
        <v>1</v>
      </c>
      <c r="V316">
        <f t="shared" si="182"/>
        <v>1</v>
      </c>
      <c r="W316">
        <f t="shared" si="182"/>
        <v>1</v>
      </c>
      <c r="X316">
        <f t="shared" si="182"/>
        <v>0</v>
      </c>
      <c r="Y316">
        <f t="shared" si="182"/>
        <v>1</v>
      </c>
      <c r="Z316">
        <f t="shared" si="182"/>
        <v>1</v>
      </c>
    </row>
    <row r="317" spans="1:26" x14ac:dyDescent="0.2">
      <c r="A317" s="2" t="s">
        <v>139</v>
      </c>
      <c r="B317">
        <f t="shared" ref="B317:Z317" si="183">IF(B95&gt;0,1,0)</f>
        <v>1</v>
      </c>
      <c r="C317">
        <f t="shared" si="183"/>
        <v>0</v>
      </c>
      <c r="D317">
        <f t="shared" si="183"/>
        <v>0</v>
      </c>
      <c r="E317">
        <f t="shared" si="183"/>
        <v>0</v>
      </c>
      <c r="F317">
        <f t="shared" si="183"/>
        <v>1</v>
      </c>
      <c r="G317">
        <f t="shared" si="183"/>
        <v>1</v>
      </c>
      <c r="H317">
        <f t="shared" si="183"/>
        <v>1</v>
      </c>
      <c r="I317">
        <f t="shared" si="183"/>
        <v>1</v>
      </c>
      <c r="J317">
        <f t="shared" si="183"/>
        <v>1</v>
      </c>
      <c r="K317">
        <f t="shared" si="183"/>
        <v>1</v>
      </c>
      <c r="L317">
        <f t="shared" si="183"/>
        <v>1</v>
      </c>
      <c r="M317">
        <f t="shared" si="183"/>
        <v>1</v>
      </c>
      <c r="N317">
        <f t="shared" si="183"/>
        <v>1</v>
      </c>
      <c r="O317">
        <f t="shared" si="183"/>
        <v>0</v>
      </c>
      <c r="P317">
        <f t="shared" si="183"/>
        <v>1</v>
      </c>
      <c r="Q317">
        <f t="shared" si="183"/>
        <v>0</v>
      </c>
      <c r="R317">
        <f t="shared" si="183"/>
        <v>0</v>
      </c>
      <c r="S317">
        <f t="shared" si="183"/>
        <v>1</v>
      </c>
      <c r="T317">
        <f t="shared" si="183"/>
        <v>0</v>
      </c>
      <c r="U317">
        <f t="shared" si="183"/>
        <v>0</v>
      </c>
      <c r="V317">
        <f t="shared" si="183"/>
        <v>0</v>
      </c>
      <c r="W317">
        <f t="shared" si="183"/>
        <v>0</v>
      </c>
      <c r="X317">
        <f t="shared" si="183"/>
        <v>0</v>
      </c>
      <c r="Y317">
        <f t="shared" si="183"/>
        <v>1</v>
      </c>
      <c r="Z317">
        <f t="shared" si="183"/>
        <v>0</v>
      </c>
    </row>
    <row r="318" spans="1:26" x14ac:dyDescent="0.2">
      <c r="A318" s="2" t="s">
        <v>140</v>
      </c>
      <c r="B318">
        <f t="shared" ref="B318:Z318" si="184">IF(B96&gt;0,1,0)</f>
        <v>1</v>
      </c>
      <c r="C318">
        <f t="shared" si="184"/>
        <v>0</v>
      </c>
      <c r="D318">
        <f t="shared" si="184"/>
        <v>1</v>
      </c>
      <c r="E318">
        <f t="shared" si="184"/>
        <v>1</v>
      </c>
      <c r="F318">
        <f t="shared" si="184"/>
        <v>0</v>
      </c>
      <c r="G318">
        <f t="shared" si="184"/>
        <v>1</v>
      </c>
      <c r="H318">
        <f t="shared" si="184"/>
        <v>0</v>
      </c>
      <c r="I318">
        <f t="shared" si="184"/>
        <v>0</v>
      </c>
      <c r="J318">
        <f t="shared" si="184"/>
        <v>0</v>
      </c>
      <c r="K318">
        <f t="shared" si="184"/>
        <v>0</v>
      </c>
      <c r="L318">
        <f t="shared" si="184"/>
        <v>0</v>
      </c>
      <c r="M318">
        <f t="shared" si="184"/>
        <v>1</v>
      </c>
      <c r="N318">
        <f t="shared" si="184"/>
        <v>0</v>
      </c>
      <c r="O318">
        <f t="shared" si="184"/>
        <v>0</v>
      </c>
      <c r="P318">
        <f t="shared" si="184"/>
        <v>1</v>
      </c>
      <c r="Q318">
        <f t="shared" si="184"/>
        <v>0</v>
      </c>
      <c r="R318">
        <f t="shared" si="184"/>
        <v>1</v>
      </c>
      <c r="S318">
        <f t="shared" si="184"/>
        <v>1</v>
      </c>
      <c r="T318">
        <f t="shared" si="184"/>
        <v>0</v>
      </c>
      <c r="U318">
        <f t="shared" si="184"/>
        <v>0</v>
      </c>
      <c r="V318">
        <f t="shared" si="184"/>
        <v>0</v>
      </c>
      <c r="W318">
        <f t="shared" si="184"/>
        <v>1</v>
      </c>
      <c r="X318">
        <f t="shared" si="184"/>
        <v>0</v>
      </c>
      <c r="Y318">
        <f t="shared" si="184"/>
        <v>1</v>
      </c>
      <c r="Z318">
        <f t="shared" si="184"/>
        <v>1</v>
      </c>
    </row>
    <row r="319" spans="1:26" x14ac:dyDescent="0.2">
      <c r="A319" s="2" t="s">
        <v>141</v>
      </c>
      <c r="B319">
        <f t="shared" ref="B319:Z319" si="185">IF(B97&gt;0,1,0)</f>
        <v>0</v>
      </c>
      <c r="C319">
        <f t="shared" si="185"/>
        <v>0</v>
      </c>
      <c r="D319">
        <f t="shared" si="185"/>
        <v>1</v>
      </c>
      <c r="E319">
        <f t="shared" si="185"/>
        <v>1</v>
      </c>
      <c r="F319">
        <f t="shared" si="185"/>
        <v>1</v>
      </c>
      <c r="G319">
        <f t="shared" si="185"/>
        <v>0</v>
      </c>
      <c r="H319">
        <f t="shared" si="185"/>
        <v>0</v>
      </c>
      <c r="I319">
        <f t="shared" si="185"/>
        <v>1</v>
      </c>
      <c r="J319">
        <f t="shared" si="185"/>
        <v>1</v>
      </c>
      <c r="K319">
        <f t="shared" si="185"/>
        <v>0</v>
      </c>
      <c r="L319">
        <f t="shared" si="185"/>
        <v>0</v>
      </c>
      <c r="M319">
        <f t="shared" si="185"/>
        <v>1</v>
      </c>
      <c r="N319">
        <f t="shared" si="185"/>
        <v>1</v>
      </c>
      <c r="O319">
        <f t="shared" si="185"/>
        <v>0</v>
      </c>
      <c r="P319">
        <f t="shared" si="185"/>
        <v>0</v>
      </c>
      <c r="Q319">
        <f t="shared" si="185"/>
        <v>0</v>
      </c>
      <c r="R319">
        <f t="shared" si="185"/>
        <v>0</v>
      </c>
      <c r="S319">
        <f t="shared" si="185"/>
        <v>1</v>
      </c>
      <c r="T319">
        <f t="shared" si="185"/>
        <v>1</v>
      </c>
      <c r="U319">
        <f t="shared" si="185"/>
        <v>0</v>
      </c>
      <c r="V319">
        <f t="shared" si="185"/>
        <v>0</v>
      </c>
      <c r="W319">
        <f t="shared" si="185"/>
        <v>0</v>
      </c>
      <c r="X319">
        <f t="shared" si="185"/>
        <v>0</v>
      </c>
      <c r="Y319">
        <f t="shared" si="185"/>
        <v>0</v>
      </c>
      <c r="Z319">
        <f t="shared" si="185"/>
        <v>1</v>
      </c>
    </row>
    <row r="320" spans="1:26" x14ac:dyDescent="0.2">
      <c r="A320" s="2" t="s">
        <v>183</v>
      </c>
      <c r="B320">
        <f t="shared" ref="B320:Z320" si="186">IF(B98&gt;0,1,0)</f>
        <v>0</v>
      </c>
      <c r="C320">
        <f t="shared" si="186"/>
        <v>0</v>
      </c>
      <c r="D320">
        <f t="shared" si="186"/>
        <v>0</v>
      </c>
      <c r="E320">
        <f t="shared" si="186"/>
        <v>1</v>
      </c>
      <c r="F320">
        <f t="shared" si="186"/>
        <v>1</v>
      </c>
      <c r="G320">
        <f t="shared" si="186"/>
        <v>1</v>
      </c>
      <c r="H320">
        <f t="shared" si="186"/>
        <v>0</v>
      </c>
      <c r="I320">
        <f t="shared" si="186"/>
        <v>0</v>
      </c>
      <c r="J320">
        <f t="shared" si="186"/>
        <v>0</v>
      </c>
      <c r="K320">
        <f t="shared" si="186"/>
        <v>1</v>
      </c>
      <c r="L320">
        <f t="shared" si="186"/>
        <v>1</v>
      </c>
      <c r="M320">
        <f t="shared" si="186"/>
        <v>1</v>
      </c>
      <c r="N320">
        <f t="shared" si="186"/>
        <v>1</v>
      </c>
      <c r="O320">
        <f t="shared" si="186"/>
        <v>0</v>
      </c>
      <c r="P320">
        <f t="shared" si="186"/>
        <v>1</v>
      </c>
      <c r="Q320">
        <f t="shared" si="186"/>
        <v>1</v>
      </c>
      <c r="R320">
        <f t="shared" si="186"/>
        <v>1</v>
      </c>
      <c r="S320">
        <f t="shared" si="186"/>
        <v>1</v>
      </c>
      <c r="T320">
        <f t="shared" si="186"/>
        <v>1</v>
      </c>
      <c r="U320">
        <f t="shared" si="186"/>
        <v>1</v>
      </c>
      <c r="V320">
        <f t="shared" si="186"/>
        <v>1</v>
      </c>
      <c r="W320">
        <f t="shared" si="186"/>
        <v>1</v>
      </c>
      <c r="X320">
        <f t="shared" si="186"/>
        <v>0</v>
      </c>
      <c r="Y320">
        <f t="shared" si="186"/>
        <v>0</v>
      </c>
      <c r="Z320">
        <f t="shared" si="186"/>
        <v>0</v>
      </c>
    </row>
    <row r="321" spans="1:26" x14ac:dyDescent="0.2">
      <c r="A321" s="2" t="s">
        <v>142</v>
      </c>
      <c r="B321">
        <f t="shared" ref="B321:Z321" si="187">IF(B99&gt;0,1,0)</f>
        <v>1</v>
      </c>
      <c r="C321">
        <f t="shared" si="187"/>
        <v>0</v>
      </c>
      <c r="D321">
        <f t="shared" si="187"/>
        <v>1</v>
      </c>
      <c r="E321">
        <f t="shared" si="187"/>
        <v>1</v>
      </c>
      <c r="F321">
        <f t="shared" si="187"/>
        <v>0</v>
      </c>
      <c r="G321">
        <f t="shared" si="187"/>
        <v>0</v>
      </c>
      <c r="H321">
        <f t="shared" si="187"/>
        <v>0</v>
      </c>
      <c r="I321">
        <f t="shared" si="187"/>
        <v>1</v>
      </c>
      <c r="J321">
        <f t="shared" si="187"/>
        <v>1</v>
      </c>
      <c r="K321">
        <f t="shared" si="187"/>
        <v>1</v>
      </c>
      <c r="L321">
        <f t="shared" si="187"/>
        <v>1</v>
      </c>
      <c r="M321">
        <f t="shared" si="187"/>
        <v>0</v>
      </c>
      <c r="N321">
        <f t="shared" si="187"/>
        <v>0</v>
      </c>
      <c r="O321">
        <f t="shared" si="187"/>
        <v>1</v>
      </c>
      <c r="P321">
        <f t="shared" si="187"/>
        <v>1</v>
      </c>
      <c r="Q321">
        <f t="shared" si="187"/>
        <v>0</v>
      </c>
      <c r="R321">
        <f t="shared" si="187"/>
        <v>0</v>
      </c>
      <c r="S321">
        <f t="shared" si="187"/>
        <v>0</v>
      </c>
      <c r="T321">
        <f t="shared" si="187"/>
        <v>0</v>
      </c>
      <c r="U321">
        <f t="shared" si="187"/>
        <v>0</v>
      </c>
      <c r="V321">
        <f t="shared" si="187"/>
        <v>0</v>
      </c>
      <c r="W321">
        <f t="shared" si="187"/>
        <v>0</v>
      </c>
      <c r="X321">
        <f t="shared" si="187"/>
        <v>1</v>
      </c>
      <c r="Y321">
        <f t="shared" si="187"/>
        <v>1</v>
      </c>
      <c r="Z321">
        <f t="shared" si="187"/>
        <v>1</v>
      </c>
    </row>
    <row r="322" spans="1:26" x14ac:dyDescent="0.2">
      <c r="A322" s="2" t="s">
        <v>143</v>
      </c>
      <c r="B322">
        <f t="shared" ref="B322:Z322" si="188">IF(B100&gt;0,1,0)</f>
        <v>1</v>
      </c>
      <c r="C322">
        <f t="shared" si="188"/>
        <v>0</v>
      </c>
      <c r="D322">
        <f t="shared" si="188"/>
        <v>0</v>
      </c>
      <c r="E322">
        <f t="shared" si="188"/>
        <v>1</v>
      </c>
      <c r="F322">
        <f t="shared" si="188"/>
        <v>1</v>
      </c>
      <c r="G322">
        <f t="shared" si="188"/>
        <v>1</v>
      </c>
      <c r="H322">
        <f t="shared" si="188"/>
        <v>0</v>
      </c>
      <c r="I322">
        <f t="shared" si="188"/>
        <v>0</v>
      </c>
      <c r="J322">
        <f t="shared" si="188"/>
        <v>0</v>
      </c>
      <c r="K322">
        <f t="shared" si="188"/>
        <v>0</v>
      </c>
      <c r="L322">
        <f t="shared" si="188"/>
        <v>0</v>
      </c>
      <c r="M322">
        <f t="shared" si="188"/>
        <v>1</v>
      </c>
      <c r="N322">
        <f t="shared" si="188"/>
        <v>1</v>
      </c>
      <c r="O322">
        <f t="shared" si="188"/>
        <v>0</v>
      </c>
      <c r="P322">
        <f t="shared" si="188"/>
        <v>0</v>
      </c>
      <c r="Q322">
        <f t="shared" si="188"/>
        <v>0</v>
      </c>
      <c r="R322">
        <f t="shared" si="188"/>
        <v>1</v>
      </c>
      <c r="S322">
        <f t="shared" si="188"/>
        <v>1</v>
      </c>
      <c r="T322">
        <f t="shared" si="188"/>
        <v>0</v>
      </c>
      <c r="U322">
        <f t="shared" si="188"/>
        <v>1</v>
      </c>
      <c r="V322">
        <f t="shared" si="188"/>
        <v>1</v>
      </c>
      <c r="W322">
        <f t="shared" si="188"/>
        <v>1</v>
      </c>
      <c r="X322">
        <f t="shared" si="188"/>
        <v>0</v>
      </c>
      <c r="Y322">
        <f t="shared" si="188"/>
        <v>0</v>
      </c>
      <c r="Z322">
        <f t="shared" si="188"/>
        <v>0</v>
      </c>
    </row>
    <row r="323" spans="1:26" x14ac:dyDescent="0.2">
      <c r="A323" s="2" t="s">
        <v>144</v>
      </c>
      <c r="B323">
        <f t="shared" ref="B323:Z323" si="189">IF(B101&gt;0,1,0)</f>
        <v>1</v>
      </c>
      <c r="C323">
        <f t="shared" si="189"/>
        <v>0</v>
      </c>
      <c r="D323">
        <f t="shared" si="189"/>
        <v>0</v>
      </c>
      <c r="E323">
        <f t="shared" si="189"/>
        <v>1</v>
      </c>
      <c r="F323">
        <f t="shared" si="189"/>
        <v>1</v>
      </c>
      <c r="G323">
        <f t="shared" si="189"/>
        <v>1</v>
      </c>
      <c r="H323">
        <f t="shared" si="189"/>
        <v>0</v>
      </c>
      <c r="I323">
        <f t="shared" si="189"/>
        <v>0</v>
      </c>
      <c r="J323">
        <f t="shared" si="189"/>
        <v>1</v>
      </c>
      <c r="K323">
        <f t="shared" si="189"/>
        <v>1</v>
      </c>
      <c r="L323">
        <f t="shared" si="189"/>
        <v>1</v>
      </c>
      <c r="M323">
        <f t="shared" si="189"/>
        <v>0</v>
      </c>
      <c r="N323">
        <f t="shared" si="189"/>
        <v>0</v>
      </c>
      <c r="O323">
        <f t="shared" si="189"/>
        <v>0</v>
      </c>
      <c r="P323">
        <f t="shared" si="189"/>
        <v>1</v>
      </c>
      <c r="Q323">
        <f t="shared" si="189"/>
        <v>0</v>
      </c>
      <c r="R323">
        <f t="shared" si="189"/>
        <v>0</v>
      </c>
      <c r="S323">
        <f t="shared" si="189"/>
        <v>1</v>
      </c>
      <c r="T323">
        <f t="shared" si="189"/>
        <v>0</v>
      </c>
      <c r="U323">
        <f t="shared" si="189"/>
        <v>1</v>
      </c>
      <c r="V323">
        <f t="shared" si="189"/>
        <v>0</v>
      </c>
      <c r="W323">
        <f t="shared" si="189"/>
        <v>0</v>
      </c>
      <c r="X323">
        <f t="shared" si="189"/>
        <v>0</v>
      </c>
      <c r="Y323">
        <f t="shared" si="189"/>
        <v>1</v>
      </c>
      <c r="Z323">
        <f t="shared" si="189"/>
        <v>0</v>
      </c>
    </row>
    <row r="324" spans="1:26" x14ac:dyDescent="0.2">
      <c r="A324" s="2" t="s">
        <v>145</v>
      </c>
      <c r="B324">
        <f>IF(B102&gt;0,1,0)</f>
        <v>0</v>
      </c>
      <c r="C324">
        <f t="shared" ref="C324:Z324" si="190">IF(C102&gt;0,1,0)</f>
        <v>1</v>
      </c>
      <c r="D324">
        <f t="shared" si="190"/>
        <v>1</v>
      </c>
      <c r="E324">
        <f t="shared" si="190"/>
        <v>1</v>
      </c>
      <c r="F324">
        <f t="shared" si="190"/>
        <v>1</v>
      </c>
      <c r="G324">
        <f t="shared" si="190"/>
        <v>1</v>
      </c>
      <c r="H324">
        <f t="shared" si="190"/>
        <v>0</v>
      </c>
      <c r="I324">
        <f t="shared" si="190"/>
        <v>0</v>
      </c>
      <c r="J324">
        <f t="shared" si="190"/>
        <v>0</v>
      </c>
      <c r="K324">
        <f t="shared" si="190"/>
        <v>0</v>
      </c>
      <c r="L324">
        <f t="shared" si="190"/>
        <v>0</v>
      </c>
      <c r="M324">
        <f t="shared" si="190"/>
        <v>1</v>
      </c>
      <c r="N324">
        <f t="shared" si="190"/>
        <v>1</v>
      </c>
      <c r="O324">
        <f t="shared" si="190"/>
        <v>1</v>
      </c>
      <c r="P324">
        <f t="shared" si="190"/>
        <v>1</v>
      </c>
      <c r="Q324">
        <f t="shared" si="190"/>
        <v>0</v>
      </c>
      <c r="R324">
        <f t="shared" si="190"/>
        <v>0</v>
      </c>
      <c r="S324">
        <f t="shared" si="190"/>
        <v>1</v>
      </c>
      <c r="T324">
        <f t="shared" si="190"/>
        <v>0</v>
      </c>
      <c r="U324">
        <f t="shared" si="190"/>
        <v>1</v>
      </c>
      <c r="V324">
        <f t="shared" si="190"/>
        <v>0</v>
      </c>
      <c r="W324">
        <f t="shared" si="190"/>
        <v>1</v>
      </c>
      <c r="X324">
        <f t="shared" si="190"/>
        <v>0</v>
      </c>
      <c r="Y324">
        <f t="shared" si="190"/>
        <v>1</v>
      </c>
      <c r="Z324">
        <f t="shared" si="190"/>
        <v>1</v>
      </c>
    </row>
    <row r="325" spans="1:26" x14ac:dyDescent="0.2">
      <c r="A325" s="2" t="s">
        <v>146</v>
      </c>
      <c r="B325">
        <f t="shared" ref="B325:Z325" si="191">IF(B103&gt;0,1,0)</f>
        <v>0</v>
      </c>
      <c r="C325">
        <f t="shared" si="191"/>
        <v>1</v>
      </c>
      <c r="D325">
        <f t="shared" si="191"/>
        <v>1</v>
      </c>
      <c r="E325">
        <f t="shared" si="191"/>
        <v>0</v>
      </c>
      <c r="F325">
        <f t="shared" si="191"/>
        <v>1</v>
      </c>
      <c r="G325">
        <f t="shared" si="191"/>
        <v>0</v>
      </c>
      <c r="H325">
        <f t="shared" si="191"/>
        <v>0</v>
      </c>
      <c r="I325">
        <f t="shared" si="191"/>
        <v>0</v>
      </c>
      <c r="J325">
        <f t="shared" si="191"/>
        <v>0</v>
      </c>
      <c r="K325">
        <f t="shared" si="191"/>
        <v>1</v>
      </c>
      <c r="L325">
        <f t="shared" si="191"/>
        <v>1</v>
      </c>
      <c r="M325">
        <f t="shared" si="191"/>
        <v>1</v>
      </c>
      <c r="N325">
        <f t="shared" si="191"/>
        <v>1</v>
      </c>
      <c r="O325">
        <f t="shared" si="191"/>
        <v>1</v>
      </c>
      <c r="P325">
        <f t="shared" si="191"/>
        <v>0</v>
      </c>
      <c r="Q325">
        <f t="shared" si="191"/>
        <v>0</v>
      </c>
      <c r="R325">
        <f t="shared" si="191"/>
        <v>1</v>
      </c>
      <c r="S325">
        <f t="shared" si="191"/>
        <v>0</v>
      </c>
      <c r="T325">
        <f t="shared" si="191"/>
        <v>1</v>
      </c>
      <c r="U325">
        <f t="shared" si="191"/>
        <v>1</v>
      </c>
      <c r="V325">
        <f t="shared" si="191"/>
        <v>1</v>
      </c>
      <c r="W325">
        <f t="shared" si="191"/>
        <v>1</v>
      </c>
      <c r="X325">
        <f t="shared" si="191"/>
        <v>0</v>
      </c>
      <c r="Y325">
        <f t="shared" si="191"/>
        <v>0</v>
      </c>
      <c r="Z325">
        <f t="shared" si="191"/>
        <v>1</v>
      </c>
    </row>
    <row r="326" spans="1:26" x14ac:dyDescent="0.2">
      <c r="A326" s="2" t="s">
        <v>147</v>
      </c>
      <c r="B326">
        <f t="shared" ref="B326:Z326" si="192">IF(B104&gt;0,1,0)</f>
        <v>1</v>
      </c>
      <c r="C326">
        <f t="shared" si="192"/>
        <v>1</v>
      </c>
      <c r="D326">
        <f t="shared" si="192"/>
        <v>1</v>
      </c>
      <c r="E326">
        <f t="shared" si="192"/>
        <v>1</v>
      </c>
      <c r="F326">
        <f t="shared" si="192"/>
        <v>1</v>
      </c>
      <c r="G326">
        <f t="shared" si="192"/>
        <v>0</v>
      </c>
      <c r="H326">
        <f t="shared" si="192"/>
        <v>0</v>
      </c>
      <c r="I326">
        <f t="shared" si="192"/>
        <v>1</v>
      </c>
      <c r="J326">
        <f t="shared" si="192"/>
        <v>1</v>
      </c>
      <c r="K326">
        <f t="shared" si="192"/>
        <v>1</v>
      </c>
      <c r="L326">
        <f t="shared" si="192"/>
        <v>0</v>
      </c>
      <c r="M326">
        <f t="shared" si="192"/>
        <v>1</v>
      </c>
      <c r="N326">
        <f t="shared" si="192"/>
        <v>1</v>
      </c>
      <c r="O326">
        <f t="shared" si="192"/>
        <v>1</v>
      </c>
      <c r="P326">
        <f t="shared" si="192"/>
        <v>0</v>
      </c>
      <c r="Q326">
        <f t="shared" si="192"/>
        <v>1</v>
      </c>
      <c r="R326">
        <f t="shared" si="192"/>
        <v>0</v>
      </c>
      <c r="S326">
        <f t="shared" si="192"/>
        <v>0</v>
      </c>
      <c r="T326">
        <f t="shared" si="192"/>
        <v>0</v>
      </c>
      <c r="U326">
        <f t="shared" si="192"/>
        <v>1</v>
      </c>
      <c r="V326">
        <f t="shared" si="192"/>
        <v>0</v>
      </c>
      <c r="W326">
        <f t="shared" si="192"/>
        <v>0</v>
      </c>
      <c r="X326">
        <f t="shared" si="192"/>
        <v>1</v>
      </c>
      <c r="Y326">
        <f t="shared" si="192"/>
        <v>1</v>
      </c>
      <c r="Z326">
        <f t="shared" si="192"/>
        <v>0</v>
      </c>
    </row>
    <row r="327" spans="1:26" x14ac:dyDescent="0.2">
      <c r="A327" s="2" t="s">
        <v>148</v>
      </c>
      <c r="B327">
        <f t="shared" ref="B327:Z327" si="193">IF(B105&gt;0,1,0)</f>
        <v>1</v>
      </c>
      <c r="C327">
        <f t="shared" si="193"/>
        <v>1</v>
      </c>
      <c r="D327">
        <f t="shared" si="193"/>
        <v>1</v>
      </c>
      <c r="E327">
        <f t="shared" si="193"/>
        <v>0</v>
      </c>
      <c r="F327">
        <f t="shared" si="193"/>
        <v>1</v>
      </c>
      <c r="G327">
        <f t="shared" si="193"/>
        <v>1</v>
      </c>
      <c r="H327">
        <f t="shared" si="193"/>
        <v>0</v>
      </c>
      <c r="I327">
        <f t="shared" si="193"/>
        <v>0</v>
      </c>
      <c r="J327">
        <f t="shared" si="193"/>
        <v>0</v>
      </c>
      <c r="K327">
        <f t="shared" si="193"/>
        <v>0</v>
      </c>
      <c r="L327">
        <f t="shared" si="193"/>
        <v>0</v>
      </c>
      <c r="M327">
        <f t="shared" si="193"/>
        <v>1</v>
      </c>
      <c r="N327">
        <f t="shared" si="193"/>
        <v>1</v>
      </c>
      <c r="O327">
        <f t="shared" si="193"/>
        <v>0</v>
      </c>
      <c r="P327">
        <f t="shared" si="193"/>
        <v>0</v>
      </c>
      <c r="Q327">
        <f t="shared" si="193"/>
        <v>0</v>
      </c>
      <c r="R327">
        <f t="shared" si="193"/>
        <v>0</v>
      </c>
      <c r="S327">
        <f t="shared" si="193"/>
        <v>1</v>
      </c>
      <c r="T327">
        <f t="shared" si="193"/>
        <v>0</v>
      </c>
      <c r="U327">
        <f t="shared" si="193"/>
        <v>1</v>
      </c>
      <c r="V327">
        <f t="shared" si="193"/>
        <v>1</v>
      </c>
      <c r="W327">
        <f t="shared" si="193"/>
        <v>0</v>
      </c>
      <c r="X327">
        <f t="shared" si="193"/>
        <v>0</v>
      </c>
      <c r="Y327">
        <f t="shared" si="193"/>
        <v>0</v>
      </c>
      <c r="Z327">
        <f t="shared" si="193"/>
        <v>0</v>
      </c>
    </row>
    <row r="328" spans="1:26" x14ac:dyDescent="0.2">
      <c r="A328" s="2" t="s">
        <v>149</v>
      </c>
      <c r="B328">
        <f t="shared" ref="B328:Z328" si="194">IF(B106&gt;0,1,0)</f>
        <v>0</v>
      </c>
      <c r="C328">
        <f t="shared" si="194"/>
        <v>1</v>
      </c>
      <c r="D328">
        <f t="shared" si="194"/>
        <v>1</v>
      </c>
      <c r="E328">
        <f t="shared" si="194"/>
        <v>0</v>
      </c>
      <c r="F328">
        <f t="shared" si="194"/>
        <v>1</v>
      </c>
      <c r="G328">
        <f t="shared" si="194"/>
        <v>0</v>
      </c>
      <c r="H328">
        <f t="shared" si="194"/>
        <v>1</v>
      </c>
      <c r="I328">
        <f t="shared" si="194"/>
        <v>1</v>
      </c>
      <c r="J328">
        <f t="shared" si="194"/>
        <v>0</v>
      </c>
      <c r="K328">
        <f t="shared" si="194"/>
        <v>1</v>
      </c>
      <c r="L328">
        <f t="shared" si="194"/>
        <v>1</v>
      </c>
      <c r="M328">
        <f t="shared" si="194"/>
        <v>1</v>
      </c>
      <c r="N328">
        <f t="shared" si="194"/>
        <v>0</v>
      </c>
      <c r="O328">
        <f t="shared" si="194"/>
        <v>1</v>
      </c>
      <c r="P328">
        <f t="shared" si="194"/>
        <v>1</v>
      </c>
      <c r="Q328">
        <f t="shared" si="194"/>
        <v>0</v>
      </c>
      <c r="R328">
        <f t="shared" si="194"/>
        <v>0</v>
      </c>
      <c r="S328">
        <f t="shared" si="194"/>
        <v>1</v>
      </c>
      <c r="T328">
        <f t="shared" si="194"/>
        <v>1</v>
      </c>
      <c r="U328">
        <f t="shared" si="194"/>
        <v>0</v>
      </c>
      <c r="V328">
        <f t="shared" si="194"/>
        <v>1</v>
      </c>
      <c r="W328">
        <f t="shared" si="194"/>
        <v>0</v>
      </c>
      <c r="X328">
        <f t="shared" si="194"/>
        <v>0</v>
      </c>
      <c r="Y328">
        <f t="shared" si="194"/>
        <v>0</v>
      </c>
      <c r="Z328">
        <f t="shared" si="194"/>
        <v>1</v>
      </c>
    </row>
    <row r="329" spans="1:26" x14ac:dyDescent="0.2">
      <c r="A329" s="2" t="s">
        <v>150</v>
      </c>
      <c r="B329">
        <f t="shared" ref="B329:Z329" si="195">IF(B107&gt;0,1,0)</f>
        <v>1</v>
      </c>
      <c r="C329">
        <f t="shared" si="195"/>
        <v>1</v>
      </c>
      <c r="D329">
        <f t="shared" si="195"/>
        <v>1</v>
      </c>
      <c r="E329">
        <f t="shared" si="195"/>
        <v>1</v>
      </c>
      <c r="F329">
        <f t="shared" si="195"/>
        <v>1</v>
      </c>
      <c r="G329">
        <f t="shared" si="195"/>
        <v>1</v>
      </c>
      <c r="H329">
        <f t="shared" si="195"/>
        <v>0</v>
      </c>
      <c r="I329">
        <f t="shared" si="195"/>
        <v>0</v>
      </c>
      <c r="J329">
        <f t="shared" si="195"/>
        <v>0</v>
      </c>
      <c r="K329">
        <f t="shared" si="195"/>
        <v>1</v>
      </c>
      <c r="L329">
        <f t="shared" si="195"/>
        <v>1</v>
      </c>
      <c r="M329">
        <f t="shared" si="195"/>
        <v>1</v>
      </c>
      <c r="N329">
        <f t="shared" si="195"/>
        <v>1</v>
      </c>
      <c r="O329">
        <f t="shared" si="195"/>
        <v>1</v>
      </c>
      <c r="P329">
        <f t="shared" si="195"/>
        <v>1</v>
      </c>
      <c r="Q329">
        <f t="shared" si="195"/>
        <v>0</v>
      </c>
      <c r="R329">
        <f t="shared" si="195"/>
        <v>0</v>
      </c>
      <c r="S329">
        <f t="shared" si="195"/>
        <v>0</v>
      </c>
      <c r="T329">
        <f t="shared" si="195"/>
        <v>1</v>
      </c>
      <c r="U329">
        <f t="shared" si="195"/>
        <v>1</v>
      </c>
      <c r="V329">
        <f t="shared" si="195"/>
        <v>0</v>
      </c>
      <c r="W329">
        <f t="shared" si="195"/>
        <v>0</v>
      </c>
      <c r="X329">
        <f t="shared" si="195"/>
        <v>0</v>
      </c>
      <c r="Y329">
        <f t="shared" si="195"/>
        <v>1</v>
      </c>
      <c r="Z329">
        <f t="shared" si="195"/>
        <v>0</v>
      </c>
    </row>
    <row r="330" spans="1:26" x14ac:dyDescent="0.2">
      <c r="A330" s="2" t="s">
        <v>151</v>
      </c>
      <c r="B330">
        <f t="shared" ref="B330:Z330" si="196">IF(B108&gt;0,1,0)</f>
        <v>0</v>
      </c>
      <c r="C330">
        <f t="shared" si="196"/>
        <v>1</v>
      </c>
      <c r="D330">
        <f t="shared" si="196"/>
        <v>1</v>
      </c>
      <c r="E330">
        <f t="shared" si="196"/>
        <v>1</v>
      </c>
      <c r="F330">
        <f t="shared" si="196"/>
        <v>1</v>
      </c>
      <c r="G330">
        <f t="shared" si="196"/>
        <v>0</v>
      </c>
      <c r="H330">
        <f t="shared" si="196"/>
        <v>1</v>
      </c>
      <c r="I330">
        <f t="shared" si="196"/>
        <v>1</v>
      </c>
      <c r="J330">
        <f t="shared" si="196"/>
        <v>1</v>
      </c>
      <c r="K330">
        <f t="shared" si="196"/>
        <v>0</v>
      </c>
      <c r="L330">
        <f t="shared" si="196"/>
        <v>0</v>
      </c>
      <c r="M330">
        <f t="shared" si="196"/>
        <v>1</v>
      </c>
      <c r="N330">
        <f t="shared" si="196"/>
        <v>1</v>
      </c>
      <c r="O330">
        <f t="shared" si="196"/>
        <v>1</v>
      </c>
      <c r="P330">
        <f t="shared" si="196"/>
        <v>1</v>
      </c>
      <c r="Q330">
        <f t="shared" si="196"/>
        <v>0</v>
      </c>
      <c r="R330">
        <f t="shared" si="196"/>
        <v>0</v>
      </c>
      <c r="S330">
        <f t="shared" si="196"/>
        <v>0</v>
      </c>
      <c r="T330">
        <f t="shared" si="196"/>
        <v>1</v>
      </c>
      <c r="U330">
        <f t="shared" si="196"/>
        <v>1</v>
      </c>
      <c r="V330">
        <f t="shared" si="196"/>
        <v>1</v>
      </c>
      <c r="W330">
        <f t="shared" si="196"/>
        <v>0</v>
      </c>
      <c r="X330">
        <f t="shared" si="196"/>
        <v>0</v>
      </c>
      <c r="Y330">
        <f t="shared" si="196"/>
        <v>0</v>
      </c>
      <c r="Z330">
        <f t="shared" si="196"/>
        <v>0</v>
      </c>
    </row>
    <row r="331" spans="1:26" x14ac:dyDescent="0.2">
      <c r="A331" s="2" t="s">
        <v>152</v>
      </c>
      <c r="B331">
        <f t="shared" ref="B331:Z331" si="197">IF(B109&gt;0,1,0)</f>
        <v>0</v>
      </c>
      <c r="C331">
        <f t="shared" si="197"/>
        <v>1</v>
      </c>
      <c r="D331">
        <f t="shared" si="197"/>
        <v>1</v>
      </c>
      <c r="E331">
        <f t="shared" si="197"/>
        <v>1</v>
      </c>
      <c r="F331">
        <f t="shared" si="197"/>
        <v>1</v>
      </c>
      <c r="G331">
        <f t="shared" si="197"/>
        <v>1</v>
      </c>
      <c r="H331">
        <f t="shared" si="197"/>
        <v>0</v>
      </c>
      <c r="I331">
        <f t="shared" si="197"/>
        <v>0</v>
      </c>
      <c r="J331">
        <f t="shared" si="197"/>
        <v>0</v>
      </c>
      <c r="K331">
        <f t="shared" si="197"/>
        <v>1</v>
      </c>
      <c r="L331">
        <f t="shared" si="197"/>
        <v>1</v>
      </c>
      <c r="M331">
        <f t="shared" si="197"/>
        <v>1</v>
      </c>
      <c r="N331">
        <f t="shared" si="197"/>
        <v>0</v>
      </c>
      <c r="O331">
        <f t="shared" si="197"/>
        <v>1</v>
      </c>
      <c r="P331">
        <f t="shared" si="197"/>
        <v>1</v>
      </c>
      <c r="Q331">
        <f t="shared" si="197"/>
        <v>0</v>
      </c>
      <c r="R331">
        <f t="shared" si="197"/>
        <v>0</v>
      </c>
      <c r="S331">
        <f t="shared" si="197"/>
        <v>0</v>
      </c>
      <c r="T331">
        <f t="shared" si="197"/>
        <v>0</v>
      </c>
      <c r="U331">
        <f t="shared" si="197"/>
        <v>1</v>
      </c>
      <c r="V331">
        <f t="shared" si="197"/>
        <v>1</v>
      </c>
      <c r="W331">
        <f t="shared" si="197"/>
        <v>1</v>
      </c>
      <c r="X331">
        <f t="shared" si="197"/>
        <v>0</v>
      </c>
      <c r="Y331">
        <f t="shared" si="197"/>
        <v>0</v>
      </c>
      <c r="Z331">
        <f t="shared" si="197"/>
        <v>1</v>
      </c>
    </row>
    <row r="332" spans="1:26" x14ac:dyDescent="0.2">
      <c r="A332" s="2" t="s">
        <v>321</v>
      </c>
    </row>
    <row r="333" spans="1:26" x14ac:dyDescent="0.2">
      <c r="A333" s="2" t="s">
        <v>324</v>
      </c>
      <c r="B333" t="s">
        <v>322</v>
      </c>
      <c r="C333" t="s">
        <v>323</v>
      </c>
      <c r="D333" t="s">
        <v>307</v>
      </c>
      <c r="E333" t="s">
        <v>325</v>
      </c>
    </row>
    <row r="334" spans="1:26" x14ac:dyDescent="0.2">
      <c r="A334" s="2" t="s">
        <v>121</v>
      </c>
      <c r="B334">
        <f>SUM(C298:L298)/10*100</f>
        <v>10</v>
      </c>
      <c r="C334">
        <f>SUM(M298:T298)/8*100</f>
        <v>25</v>
      </c>
      <c r="D334">
        <f>SUM(U298:Z298)/6*100</f>
        <v>16.666666666666664</v>
      </c>
      <c r="E334">
        <v>2</v>
      </c>
    </row>
    <row r="335" spans="1:26" x14ac:dyDescent="0.2">
      <c r="A335" s="2" t="s">
        <v>122</v>
      </c>
      <c r="B335">
        <f t="shared" ref="B335:B367" si="198">SUM(C299:L299)/10*100</f>
        <v>50</v>
      </c>
      <c r="C335">
        <f t="shared" ref="C335:C367" si="199">SUM(M299:T299)/8*100</f>
        <v>62.5</v>
      </c>
      <c r="D335">
        <f t="shared" ref="D335:D367" si="200">SUM(U299:Z299)/6*100</f>
        <v>50</v>
      </c>
      <c r="E335">
        <v>2</v>
      </c>
    </row>
    <row r="336" spans="1:26" x14ac:dyDescent="0.2">
      <c r="A336" s="2" t="s">
        <v>123</v>
      </c>
      <c r="B336">
        <f t="shared" si="198"/>
        <v>50</v>
      </c>
      <c r="C336">
        <f t="shared" si="199"/>
        <v>25</v>
      </c>
      <c r="D336">
        <f t="shared" si="200"/>
        <v>66.666666666666657</v>
      </c>
      <c r="E336">
        <v>2</v>
      </c>
    </row>
    <row r="337" spans="1:5" x14ac:dyDescent="0.2">
      <c r="A337" s="2" t="s">
        <v>124</v>
      </c>
      <c r="B337">
        <f t="shared" si="198"/>
        <v>30</v>
      </c>
      <c r="C337">
        <f t="shared" si="199"/>
        <v>100</v>
      </c>
      <c r="D337">
        <f t="shared" si="200"/>
        <v>66.666666666666657</v>
      </c>
      <c r="E337">
        <v>2</v>
      </c>
    </row>
    <row r="338" spans="1:5" x14ac:dyDescent="0.2">
      <c r="A338" s="2" t="s">
        <v>125</v>
      </c>
      <c r="B338">
        <f t="shared" si="198"/>
        <v>70</v>
      </c>
      <c r="C338">
        <f t="shared" si="199"/>
        <v>75</v>
      </c>
      <c r="D338">
        <f t="shared" si="200"/>
        <v>66.666666666666657</v>
      </c>
      <c r="E338">
        <v>2</v>
      </c>
    </row>
    <row r="339" spans="1:5" x14ac:dyDescent="0.2">
      <c r="A339" s="2" t="s">
        <v>126</v>
      </c>
      <c r="B339">
        <f t="shared" si="198"/>
        <v>20</v>
      </c>
      <c r="C339">
        <f t="shared" si="199"/>
        <v>62.5</v>
      </c>
      <c r="D339">
        <f t="shared" si="200"/>
        <v>83.333333333333343</v>
      </c>
      <c r="E339">
        <v>2</v>
      </c>
    </row>
    <row r="340" spans="1:5" x14ac:dyDescent="0.2">
      <c r="A340" s="2" t="s">
        <v>127</v>
      </c>
      <c r="B340">
        <f t="shared" si="198"/>
        <v>30</v>
      </c>
      <c r="C340">
        <f t="shared" si="199"/>
        <v>62.5</v>
      </c>
      <c r="D340">
        <f t="shared" si="200"/>
        <v>66.666666666666657</v>
      </c>
      <c r="E340">
        <v>2</v>
      </c>
    </row>
    <row r="341" spans="1:5" x14ac:dyDescent="0.2">
      <c r="A341" s="2" t="s">
        <v>128</v>
      </c>
      <c r="B341">
        <f t="shared" si="198"/>
        <v>30</v>
      </c>
      <c r="C341">
        <f t="shared" si="199"/>
        <v>62.5</v>
      </c>
      <c r="D341">
        <f t="shared" si="200"/>
        <v>50</v>
      </c>
      <c r="E341">
        <v>2</v>
      </c>
    </row>
    <row r="342" spans="1:5" x14ac:dyDescent="0.2">
      <c r="A342" s="2" t="s">
        <v>129</v>
      </c>
      <c r="B342">
        <f t="shared" si="198"/>
        <v>50</v>
      </c>
      <c r="C342">
        <f t="shared" si="199"/>
        <v>62.5</v>
      </c>
      <c r="D342">
        <f t="shared" si="200"/>
        <v>33.333333333333329</v>
      </c>
      <c r="E342">
        <v>2</v>
      </c>
    </row>
    <row r="343" spans="1:5" x14ac:dyDescent="0.2">
      <c r="A343" s="2" t="s">
        <v>130</v>
      </c>
      <c r="B343">
        <f t="shared" si="198"/>
        <v>20</v>
      </c>
      <c r="C343">
        <f t="shared" si="199"/>
        <v>50</v>
      </c>
      <c r="D343">
        <f t="shared" si="200"/>
        <v>16.666666666666664</v>
      </c>
      <c r="E343">
        <v>2</v>
      </c>
    </row>
    <row r="344" spans="1:5" x14ac:dyDescent="0.2">
      <c r="A344" s="2" t="s">
        <v>182</v>
      </c>
      <c r="B344">
        <f t="shared" si="198"/>
        <v>60</v>
      </c>
      <c r="C344">
        <f t="shared" si="199"/>
        <v>62.5</v>
      </c>
      <c r="D344">
        <f t="shared" si="200"/>
        <v>66.666666666666657</v>
      </c>
      <c r="E344">
        <v>2</v>
      </c>
    </row>
    <row r="345" spans="1:5" x14ac:dyDescent="0.2">
      <c r="A345" s="2" t="s">
        <v>131</v>
      </c>
      <c r="B345">
        <f t="shared" si="198"/>
        <v>70</v>
      </c>
      <c r="C345">
        <f t="shared" si="199"/>
        <v>50</v>
      </c>
      <c r="D345">
        <f t="shared" si="200"/>
        <v>0</v>
      </c>
      <c r="E345">
        <v>2</v>
      </c>
    </row>
    <row r="346" spans="1:5" x14ac:dyDescent="0.2">
      <c r="A346" s="2" t="s">
        <v>132</v>
      </c>
      <c r="B346">
        <f t="shared" si="198"/>
        <v>40</v>
      </c>
      <c r="C346">
        <f t="shared" si="199"/>
        <v>87.5</v>
      </c>
      <c r="D346">
        <f t="shared" si="200"/>
        <v>100</v>
      </c>
      <c r="E346">
        <v>2</v>
      </c>
    </row>
    <row r="347" spans="1:5" x14ac:dyDescent="0.2">
      <c r="A347" s="2" t="s">
        <v>133</v>
      </c>
      <c r="B347">
        <f t="shared" si="198"/>
        <v>50</v>
      </c>
      <c r="C347">
        <f t="shared" si="199"/>
        <v>75</v>
      </c>
      <c r="D347">
        <f t="shared" si="200"/>
        <v>50</v>
      </c>
      <c r="E347">
        <v>2</v>
      </c>
    </row>
    <row r="348" spans="1:5" x14ac:dyDescent="0.2">
      <c r="A348" s="2" t="s">
        <v>134</v>
      </c>
      <c r="B348">
        <f t="shared" si="198"/>
        <v>20</v>
      </c>
      <c r="C348">
        <f t="shared" si="199"/>
        <v>62.5</v>
      </c>
      <c r="D348">
        <f t="shared" si="200"/>
        <v>50</v>
      </c>
      <c r="E348">
        <v>2</v>
      </c>
    </row>
    <row r="349" spans="1:5" x14ac:dyDescent="0.2">
      <c r="A349" s="2" t="s">
        <v>135</v>
      </c>
      <c r="B349">
        <f t="shared" si="198"/>
        <v>40</v>
      </c>
      <c r="C349">
        <f t="shared" si="199"/>
        <v>50</v>
      </c>
      <c r="D349">
        <f t="shared" si="200"/>
        <v>50</v>
      </c>
      <c r="E349">
        <v>2</v>
      </c>
    </row>
    <row r="350" spans="1:5" x14ac:dyDescent="0.2">
      <c r="A350" s="2" t="s">
        <v>136</v>
      </c>
      <c r="B350">
        <f t="shared" si="198"/>
        <v>20</v>
      </c>
      <c r="C350">
        <f t="shared" si="199"/>
        <v>25</v>
      </c>
      <c r="D350">
        <f t="shared" si="200"/>
        <v>66.666666666666657</v>
      </c>
      <c r="E350">
        <v>2</v>
      </c>
    </row>
    <row r="351" spans="1:5" x14ac:dyDescent="0.2">
      <c r="A351" s="2" t="s">
        <v>137</v>
      </c>
      <c r="B351">
        <f t="shared" si="198"/>
        <v>60</v>
      </c>
      <c r="C351">
        <f t="shared" si="199"/>
        <v>62.5</v>
      </c>
      <c r="D351">
        <f t="shared" si="200"/>
        <v>33.333333333333329</v>
      </c>
      <c r="E351">
        <v>2</v>
      </c>
    </row>
    <row r="352" spans="1:5" x14ac:dyDescent="0.2">
      <c r="A352" s="2" t="s">
        <v>138</v>
      </c>
      <c r="B352">
        <f t="shared" si="198"/>
        <v>60</v>
      </c>
      <c r="C352">
        <f t="shared" si="199"/>
        <v>50</v>
      </c>
      <c r="D352">
        <f t="shared" si="200"/>
        <v>83.333333333333343</v>
      </c>
      <c r="E352">
        <v>2</v>
      </c>
    </row>
    <row r="353" spans="1:5" x14ac:dyDescent="0.2">
      <c r="A353" s="2" t="s">
        <v>139</v>
      </c>
      <c r="B353">
        <f t="shared" si="198"/>
        <v>70</v>
      </c>
      <c r="C353">
        <f t="shared" si="199"/>
        <v>50</v>
      </c>
      <c r="D353">
        <f t="shared" si="200"/>
        <v>16.666666666666664</v>
      </c>
      <c r="E353">
        <v>2</v>
      </c>
    </row>
    <row r="354" spans="1:5" x14ac:dyDescent="0.2">
      <c r="A354" s="2" t="s">
        <v>140</v>
      </c>
      <c r="B354">
        <f t="shared" si="198"/>
        <v>30</v>
      </c>
      <c r="C354">
        <f t="shared" si="199"/>
        <v>50</v>
      </c>
      <c r="D354">
        <f t="shared" si="200"/>
        <v>50</v>
      </c>
      <c r="E354">
        <v>2</v>
      </c>
    </row>
    <row r="355" spans="1:5" x14ac:dyDescent="0.2">
      <c r="A355" s="2" t="s">
        <v>141</v>
      </c>
      <c r="B355">
        <f t="shared" si="198"/>
        <v>50</v>
      </c>
      <c r="C355">
        <f t="shared" si="199"/>
        <v>50</v>
      </c>
      <c r="D355">
        <f t="shared" si="200"/>
        <v>16.666666666666664</v>
      </c>
      <c r="E355">
        <v>2</v>
      </c>
    </row>
    <row r="356" spans="1:5" x14ac:dyDescent="0.2">
      <c r="A356" s="2" t="s">
        <v>183</v>
      </c>
      <c r="B356">
        <f t="shared" si="198"/>
        <v>50</v>
      </c>
      <c r="C356">
        <f t="shared" si="199"/>
        <v>87.5</v>
      </c>
      <c r="D356">
        <f t="shared" si="200"/>
        <v>50</v>
      </c>
      <c r="E356">
        <v>2</v>
      </c>
    </row>
    <row r="357" spans="1:5" x14ac:dyDescent="0.2">
      <c r="A357" s="2" t="s">
        <v>142</v>
      </c>
      <c r="B357">
        <f t="shared" si="198"/>
        <v>60</v>
      </c>
      <c r="C357">
        <f t="shared" si="199"/>
        <v>25</v>
      </c>
      <c r="D357">
        <f t="shared" si="200"/>
        <v>50</v>
      </c>
      <c r="E357">
        <v>2</v>
      </c>
    </row>
    <row r="358" spans="1:5" x14ac:dyDescent="0.2">
      <c r="A358" s="2" t="s">
        <v>143</v>
      </c>
      <c r="B358">
        <f t="shared" si="198"/>
        <v>30</v>
      </c>
      <c r="C358">
        <f t="shared" si="199"/>
        <v>50</v>
      </c>
      <c r="D358">
        <f t="shared" si="200"/>
        <v>50</v>
      </c>
      <c r="E358">
        <v>2</v>
      </c>
    </row>
    <row r="359" spans="1:5" x14ac:dyDescent="0.2">
      <c r="A359" s="2" t="s">
        <v>144</v>
      </c>
      <c r="B359">
        <f t="shared" si="198"/>
        <v>60</v>
      </c>
      <c r="C359">
        <f t="shared" si="199"/>
        <v>25</v>
      </c>
      <c r="D359">
        <f t="shared" si="200"/>
        <v>33.333333333333329</v>
      </c>
      <c r="E359">
        <v>2</v>
      </c>
    </row>
    <row r="360" spans="1:5" x14ac:dyDescent="0.2">
      <c r="A360" s="2" t="s">
        <v>145</v>
      </c>
      <c r="B360">
        <f t="shared" si="198"/>
        <v>50</v>
      </c>
      <c r="C360">
        <f t="shared" si="199"/>
        <v>62.5</v>
      </c>
      <c r="D360">
        <f t="shared" si="200"/>
        <v>66.666666666666657</v>
      </c>
      <c r="E360">
        <v>2</v>
      </c>
    </row>
    <row r="361" spans="1:5" x14ac:dyDescent="0.2">
      <c r="A361" s="2" t="s">
        <v>146</v>
      </c>
      <c r="B361">
        <f t="shared" si="198"/>
        <v>50</v>
      </c>
      <c r="C361">
        <f t="shared" si="199"/>
        <v>62.5</v>
      </c>
      <c r="D361">
        <f t="shared" si="200"/>
        <v>66.666666666666657</v>
      </c>
      <c r="E361">
        <v>2</v>
      </c>
    </row>
    <row r="362" spans="1:5" x14ac:dyDescent="0.2">
      <c r="A362" s="2" t="s">
        <v>147</v>
      </c>
      <c r="B362">
        <f t="shared" si="198"/>
        <v>70</v>
      </c>
      <c r="C362">
        <f t="shared" si="199"/>
        <v>50</v>
      </c>
      <c r="D362">
        <f t="shared" si="200"/>
        <v>50</v>
      </c>
      <c r="E362">
        <v>2</v>
      </c>
    </row>
    <row r="363" spans="1:5" x14ac:dyDescent="0.2">
      <c r="A363" s="2" t="s">
        <v>148</v>
      </c>
      <c r="B363">
        <f t="shared" si="198"/>
        <v>40</v>
      </c>
      <c r="C363">
        <f t="shared" si="199"/>
        <v>37.5</v>
      </c>
      <c r="D363">
        <f t="shared" si="200"/>
        <v>33.333333333333329</v>
      </c>
      <c r="E363">
        <v>2</v>
      </c>
    </row>
    <row r="364" spans="1:5" x14ac:dyDescent="0.2">
      <c r="A364" s="2" t="s">
        <v>149</v>
      </c>
      <c r="B364">
        <f t="shared" si="198"/>
        <v>70</v>
      </c>
      <c r="C364">
        <f t="shared" si="199"/>
        <v>62.5</v>
      </c>
      <c r="D364">
        <f t="shared" si="200"/>
        <v>33.333333333333329</v>
      </c>
      <c r="E364">
        <v>2</v>
      </c>
    </row>
    <row r="365" spans="1:5" x14ac:dyDescent="0.2">
      <c r="A365" s="2" t="s">
        <v>150</v>
      </c>
      <c r="B365">
        <f t="shared" si="198"/>
        <v>70</v>
      </c>
      <c r="C365">
        <f t="shared" si="199"/>
        <v>62.5</v>
      </c>
      <c r="D365">
        <f t="shared" si="200"/>
        <v>33.333333333333329</v>
      </c>
      <c r="E365">
        <v>2</v>
      </c>
    </row>
    <row r="366" spans="1:5" x14ac:dyDescent="0.2">
      <c r="A366" s="2" t="s">
        <v>151</v>
      </c>
      <c r="B366">
        <f t="shared" si="198"/>
        <v>70</v>
      </c>
      <c r="C366">
        <f t="shared" si="199"/>
        <v>62.5</v>
      </c>
      <c r="D366">
        <f t="shared" si="200"/>
        <v>33.333333333333329</v>
      </c>
      <c r="E366">
        <v>2</v>
      </c>
    </row>
    <row r="367" spans="1:5" x14ac:dyDescent="0.2">
      <c r="A367" s="2" t="s">
        <v>152</v>
      </c>
      <c r="B367">
        <f t="shared" si="198"/>
        <v>70</v>
      </c>
      <c r="C367">
        <f t="shared" si="199"/>
        <v>37.5</v>
      </c>
      <c r="D367">
        <f t="shared" si="200"/>
        <v>66.666666666666657</v>
      </c>
      <c r="E367">
        <v>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32D8-0605-4C44-9D3A-0373809DA505}">
  <dimension ref="A1:E35"/>
  <sheetViews>
    <sheetView workbookViewId="0">
      <selection activeCell="F20" sqref="F20"/>
    </sheetView>
  </sheetViews>
  <sheetFormatPr defaultRowHeight="14.25" x14ac:dyDescent="0.2"/>
  <cols>
    <col min="3" max="3" width="11.25" customWidth="1"/>
    <col min="4" max="4" width="11.5" customWidth="1"/>
  </cols>
  <sheetData>
    <row r="1" spans="1:5" x14ac:dyDescent="0.2">
      <c r="A1" s="2" t="s">
        <v>324</v>
      </c>
      <c r="B1" t="s">
        <v>337</v>
      </c>
      <c r="C1" t="s">
        <v>338</v>
      </c>
      <c r="D1" t="s">
        <v>339</v>
      </c>
      <c r="E1" t="s">
        <v>340</v>
      </c>
    </row>
    <row r="2" spans="1:5" x14ac:dyDescent="0.2">
      <c r="A2" s="2" t="s">
        <v>121</v>
      </c>
      <c r="B2">
        <v>100</v>
      </c>
      <c r="C2">
        <v>100</v>
      </c>
      <c r="D2">
        <v>100</v>
      </c>
      <c r="E2">
        <v>102.97734134081438</v>
      </c>
    </row>
    <row r="3" spans="1:5" x14ac:dyDescent="0.2">
      <c r="A3" s="2" t="s">
        <v>122</v>
      </c>
      <c r="B3">
        <v>100.16308454087441</v>
      </c>
      <c r="C3">
        <v>100.03202923773979</v>
      </c>
      <c r="D3">
        <v>99.8048862213858</v>
      </c>
      <c r="E3">
        <v>96.781763538322124</v>
      </c>
    </row>
    <row r="4" spans="1:5" x14ac:dyDescent="0.2">
      <c r="A4" s="2" t="s">
        <v>123</v>
      </c>
      <c r="B4">
        <v>99.212416284186858</v>
      </c>
      <c r="C4">
        <v>100.70933027055145</v>
      </c>
      <c r="D4">
        <v>100.07825344526171</v>
      </c>
      <c r="E4">
        <v>100.72154362281553</v>
      </c>
    </row>
    <row r="5" spans="1:5" x14ac:dyDescent="0.2">
      <c r="A5" s="2" t="s">
        <v>124</v>
      </c>
      <c r="B5">
        <v>100.29503552865617</v>
      </c>
      <c r="C5">
        <v>100.5606571835884</v>
      </c>
      <c r="D5">
        <v>99.144307287755424</v>
      </c>
      <c r="E5">
        <v>99.278456377184469</v>
      </c>
    </row>
    <row r="6" spans="1:5" x14ac:dyDescent="0.2">
      <c r="A6" s="2" t="s">
        <v>125</v>
      </c>
      <c r="B6">
        <v>100.2831079060293</v>
      </c>
      <c r="C6">
        <v>100.37822948981949</v>
      </c>
      <c r="D6">
        <v>99.338662604151224</v>
      </c>
      <c r="E6">
        <v>98.667547384881914</v>
      </c>
    </row>
    <row r="7" spans="1:5" x14ac:dyDescent="0.2">
      <c r="A7" s="2" t="s">
        <v>126</v>
      </c>
      <c r="B7">
        <v>102.34537450519119</v>
      </c>
      <c r="C7">
        <v>99.795351090006321</v>
      </c>
      <c r="D7">
        <v>97.859274404802463</v>
      </c>
      <c r="E7">
        <v>101.21183910395817</v>
      </c>
    </row>
    <row r="8" spans="1:5" x14ac:dyDescent="0.2">
      <c r="A8" s="2" t="s">
        <v>127</v>
      </c>
      <c r="B8">
        <v>102.37744405107949</v>
      </c>
      <c r="C8">
        <v>99.620080748460452</v>
      </c>
      <c r="D8">
        <v>98.002475200460026</v>
      </c>
      <c r="E8">
        <v>100.24112914368368</v>
      </c>
    </row>
    <row r="9" spans="1:5" x14ac:dyDescent="0.2">
      <c r="A9" s="2" t="s">
        <v>128</v>
      </c>
      <c r="B9">
        <v>102.30846868941777</v>
      </c>
      <c r="C9">
        <v>100.27533995021125</v>
      </c>
      <c r="D9">
        <v>97.416191360371016</v>
      </c>
      <c r="E9">
        <v>100.24071906010599</v>
      </c>
    </row>
    <row r="10" spans="1:5" x14ac:dyDescent="0.2">
      <c r="A10" s="2" t="s">
        <v>129</v>
      </c>
      <c r="B10">
        <v>102.84008452463181</v>
      </c>
      <c r="C10">
        <v>100.5381716492727</v>
      </c>
      <c r="D10">
        <v>96.621743826095525</v>
      </c>
      <c r="E10">
        <v>100.12020620581087</v>
      </c>
    </row>
    <row r="11" spans="1:5" x14ac:dyDescent="0.2">
      <c r="A11" s="2" t="s">
        <v>130</v>
      </c>
      <c r="B11">
        <v>103.06689345576075</v>
      </c>
      <c r="C11">
        <v>100.84882392170336</v>
      </c>
      <c r="D11">
        <v>96.084282622535895</v>
      </c>
      <c r="E11">
        <v>99.939909655129568</v>
      </c>
    </row>
    <row r="12" spans="1:5" x14ac:dyDescent="0.2">
      <c r="A12" s="2" t="s">
        <v>182</v>
      </c>
      <c r="B12">
        <v>102.92005980205737</v>
      </c>
      <c r="C12">
        <v>101.32473303275992</v>
      </c>
      <c r="D12">
        <v>95.755207165182725</v>
      </c>
      <c r="E12">
        <v>98.762500245008013</v>
      </c>
    </row>
    <row r="13" spans="1:5" x14ac:dyDescent="0.2">
      <c r="A13" s="2" t="s">
        <v>131</v>
      </c>
      <c r="B13">
        <v>105.55958477869018</v>
      </c>
      <c r="C13">
        <v>103.70145976416939</v>
      </c>
      <c r="D13">
        <v>90.73895545714042</v>
      </c>
      <c r="E13">
        <v>98.751585435939575</v>
      </c>
    </row>
    <row r="14" spans="1:5" x14ac:dyDescent="0.2">
      <c r="A14" s="2" t="s">
        <v>132</v>
      </c>
      <c r="B14">
        <v>105.39164371070913</v>
      </c>
      <c r="C14">
        <v>102.73884423654722</v>
      </c>
      <c r="D14">
        <v>91.869512052743659</v>
      </c>
      <c r="E14">
        <v>100.97531650192811</v>
      </c>
    </row>
    <row r="15" spans="1:5" x14ac:dyDescent="0.2">
      <c r="A15" s="2" t="s">
        <v>133</v>
      </c>
      <c r="B15">
        <v>104.84953896041844</v>
      </c>
      <c r="C15">
        <v>105.04870921180959</v>
      </c>
      <c r="D15">
        <v>90.101751827771963</v>
      </c>
      <c r="E15">
        <v>99.756799300099104</v>
      </c>
    </row>
    <row r="16" spans="1:5" x14ac:dyDescent="0.2">
      <c r="A16" s="2" t="s">
        <v>134</v>
      </c>
      <c r="B16">
        <v>104.10360583416293</v>
      </c>
      <c r="C16">
        <v>105.42837214526564</v>
      </c>
      <c r="D16">
        <v>90.468022020571411</v>
      </c>
      <c r="E16">
        <v>99.023000467007321</v>
      </c>
    </row>
    <row r="17" spans="1:5" x14ac:dyDescent="0.2">
      <c r="A17" s="2" t="s">
        <v>135</v>
      </c>
      <c r="B17">
        <v>102.9837018067868</v>
      </c>
      <c r="C17">
        <v>105.59041494647283</v>
      </c>
      <c r="D17">
        <v>91.425883246740398</v>
      </c>
      <c r="E17">
        <v>100.24488374972719</v>
      </c>
    </row>
    <row r="18" spans="1:5" x14ac:dyDescent="0.2">
      <c r="A18" s="2" t="s">
        <v>136</v>
      </c>
      <c r="B18">
        <v>102.43279966191206</v>
      </c>
      <c r="C18">
        <v>106.27052381187787</v>
      </c>
      <c r="D18">
        <v>91.296676526210049</v>
      </c>
      <c r="E18">
        <v>99.632515428795372</v>
      </c>
    </row>
    <row r="19" spans="1:5" x14ac:dyDescent="0.2">
      <c r="A19" s="2" t="s">
        <v>137</v>
      </c>
      <c r="B19">
        <v>101.14050333978717</v>
      </c>
      <c r="C19">
        <v>106.78861391720871</v>
      </c>
      <c r="D19">
        <v>92.070882743004162</v>
      </c>
      <c r="E19">
        <v>99.877292754796414</v>
      </c>
    </row>
    <row r="20" spans="1:5" x14ac:dyDescent="0.2">
      <c r="A20" s="2" t="s">
        <v>138</v>
      </c>
      <c r="B20">
        <v>101.7697202625565</v>
      </c>
      <c r="C20">
        <v>106.68797797674499</v>
      </c>
      <c r="D20">
        <v>91.542301760698521</v>
      </c>
      <c r="E20">
        <v>99.508104926699176</v>
      </c>
    </row>
    <row r="21" spans="1:5" x14ac:dyDescent="0.2">
      <c r="A21" s="2" t="s">
        <v>139</v>
      </c>
      <c r="B21">
        <v>101.77500321511437</v>
      </c>
      <c r="C21">
        <v>106.62350533046978</v>
      </c>
      <c r="D21">
        <v>91.601491454415822</v>
      </c>
      <c r="E21">
        <v>100.1231342386623</v>
      </c>
    </row>
    <row r="22" spans="1:5" x14ac:dyDescent="0.2">
      <c r="A22" s="2" t="s">
        <v>140</v>
      </c>
      <c r="B22">
        <v>101.94263415083738</v>
      </c>
      <c r="C22">
        <v>106.80855620325084</v>
      </c>
      <c r="D22">
        <v>91.248809645911791</v>
      </c>
      <c r="E22">
        <v>100.85895071642497</v>
      </c>
    </row>
    <row r="23" spans="1:5" x14ac:dyDescent="0.2">
      <c r="A23" s="2" t="s">
        <v>141</v>
      </c>
      <c r="B23">
        <v>101.93869394759838</v>
      </c>
      <c r="C23">
        <v>107.08255139716356</v>
      </c>
      <c r="D23">
        <v>90.978754655238021</v>
      </c>
      <c r="E23">
        <v>99.58184499039875</v>
      </c>
    </row>
    <row r="24" spans="1:5" x14ac:dyDescent="0.2">
      <c r="A24" s="2" t="s">
        <v>183</v>
      </c>
      <c r="B24">
        <v>102.66272146870563</v>
      </c>
      <c r="C24">
        <v>107.41154215361328</v>
      </c>
      <c r="D24">
        <v>89.925736377681048</v>
      </c>
      <c r="E24">
        <v>94.739141740211295</v>
      </c>
    </row>
    <row r="25" spans="1:5" x14ac:dyDescent="0.2">
      <c r="A25" s="2" t="s">
        <v>142</v>
      </c>
      <c r="B25">
        <v>96.004758014981192</v>
      </c>
      <c r="C25">
        <v>114.53573744187553</v>
      </c>
      <c r="D25">
        <v>89.459504543143296</v>
      </c>
      <c r="E25">
        <v>104.45057468092958</v>
      </c>
    </row>
    <row r="26" spans="1:5" x14ac:dyDescent="0.2">
      <c r="A26" s="2" t="s">
        <v>143</v>
      </c>
      <c r="B26">
        <v>93.875565903048454</v>
      </c>
      <c r="C26">
        <v>113.05410265504794</v>
      </c>
      <c r="D26">
        <v>93.070331441903605</v>
      </c>
      <c r="E26">
        <v>101.10628334006151</v>
      </c>
    </row>
    <row r="27" spans="1:5" x14ac:dyDescent="0.2">
      <c r="A27" s="2" t="s">
        <v>144</v>
      </c>
      <c r="B27">
        <v>94.237316536390551</v>
      </c>
      <c r="C27">
        <v>110.01483353303865</v>
      </c>
      <c r="D27">
        <v>95.747849930570794</v>
      </c>
      <c r="E27">
        <v>100.12238893847154</v>
      </c>
    </row>
    <row r="28" spans="1:5" x14ac:dyDescent="0.2">
      <c r="A28" s="2" t="s">
        <v>145</v>
      </c>
      <c r="B28">
        <v>94.495788551564075</v>
      </c>
      <c r="C28">
        <v>109.84472219761045</v>
      </c>
      <c r="D28">
        <v>95.659489250825487</v>
      </c>
      <c r="E28">
        <v>100</v>
      </c>
    </row>
    <row r="29" spans="1:5" x14ac:dyDescent="0.2">
      <c r="A29" s="2" t="s">
        <v>146</v>
      </c>
      <c r="B29">
        <v>94.016457038243388</v>
      </c>
      <c r="C29">
        <v>110.07771693426103</v>
      </c>
      <c r="D29">
        <v>95.905826027495607</v>
      </c>
      <c r="E29">
        <v>99.877611061528469</v>
      </c>
    </row>
    <row r="30" spans="1:5" x14ac:dyDescent="0.2">
      <c r="A30" s="2" t="s">
        <v>147</v>
      </c>
      <c r="B30">
        <v>93.52469796719744</v>
      </c>
      <c r="C30">
        <v>109.94799398250501</v>
      </c>
      <c r="D30">
        <v>96.527308050297549</v>
      </c>
      <c r="E30">
        <v>100.48892161430851</v>
      </c>
    </row>
    <row r="31" spans="1:5" x14ac:dyDescent="0.2">
      <c r="A31" s="2" t="s">
        <v>148</v>
      </c>
      <c r="B31">
        <v>93.370774337586795</v>
      </c>
      <c r="C31">
        <v>110.4926460264753</v>
      </c>
      <c r="D31">
        <v>96.136579635937863</v>
      </c>
      <c r="E31">
        <v>100.36558624367365</v>
      </c>
    </row>
    <row r="32" spans="1:5" x14ac:dyDescent="0.2">
      <c r="A32" s="2" t="s">
        <v>149</v>
      </c>
      <c r="B32">
        <v>93.005144868365932</v>
      </c>
      <c r="C32">
        <v>110.50388319868152</v>
      </c>
      <c r="D32">
        <v>96.490971932952519</v>
      </c>
      <c r="E32">
        <v>99.878242746372209</v>
      </c>
    </row>
    <row r="33" spans="1:5" x14ac:dyDescent="0.2">
      <c r="A33" s="2" t="s">
        <v>150</v>
      </c>
      <c r="B33">
        <v>92.664267579481219</v>
      </c>
      <c r="C33">
        <v>110.62829034451396</v>
      </c>
      <c r="D33">
        <v>96.707442076004853</v>
      </c>
      <c r="E33">
        <v>100.85010695100489</v>
      </c>
    </row>
    <row r="34" spans="1:5" x14ac:dyDescent="0.2">
      <c r="A34" s="2" t="s">
        <v>151</v>
      </c>
      <c r="B34">
        <v>91.953458302983023</v>
      </c>
      <c r="C34">
        <v>110.84462383674256</v>
      </c>
      <c r="D34">
        <v>97.201917860274435</v>
      </c>
      <c r="E34">
        <v>99.878867944080156</v>
      </c>
    </row>
    <row r="35" spans="1:5" x14ac:dyDescent="0.2">
      <c r="A35" s="2" t="s">
        <v>152</v>
      </c>
      <c r="B35">
        <v>91.815885364958078</v>
      </c>
      <c r="C35">
        <v>110.27598221695352</v>
      </c>
      <c r="D35">
        <v>97.908132418088442</v>
      </c>
      <c r="E35">
        <v>97.163741455926882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016E-3087-4580-968A-B627CE02B112}">
  <dimension ref="A1:D35"/>
  <sheetViews>
    <sheetView tabSelected="1" workbookViewId="0">
      <selection activeCell="D34" sqref="D34"/>
    </sheetView>
  </sheetViews>
  <sheetFormatPr defaultRowHeight="14.25" x14ac:dyDescent="0.2"/>
  <cols>
    <col min="1" max="1" width="11.125" customWidth="1"/>
  </cols>
  <sheetData>
    <row r="1" spans="1:4" x14ac:dyDescent="0.2">
      <c r="A1" t="s">
        <v>341</v>
      </c>
      <c r="B1" t="s">
        <v>342</v>
      </c>
      <c r="C1" t="s">
        <v>343</v>
      </c>
      <c r="D1" t="s">
        <v>344</v>
      </c>
    </row>
    <row r="2" spans="1:4" x14ac:dyDescent="0.2">
      <c r="A2" t="s">
        <v>121</v>
      </c>
      <c r="B2">
        <v>10</v>
      </c>
      <c r="C2">
        <v>25</v>
      </c>
      <c r="D2">
        <v>16.666666666666664</v>
      </c>
    </row>
    <row r="3" spans="1:4" x14ac:dyDescent="0.2">
      <c r="A3" t="s">
        <v>122</v>
      </c>
      <c r="B3">
        <v>50</v>
      </c>
      <c r="C3">
        <v>62.5</v>
      </c>
      <c r="D3">
        <v>50</v>
      </c>
    </row>
    <row r="4" spans="1:4" x14ac:dyDescent="0.2">
      <c r="A4" t="s">
        <v>123</v>
      </c>
      <c r="B4">
        <v>50</v>
      </c>
      <c r="C4">
        <v>25</v>
      </c>
      <c r="D4">
        <v>66.666666666666657</v>
      </c>
    </row>
    <row r="5" spans="1:4" x14ac:dyDescent="0.2">
      <c r="A5" t="s">
        <v>124</v>
      </c>
      <c r="B5">
        <v>30</v>
      </c>
      <c r="C5">
        <v>100</v>
      </c>
      <c r="D5">
        <v>66.666666666666657</v>
      </c>
    </row>
    <row r="6" spans="1:4" x14ac:dyDescent="0.2">
      <c r="A6" t="s">
        <v>125</v>
      </c>
      <c r="B6">
        <v>70</v>
      </c>
      <c r="C6">
        <v>75</v>
      </c>
      <c r="D6">
        <v>66.666666666666657</v>
      </c>
    </row>
    <row r="7" spans="1:4" x14ac:dyDescent="0.2">
      <c r="A7" t="s">
        <v>126</v>
      </c>
      <c r="B7">
        <v>20</v>
      </c>
      <c r="C7">
        <v>62.5</v>
      </c>
      <c r="D7">
        <v>83.333333333333343</v>
      </c>
    </row>
    <row r="8" spans="1:4" x14ac:dyDescent="0.2">
      <c r="A8" t="s">
        <v>127</v>
      </c>
      <c r="B8">
        <v>30</v>
      </c>
      <c r="C8">
        <v>62.5</v>
      </c>
      <c r="D8">
        <v>66.666666666666657</v>
      </c>
    </row>
    <row r="9" spans="1:4" x14ac:dyDescent="0.2">
      <c r="A9" t="s">
        <v>128</v>
      </c>
      <c r="B9">
        <v>30</v>
      </c>
      <c r="C9">
        <v>62.5</v>
      </c>
      <c r="D9">
        <v>50</v>
      </c>
    </row>
    <row r="10" spans="1:4" x14ac:dyDescent="0.2">
      <c r="A10" t="s">
        <v>129</v>
      </c>
      <c r="B10">
        <v>50</v>
      </c>
      <c r="C10">
        <v>62.5</v>
      </c>
      <c r="D10">
        <v>33.333333333333329</v>
      </c>
    </row>
    <row r="11" spans="1:4" x14ac:dyDescent="0.2">
      <c r="A11" t="s">
        <v>130</v>
      </c>
      <c r="B11">
        <v>20</v>
      </c>
      <c r="C11">
        <v>50</v>
      </c>
      <c r="D11">
        <v>16.666666666666664</v>
      </c>
    </row>
    <row r="12" spans="1:4" x14ac:dyDescent="0.2">
      <c r="A12" t="s">
        <v>182</v>
      </c>
      <c r="B12">
        <v>60</v>
      </c>
      <c r="C12">
        <v>62.5</v>
      </c>
      <c r="D12">
        <v>66.666666666666657</v>
      </c>
    </row>
    <row r="13" spans="1:4" x14ac:dyDescent="0.2">
      <c r="A13" t="s">
        <v>131</v>
      </c>
      <c r="B13">
        <v>70</v>
      </c>
      <c r="C13">
        <v>50</v>
      </c>
      <c r="D13">
        <v>0</v>
      </c>
    </row>
    <row r="14" spans="1:4" x14ac:dyDescent="0.2">
      <c r="A14" t="s">
        <v>132</v>
      </c>
      <c r="B14">
        <v>40</v>
      </c>
      <c r="C14">
        <v>87.5</v>
      </c>
      <c r="D14">
        <v>100</v>
      </c>
    </row>
    <row r="15" spans="1:4" x14ac:dyDescent="0.2">
      <c r="A15" t="s">
        <v>133</v>
      </c>
      <c r="B15">
        <v>50</v>
      </c>
      <c r="C15">
        <v>75</v>
      </c>
      <c r="D15">
        <v>50</v>
      </c>
    </row>
    <row r="16" spans="1:4" x14ac:dyDescent="0.2">
      <c r="A16" t="s">
        <v>134</v>
      </c>
      <c r="B16">
        <v>20</v>
      </c>
      <c r="C16">
        <v>62.5</v>
      </c>
      <c r="D16">
        <v>50</v>
      </c>
    </row>
    <row r="17" spans="1:4" x14ac:dyDescent="0.2">
      <c r="A17" t="s">
        <v>135</v>
      </c>
      <c r="B17">
        <v>40</v>
      </c>
      <c r="C17">
        <v>50</v>
      </c>
      <c r="D17">
        <v>50</v>
      </c>
    </row>
    <row r="18" spans="1:4" x14ac:dyDescent="0.2">
      <c r="A18" t="s">
        <v>136</v>
      </c>
      <c r="B18">
        <v>20</v>
      </c>
      <c r="C18">
        <v>25</v>
      </c>
      <c r="D18">
        <v>66.666666666666657</v>
      </c>
    </row>
    <row r="19" spans="1:4" x14ac:dyDescent="0.2">
      <c r="A19" t="s">
        <v>137</v>
      </c>
      <c r="B19">
        <v>60</v>
      </c>
      <c r="C19">
        <v>62.5</v>
      </c>
      <c r="D19">
        <v>33.333333333333329</v>
      </c>
    </row>
    <row r="20" spans="1:4" x14ac:dyDescent="0.2">
      <c r="A20" t="s">
        <v>138</v>
      </c>
      <c r="B20">
        <v>60</v>
      </c>
      <c r="C20">
        <v>50</v>
      </c>
      <c r="D20">
        <v>83.333333333333343</v>
      </c>
    </row>
    <row r="21" spans="1:4" x14ac:dyDescent="0.2">
      <c r="A21" t="s">
        <v>139</v>
      </c>
      <c r="B21">
        <v>70</v>
      </c>
      <c r="C21">
        <v>50</v>
      </c>
      <c r="D21">
        <v>16.666666666666664</v>
      </c>
    </row>
    <row r="22" spans="1:4" x14ac:dyDescent="0.2">
      <c r="A22" t="s">
        <v>140</v>
      </c>
      <c r="B22">
        <v>30</v>
      </c>
      <c r="C22">
        <v>50</v>
      </c>
      <c r="D22">
        <v>50</v>
      </c>
    </row>
    <row r="23" spans="1:4" x14ac:dyDescent="0.2">
      <c r="A23" t="s">
        <v>141</v>
      </c>
      <c r="B23">
        <v>50</v>
      </c>
      <c r="C23">
        <v>50</v>
      </c>
      <c r="D23">
        <v>16.666666666666664</v>
      </c>
    </row>
    <row r="24" spans="1:4" x14ac:dyDescent="0.2">
      <c r="A24" t="s">
        <v>183</v>
      </c>
      <c r="B24">
        <v>50</v>
      </c>
      <c r="C24">
        <v>87.5</v>
      </c>
      <c r="D24">
        <v>50</v>
      </c>
    </row>
    <row r="25" spans="1:4" x14ac:dyDescent="0.2">
      <c r="A25" t="s">
        <v>142</v>
      </c>
      <c r="B25">
        <v>60</v>
      </c>
      <c r="C25">
        <v>25</v>
      </c>
      <c r="D25">
        <v>50</v>
      </c>
    </row>
    <row r="26" spans="1:4" x14ac:dyDescent="0.2">
      <c r="A26" t="s">
        <v>143</v>
      </c>
      <c r="B26">
        <v>30</v>
      </c>
      <c r="C26">
        <v>50</v>
      </c>
      <c r="D26">
        <v>50</v>
      </c>
    </row>
    <row r="27" spans="1:4" x14ac:dyDescent="0.2">
      <c r="A27" t="s">
        <v>144</v>
      </c>
      <c r="B27">
        <v>60</v>
      </c>
      <c r="C27">
        <v>25</v>
      </c>
      <c r="D27">
        <v>33.333333333333329</v>
      </c>
    </row>
    <row r="28" spans="1:4" x14ac:dyDescent="0.2">
      <c r="A28" t="s">
        <v>145</v>
      </c>
      <c r="B28">
        <v>50</v>
      </c>
      <c r="C28">
        <v>62.5</v>
      </c>
      <c r="D28">
        <v>66.666666666666657</v>
      </c>
    </row>
    <row r="29" spans="1:4" x14ac:dyDescent="0.2">
      <c r="A29" t="s">
        <v>146</v>
      </c>
      <c r="B29">
        <v>50</v>
      </c>
      <c r="C29">
        <v>62.5</v>
      </c>
      <c r="D29">
        <v>66.666666666666657</v>
      </c>
    </row>
    <row r="30" spans="1:4" x14ac:dyDescent="0.2">
      <c r="A30" t="s">
        <v>147</v>
      </c>
      <c r="B30">
        <v>70</v>
      </c>
      <c r="C30">
        <v>50</v>
      </c>
      <c r="D30">
        <v>50</v>
      </c>
    </row>
    <row r="31" spans="1:4" x14ac:dyDescent="0.2">
      <c r="A31" t="s">
        <v>148</v>
      </c>
      <c r="B31">
        <v>40</v>
      </c>
      <c r="C31">
        <v>37.5</v>
      </c>
      <c r="D31">
        <v>33.333333333333329</v>
      </c>
    </row>
    <row r="32" spans="1:4" x14ac:dyDescent="0.2">
      <c r="A32" t="s">
        <v>149</v>
      </c>
      <c r="B32">
        <v>70</v>
      </c>
      <c r="C32">
        <v>62.5</v>
      </c>
      <c r="D32">
        <v>33.333333333333329</v>
      </c>
    </row>
    <row r="33" spans="1:4" x14ac:dyDescent="0.2">
      <c r="A33" t="s">
        <v>150</v>
      </c>
      <c r="B33">
        <v>70</v>
      </c>
      <c r="C33">
        <v>62.5</v>
      </c>
      <c r="D33">
        <v>33.333333333333329</v>
      </c>
    </row>
    <row r="34" spans="1:4" x14ac:dyDescent="0.2">
      <c r="A34" t="s">
        <v>151</v>
      </c>
      <c r="B34">
        <v>70</v>
      </c>
      <c r="C34">
        <v>62.5</v>
      </c>
      <c r="D34">
        <v>33.333333333333329</v>
      </c>
    </row>
    <row r="35" spans="1:4" x14ac:dyDescent="0.2">
      <c r="A35" t="s">
        <v>152</v>
      </c>
      <c r="B35">
        <v>70</v>
      </c>
      <c r="C35">
        <v>37.5</v>
      </c>
      <c r="D35">
        <v>66.666666666666657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cross_corre</vt:lpstr>
      <vt:lpstr>Sheet1</vt:lpstr>
      <vt:lpstr>Sheet3</vt:lpstr>
      <vt:lpstr>hengcheng</vt:lpstr>
      <vt:lpstr>kuosan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2018-10-18T09:00:59Z</dcterms:modified>
</cp:coreProperties>
</file>