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A:\五大模型算法\行业动态预测模型\北京市项目\LSTM\房地产行业财务风险\"/>
    </mc:Choice>
  </mc:AlternateContent>
  <xr:revisionPtr revIDLastSave="0" documentId="13_ncr:1_{BFD1156C-DF2F-488E-A448-06B5BAC8E51E}" xr6:coauthVersionLast="37" xr6:coauthVersionMax="37" xr10:uidLastSave="{00000000-0000-0000-0000-000000000000}"/>
  <bookViews>
    <workbookView xWindow="0" yWindow="0" windowWidth="21720" windowHeight="11010" activeTab="3" xr2:uid="{00000000-000D-0000-FFFF-FFFF00000000}"/>
  </bookViews>
  <sheets>
    <sheet name="Sheet1" sheetId="2" r:id="rId1"/>
    <sheet name="Sheet2" sheetId="3" r:id="rId2"/>
    <sheet name="-核心财务指标" sheetId="1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2" l="1"/>
  <c r="P23" i="2"/>
  <c r="O23" i="2"/>
  <c r="N23" i="2"/>
  <c r="M23" i="2"/>
  <c r="L23" i="2"/>
  <c r="J23" i="2"/>
  <c r="I23" i="2"/>
  <c r="H23" i="2"/>
  <c r="G23" i="2"/>
  <c r="F23" i="2"/>
  <c r="E23" i="2"/>
  <c r="D23" i="2"/>
  <c r="C23" i="2"/>
  <c r="B23" i="2"/>
  <c r="Q22" i="2"/>
  <c r="P22" i="2"/>
  <c r="O22" i="2"/>
  <c r="N22" i="2"/>
  <c r="M22" i="2"/>
  <c r="L22" i="2"/>
  <c r="J22" i="2"/>
  <c r="I22" i="2"/>
  <c r="H22" i="2"/>
  <c r="G22" i="2"/>
  <c r="F22" i="2"/>
  <c r="E22" i="2"/>
  <c r="D22" i="2"/>
  <c r="C22" i="2"/>
  <c r="B22" i="2"/>
  <c r="N24" i="2" l="1"/>
  <c r="B24" i="2"/>
  <c r="F24" i="2"/>
  <c r="J24" i="2"/>
  <c r="O24" i="2"/>
  <c r="I24" i="2"/>
  <c r="C24" i="2"/>
  <c r="G24" i="2"/>
  <c r="L24" i="2"/>
  <c r="P24" i="2"/>
  <c r="E24" i="2"/>
  <c r="D24" i="2"/>
  <c r="H24" i="2"/>
  <c r="M24" i="2"/>
  <c r="Q24" i="2"/>
  <c r="O49" i="2"/>
  <c r="P49" i="2"/>
  <c r="Q49" i="2"/>
  <c r="C49" i="2"/>
  <c r="D49" i="2"/>
  <c r="E49" i="2"/>
  <c r="F49" i="2"/>
  <c r="G49" i="2"/>
  <c r="H49" i="2"/>
  <c r="I49" i="2"/>
  <c r="J49" i="2"/>
  <c r="K49" i="2"/>
  <c r="L49" i="2"/>
  <c r="M49" i="2"/>
  <c r="N49" i="2"/>
  <c r="B49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B48" i="2"/>
  <c r="B50" i="2" l="1"/>
  <c r="K50" i="2"/>
  <c r="G50" i="2"/>
  <c r="C50" i="2"/>
  <c r="C54" i="2" s="1"/>
  <c r="O50" i="2"/>
  <c r="O57" i="2" s="1"/>
  <c r="N50" i="2"/>
  <c r="J50" i="2"/>
  <c r="J54" i="2" s="1"/>
  <c r="F50" i="2"/>
  <c r="F54" i="2" s="1"/>
  <c r="Q50" i="2"/>
  <c r="Q70" i="2" s="1"/>
  <c r="M50" i="2"/>
  <c r="M71" i="2" s="1"/>
  <c r="I50" i="2"/>
  <c r="I70" i="2" s="1"/>
  <c r="E50" i="2"/>
  <c r="E70" i="2" s="1"/>
  <c r="P50" i="2"/>
  <c r="P65" i="2" s="1"/>
  <c r="Q72" i="2"/>
  <c r="D50" i="2"/>
  <c r="D71" i="2" s="1"/>
  <c r="P67" i="2"/>
  <c r="P64" i="2"/>
  <c r="P58" i="2"/>
  <c r="P56" i="2"/>
  <c r="O54" i="2"/>
  <c r="O55" i="2"/>
  <c r="O56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O53" i="2"/>
  <c r="K53" i="2"/>
  <c r="G53" i="2"/>
  <c r="P72" i="2"/>
  <c r="P71" i="2"/>
  <c r="P70" i="2"/>
  <c r="H50" i="2"/>
  <c r="H71" i="2" s="1"/>
  <c r="P68" i="2"/>
  <c r="P66" i="2"/>
  <c r="P63" i="2"/>
  <c r="P61" i="2"/>
  <c r="P59" i="2"/>
  <c r="P57" i="2"/>
  <c r="P55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J57" i="2"/>
  <c r="J61" i="2"/>
  <c r="J65" i="2"/>
  <c r="J69" i="2"/>
  <c r="F65" i="2"/>
  <c r="B53" i="2"/>
  <c r="N53" i="2"/>
  <c r="H54" i="2"/>
  <c r="L50" i="2"/>
  <c r="L70" i="2" s="1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M54" i="2"/>
  <c r="M58" i="2"/>
  <c r="M62" i="2"/>
  <c r="M66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Q53" i="2"/>
  <c r="I53" i="2"/>
  <c r="D64" i="2"/>
  <c r="L71" i="2" l="1"/>
  <c r="L72" i="2"/>
  <c r="E71" i="2"/>
  <c r="P60" i="2"/>
  <c r="P69" i="2"/>
  <c r="Q71" i="2"/>
  <c r="E64" i="2"/>
  <c r="P54" i="2"/>
  <c r="P62" i="2"/>
  <c r="P53" i="2"/>
  <c r="E53" i="2"/>
  <c r="H58" i="2"/>
  <c r="F61" i="2"/>
  <c r="E60" i="2"/>
  <c r="E56" i="2"/>
  <c r="H62" i="2"/>
  <c r="F57" i="2"/>
  <c r="E68" i="2"/>
  <c r="H66" i="2"/>
  <c r="F69" i="2"/>
  <c r="C60" i="2"/>
  <c r="I72" i="2"/>
  <c r="E55" i="2"/>
  <c r="E72" i="2"/>
  <c r="F72" i="2"/>
  <c r="F68" i="2"/>
  <c r="F64" i="2"/>
  <c r="F60" i="2"/>
  <c r="F56" i="2"/>
  <c r="C72" i="2"/>
  <c r="C56" i="2"/>
  <c r="E67" i="2"/>
  <c r="D56" i="2"/>
  <c r="E66" i="2"/>
  <c r="E62" i="2"/>
  <c r="E58" i="2"/>
  <c r="E54" i="2"/>
  <c r="F53" i="2"/>
  <c r="F71" i="2"/>
  <c r="F67" i="2"/>
  <c r="F63" i="2"/>
  <c r="F59" i="2"/>
  <c r="F55" i="2"/>
  <c r="L65" i="2"/>
  <c r="C68" i="2"/>
  <c r="I71" i="2"/>
  <c r="I73" i="2" s="1"/>
  <c r="D68" i="2"/>
  <c r="E63" i="2"/>
  <c r="E59" i="2"/>
  <c r="D60" i="2"/>
  <c r="E69" i="2"/>
  <c r="E65" i="2"/>
  <c r="E61" i="2"/>
  <c r="E57" i="2"/>
  <c r="F70" i="2"/>
  <c r="F66" i="2"/>
  <c r="F62" i="2"/>
  <c r="F58" i="2"/>
  <c r="C64" i="2"/>
  <c r="M69" i="2"/>
  <c r="M65" i="2"/>
  <c r="M61" i="2"/>
  <c r="M57" i="2"/>
  <c r="M72" i="2"/>
  <c r="J72" i="2"/>
  <c r="J68" i="2"/>
  <c r="J64" i="2"/>
  <c r="J60" i="2"/>
  <c r="J56" i="2"/>
  <c r="L69" i="2"/>
  <c r="C71" i="2"/>
  <c r="C67" i="2"/>
  <c r="C63" i="2"/>
  <c r="C59" i="2"/>
  <c r="C55" i="2"/>
  <c r="M70" i="2"/>
  <c r="M68" i="2"/>
  <c r="M64" i="2"/>
  <c r="M60" i="2"/>
  <c r="M56" i="2"/>
  <c r="J71" i="2"/>
  <c r="J67" i="2"/>
  <c r="J63" i="2"/>
  <c r="J59" i="2"/>
  <c r="J55" i="2"/>
  <c r="L57" i="2"/>
  <c r="C70" i="2"/>
  <c r="C66" i="2"/>
  <c r="C62" i="2"/>
  <c r="C58" i="2"/>
  <c r="C53" i="2"/>
  <c r="M53" i="2"/>
  <c r="M67" i="2"/>
  <c r="M63" i="2"/>
  <c r="M59" i="2"/>
  <c r="M55" i="2"/>
  <c r="J53" i="2"/>
  <c r="J70" i="2"/>
  <c r="J66" i="2"/>
  <c r="J62" i="2"/>
  <c r="J58" i="2"/>
  <c r="L61" i="2"/>
  <c r="C69" i="2"/>
  <c r="C65" i="2"/>
  <c r="C61" i="2"/>
  <c r="C57" i="2"/>
  <c r="D57" i="2"/>
  <c r="D61" i="2"/>
  <c r="D65" i="2"/>
  <c r="D69" i="2"/>
  <c r="D72" i="2"/>
  <c r="H55" i="2"/>
  <c r="H59" i="2"/>
  <c r="H63" i="2"/>
  <c r="H67" i="2"/>
  <c r="L54" i="2"/>
  <c r="L58" i="2"/>
  <c r="L62" i="2"/>
  <c r="L66" i="2"/>
  <c r="H70" i="2"/>
  <c r="H72" i="2"/>
  <c r="D53" i="2"/>
  <c r="D58" i="2"/>
  <c r="D62" i="2"/>
  <c r="D66" i="2"/>
  <c r="D70" i="2"/>
  <c r="H56" i="2"/>
  <c r="H60" i="2"/>
  <c r="H64" i="2"/>
  <c r="H68" i="2"/>
  <c r="L55" i="2"/>
  <c r="L59" i="2"/>
  <c r="L63" i="2"/>
  <c r="L67" i="2"/>
  <c r="D54" i="2"/>
  <c r="H53" i="2"/>
  <c r="D55" i="2"/>
  <c r="D59" i="2"/>
  <c r="D63" i="2"/>
  <c r="D67" i="2"/>
  <c r="H57" i="2"/>
  <c r="H61" i="2"/>
  <c r="H65" i="2"/>
  <c r="H69" i="2"/>
  <c r="L53" i="2"/>
  <c r="L56" i="2"/>
  <c r="L60" i="2"/>
  <c r="L64" i="2"/>
  <c r="L68" i="2"/>
  <c r="K73" i="2"/>
  <c r="K86" i="2" s="1"/>
  <c r="K109" i="2" s="1"/>
  <c r="B73" i="2"/>
  <c r="P73" i="2" l="1"/>
  <c r="P79" i="2"/>
  <c r="P102" i="2" s="1"/>
  <c r="P84" i="2"/>
  <c r="P107" i="2" s="1"/>
  <c r="P88" i="2"/>
  <c r="P111" i="2" s="1"/>
  <c r="P94" i="2"/>
  <c r="P117" i="2" s="1"/>
  <c r="P95" i="2"/>
  <c r="P118" i="2" s="1"/>
  <c r="E73" i="2"/>
  <c r="E89" i="2" s="1"/>
  <c r="E112" i="2" s="1"/>
  <c r="E84" i="2"/>
  <c r="E107" i="2" s="1"/>
  <c r="M73" i="2"/>
  <c r="M91" i="2" s="1"/>
  <c r="M114" i="2" s="1"/>
  <c r="P81" i="2"/>
  <c r="P104" i="2" s="1"/>
  <c r="P93" i="2"/>
  <c r="P116" i="2" s="1"/>
  <c r="P80" i="2"/>
  <c r="P103" i="2" s="1"/>
  <c r="P90" i="2"/>
  <c r="P113" i="2" s="1"/>
  <c r="P87" i="2"/>
  <c r="P110" i="2" s="1"/>
  <c r="P86" i="2"/>
  <c r="P109" i="2" s="1"/>
  <c r="P85" i="2"/>
  <c r="P108" i="2" s="1"/>
  <c r="P76" i="2"/>
  <c r="P99" i="2" s="1"/>
  <c r="P82" i="2"/>
  <c r="P105" i="2" s="1"/>
  <c r="P83" i="2"/>
  <c r="P106" i="2" s="1"/>
  <c r="P91" i="2"/>
  <c r="P114" i="2" s="1"/>
  <c r="P92" i="2"/>
  <c r="P115" i="2" s="1"/>
  <c r="P77" i="2"/>
  <c r="P100" i="2" s="1"/>
  <c r="P89" i="2"/>
  <c r="P112" i="2" s="1"/>
  <c r="P78" i="2"/>
  <c r="P101" i="2" s="1"/>
  <c r="L73" i="2"/>
  <c r="L79" i="2" s="1"/>
  <c r="L102" i="2" s="1"/>
  <c r="D73" i="2"/>
  <c r="D93" i="2" s="1"/>
  <c r="D116" i="2" s="1"/>
  <c r="I80" i="2"/>
  <c r="I103" i="2" s="1"/>
  <c r="I84" i="2"/>
  <c r="I107" i="2" s="1"/>
  <c r="I88" i="2"/>
  <c r="I111" i="2" s="1"/>
  <c r="I92" i="2"/>
  <c r="I115" i="2" s="1"/>
  <c r="I79" i="2"/>
  <c r="I102" i="2" s="1"/>
  <c r="I83" i="2"/>
  <c r="I106" i="2" s="1"/>
  <c r="I87" i="2"/>
  <c r="I110" i="2" s="1"/>
  <c r="I95" i="2"/>
  <c r="I118" i="2" s="1"/>
  <c r="I82" i="2"/>
  <c r="I105" i="2" s="1"/>
  <c r="I90" i="2"/>
  <c r="I113" i="2" s="1"/>
  <c r="I89" i="2"/>
  <c r="I112" i="2" s="1"/>
  <c r="I78" i="2"/>
  <c r="I101" i="2" s="1"/>
  <c r="I94" i="2"/>
  <c r="I117" i="2" s="1"/>
  <c r="I77" i="2"/>
  <c r="I100" i="2" s="1"/>
  <c r="I85" i="2"/>
  <c r="I108" i="2" s="1"/>
  <c r="I93" i="2"/>
  <c r="I116" i="2" s="1"/>
  <c r="I81" i="2"/>
  <c r="I104" i="2" s="1"/>
  <c r="I76" i="2"/>
  <c r="I99" i="2" s="1"/>
  <c r="C73" i="2"/>
  <c r="I86" i="2"/>
  <c r="I109" i="2" s="1"/>
  <c r="N73" i="2"/>
  <c r="H73" i="2"/>
  <c r="M80" i="2"/>
  <c r="M103" i="2" s="1"/>
  <c r="M84" i="2"/>
  <c r="M107" i="2" s="1"/>
  <c r="M88" i="2"/>
  <c r="M111" i="2" s="1"/>
  <c r="M92" i="2"/>
  <c r="M115" i="2" s="1"/>
  <c r="M79" i="2"/>
  <c r="M102" i="2" s="1"/>
  <c r="M83" i="2"/>
  <c r="M106" i="2" s="1"/>
  <c r="M87" i="2"/>
  <c r="M110" i="2" s="1"/>
  <c r="M95" i="2"/>
  <c r="M118" i="2" s="1"/>
  <c r="M78" i="2"/>
  <c r="M101" i="2" s="1"/>
  <c r="M94" i="2"/>
  <c r="M117" i="2" s="1"/>
  <c r="M77" i="2"/>
  <c r="M100" i="2" s="1"/>
  <c r="M85" i="2"/>
  <c r="M108" i="2" s="1"/>
  <c r="M93" i="2"/>
  <c r="M116" i="2" s="1"/>
  <c r="M82" i="2"/>
  <c r="M105" i="2" s="1"/>
  <c r="M90" i="2"/>
  <c r="M113" i="2" s="1"/>
  <c r="M81" i="2"/>
  <c r="M104" i="2" s="1"/>
  <c r="M89" i="2"/>
  <c r="M112" i="2" s="1"/>
  <c r="M76" i="2"/>
  <c r="M99" i="2" s="1"/>
  <c r="M86" i="2"/>
  <c r="M109" i="2" s="1"/>
  <c r="J73" i="2"/>
  <c r="J86" i="2" s="1"/>
  <c r="J109" i="2" s="1"/>
  <c r="K78" i="2"/>
  <c r="K101" i="2" s="1"/>
  <c r="K82" i="2"/>
  <c r="K105" i="2" s="1"/>
  <c r="K90" i="2"/>
  <c r="K113" i="2" s="1"/>
  <c r="K94" i="2"/>
  <c r="K117" i="2" s="1"/>
  <c r="K77" i="2"/>
  <c r="K100" i="2" s="1"/>
  <c r="K85" i="2"/>
  <c r="K108" i="2" s="1"/>
  <c r="K89" i="2"/>
  <c r="K112" i="2" s="1"/>
  <c r="K93" i="2"/>
  <c r="K116" i="2" s="1"/>
  <c r="K76" i="2"/>
  <c r="K99" i="2" s="1"/>
  <c r="K84" i="2"/>
  <c r="K107" i="2" s="1"/>
  <c r="K92" i="2"/>
  <c r="K115" i="2" s="1"/>
  <c r="K83" i="2"/>
  <c r="K106" i="2" s="1"/>
  <c r="K80" i="2"/>
  <c r="K103" i="2" s="1"/>
  <c r="K88" i="2"/>
  <c r="K111" i="2" s="1"/>
  <c r="K79" i="2"/>
  <c r="K102" i="2" s="1"/>
  <c r="K87" i="2"/>
  <c r="K110" i="2" s="1"/>
  <c r="K95" i="2"/>
  <c r="K118" i="2" s="1"/>
  <c r="K81" i="2"/>
  <c r="K104" i="2" s="1"/>
  <c r="O73" i="2"/>
  <c r="L95" i="2"/>
  <c r="L118" i="2" s="1"/>
  <c r="L94" i="2"/>
  <c r="L117" i="2" s="1"/>
  <c r="L84" i="2"/>
  <c r="L107" i="2" s="1"/>
  <c r="L76" i="2"/>
  <c r="L99" i="2" s="1"/>
  <c r="G73" i="2"/>
  <c r="Q73" i="2"/>
  <c r="Q86" i="2" s="1"/>
  <c r="Q109" i="2" s="1"/>
  <c r="I91" i="2"/>
  <c r="I114" i="2" s="1"/>
  <c r="K91" i="2"/>
  <c r="K114" i="2" s="1"/>
  <c r="B76" i="2"/>
  <c r="B99" i="2" s="1"/>
  <c r="B77" i="2"/>
  <c r="B100" i="2" s="1"/>
  <c r="B78" i="2"/>
  <c r="B101" i="2" s="1"/>
  <c r="B79" i="2"/>
  <c r="B102" i="2" s="1"/>
  <c r="B80" i="2"/>
  <c r="B103" i="2" s="1"/>
  <c r="B82" i="2"/>
  <c r="B105" i="2" s="1"/>
  <c r="B83" i="2"/>
  <c r="B106" i="2" s="1"/>
  <c r="B84" i="2"/>
  <c r="B107" i="2" s="1"/>
  <c r="B85" i="2"/>
  <c r="B108" i="2" s="1"/>
  <c r="B87" i="2"/>
  <c r="B110" i="2" s="1"/>
  <c r="B88" i="2"/>
  <c r="B111" i="2" s="1"/>
  <c r="B89" i="2"/>
  <c r="B112" i="2" s="1"/>
  <c r="B90" i="2"/>
  <c r="B113" i="2" s="1"/>
  <c r="B92" i="2"/>
  <c r="B115" i="2" s="1"/>
  <c r="B93" i="2"/>
  <c r="B116" i="2" s="1"/>
  <c r="B94" i="2"/>
  <c r="B117" i="2" s="1"/>
  <c r="B95" i="2"/>
  <c r="B118" i="2" s="1"/>
  <c r="B81" i="2"/>
  <c r="B104" i="2" s="1"/>
  <c r="B91" i="2"/>
  <c r="B114" i="2" s="1"/>
  <c r="B86" i="2"/>
  <c r="B109" i="2" s="1"/>
  <c r="E80" i="2" l="1"/>
  <c r="E103" i="2" s="1"/>
  <c r="E76" i="2"/>
  <c r="E99" i="2" s="1"/>
  <c r="E90" i="2"/>
  <c r="E113" i="2" s="1"/>
  <c r="E82" i="2"/>
  <c r="E105" i="2" s="1"/>
  <c r="E93" i="2"/>
  <c r="E116" i="2" s="1"/>
  <c r="E87" i="2"/>
  <c r="E110" i="2" s="1"/>
  <c r="E95" i="2"/>
  <c r="E118" i="2" s="1"/>
  <c r="E91" i="2"/>
  <c r="E114" i="2" s="1"/>
  <c r="E85" i="2"/>
  <c r="E108" i="2" s="1"/>
  <c r="E77" i="2"/>
  <c r="E100" i="2" s="1"/>
  <c r="E94" i="2"/>
  <c r="E117" i="2" s="1"/>
  <c r="E78" i="2"/>
  <c r="E101" i="2" s="1"/>
  <c r="E86" i="2"/>
  <c r="E109" i="2" s="1"/>
  <c r="E92" i="2"/>
  <c r="E115" i="2" s="1"/>
  <c r="E88" i="2"/>
  <c r="E111" i="2" s="1"/>
  <c r="E83" i="2"/>
  <c r="E106" i="2" s="1"/>
  <c r="E79" i="2"/>
  <c r="E102" i="2" s="1"/>
  <c r="E81" i="2"/>
  <c r="E104" i="2" s="1"/>
  <c r="B120" i="2"/>
  <c r="P119" i="2"/>
  <c r="L91" i="2"/>
  <c r="L114" i="2" s="1"/>
  <c r="L86" i="2"/>
  <c r="L109" i="2" s="1"/>
  <c r="L89" i="2"/>
  <c r="L112" i="2" s="1"/>
  <c r="L93" i="2"/>
  <c r="L116" i="2" s="1"/>
  <c r="L90" i="2"/>
  <c r="L113" i="2" s="1"/>
  <c r="L87" i="2"/>
  <c r="L110" i="2" s="1"/>
  <c r="D92" i="2"/>
  <c r="D115" i="2" s="1"/>
  <c r="L88" i="2"/>
  <c r="L111" i="2" s="1"/>
  <c r="L81" i="2"/>
  <c r="L104" i="2" s="1"/>
  <c r="L85" i="2"/>
  <c r="L108" i="2" s="1"/>
  <c r="L82" i="2"/>
  <c r="L105" i="2" s="1"/>
  <c r="L83" i="2"/>
  <c r="L106" i="2" s="1"/>
  <c r="L80" i="2"/>
  <c r="L103" i="2" s="1"/>
  <c r="L92" i="2"/>
  <c r="L115" i="2" s="1"/>
  <c r="L77" i="2"/>
  <c r="L100" i="2" s="1"/>
  <c r="L78" i="2"/>
  <c r="L101" i="2" s="1"/>
  <c r="I119" i="2"/>
  <c r="K119" i="2"/>
  <c r="M119" i="2"/>
  <c r="B119" i="2"/>
  <c r="B123" i="2" s="1"/>
  <c r="B124" i="2" s="1"/>
  <c r="D79" i="2"/>
  <c r="D102" i="2" s="1"/>
  <c r="D78" i="2"/>
  <c r="D101" i="2" s="1"/>
  <c r="D77" i="2"/>
  <c r="D100" i="2" s="1"/>
  <c r="D80" i="2"/>
  <c r="D103" i="2" s="1"/>
  <c r="D83" i="2"/>
  <c r="D106" i="2" s="1"/>
  <c r="D85" i="2"/>
  <c r="D108" i="2" s="1"/>
  <c r="D81" i="2"/>
  <c r="D104" i="2" s="1"/>
  <c r="D88" i="2"/>
  <c r="D111" i="2" s="1"/>
  <c r="D86" i="2"/>
  <c r="D109" i="2" s="1"/>
  <c r="D91" i="2"/>
  <c r="D114" i="2" s="1"/>
  <c r="D95" i="2"/>
  <c r="D118" i="2" s="1"/>
  <c r="D94" i="2"/>
  <c r="D117" i="2" s="1"/>
  <c r="D84" i="2"/>
  <c r="D107" i="2" s="1"/>
  <c r="D76" i="2"/>
  <c r="D99" i="2" s="1"/>
  <c r="D87" i="2"/>
  <c r="D110" i="2" s="1"/>
  <c r="D90" i="2"/>
  <c r="D113" i="2" s="1"/>
  <c r="D89" i="2"/>
  <c r="D112" i="2" s="1"/>
  <c r="D82" i="2"/>
  <c r="D105" i="2" s="1"/>
  <c r="G78" i="2"/>
  <c r="G101" i="2" s="1"/>
  <c r="G82" i="2"/>
  <c r="G105" i="2" s="1"/>
  <c r="G90" i="2"/>
  <c r="G113" i="2" s="1"/>
  <c r="G94" i="2"/>
  <c r="G117" i="2" s="1"/>
  <c r="G77" i="2"/>
  <c r="G100" i="2" s="1"/>
  <c r="G85" i="2"/>
  <c r="G108" i="2" s="1"/>
  <c r="G89" i="2"/>
  <c r="G112" i="2" s="1"/>
  <c r="G93" i="2"/>
  <c r="G116" i="2" s="1"/>
  <c r="G76" i="2"/>
  <c r="G99" i="2" s="1"/>
  <c r="G80" i="2"/>
  <c r="G103" i="2" s="1"/>
  <c r="G88" i="2"/>
  <c r="G111" i="2" s="1"/>
  <c r="G79" i="2"/>
  <c r="G102" i="2" s="1"/>
  <c r="G87" i="2"/>
  <c r="G110" i="2" s="1"/>
  <c r="G95" i="2"/>
  <c r="G118" i="2" s="1"/>
  <c r="G84" i="2"/>
  <c r="G107" i="2" s="1"/>
  <c r="G92" i="2"/>
  <c r="G115" i="2" s="1"/>
  <c r="G83" i="2"/>
  <c r="G106" i="2" s="1"/>
  <c r="G81" i="2"/>
  <c r="G104" i="2" s="1"/>
  <c r="G86" i="2"/>
  <c r="G109" i="2" s="1"/>
  <c r="H79" i="2"/>
  <c r="H102" i="2" s="1"/>
  <c r="H83" i="2"/>
  <c r="H106" i="2" s="1"/>
  <c r="H87" i="2"/>
  <c r="H110" i="2" s="1"/>
  <c r="H95" i="2"/>
  <c r="H118" i="2" s="1"/>
  <c r="H78" i="2"/>
  <c r="H101" i="2" s="1"/>
  <c r="H82" i="2"/>
  <c r="H105" i="2" s="1"/>
  <c r="H90" i="2"/>
  <c r="H113" i="2" s="1"/>
  <c r="H94" i="2"/>
  <c r="H117" i="2" s="1"/>
  <c r="H89" i="2"/>
  <c r="H112" i="2" s="1"/>
  <c r="H76" i="2"/>
  <c r="H99" i="2" s="1"/>
  <c r="H80" i="2"/>
  <c r="H103" i="2" s="1"/>
  <c r="H88" i="2"/>
  <c r="H111" i="2" s="1"/>
  <c r="H77" i="2"/>
  <c r="H100" i="2" s="1"/>
  <c r="H85" i="2"/>
  <c r="H108" i="2" s="1"/>
  <c r="H93" i="2"/>
  <c r="H116" i="2" s="1"/>
  <c r="H84" i="2"/>
  <c r="H107" i="2" s="1"/>
  <c r="H92" i="2"/>
  <c r="H115" i="2" s="1"/>
  <c r="H81" i="2"/>
  <c r="H104" i="2" s="1"/>
  <c r="H86" i="2"/>
  <c r="H109" i="2" s="1"/>
  <c r="C78" i="2"/>
  <c r="C101" i="2" s="1"/>
  <c r="C82" i="2"/>
  <c r="C105" i="2" s="1"/>
  <c r="C90" i="2"/>
  <c r="C113" i="2" s="1"/>
  <c r="C94" i="2"/>
  <c r="C117" i="2" s="1"/>
  <c r="C77" i="2"/>
  <c r="C100" i="2" s="1"/>
  <c r="C85" i="2"/>
  <c r="C108" i="2" s="1"/>
  <c r="C89" i="2"/>
  <c r="C112" i="2" s="1"/>
  <c r="C93" i="2"/>
  <c r="C116" i="2" s="1"/>
  <c r="C76" i="2"/>
  <c r="C99" i="2" s="1"/>
  <c r="C84" i="2"/>
  <c r="C107" i="2" s="1"/>
  <c r="C92" i="2"/>
  <c r="C115" i="2" s="1"/>
  <c r="C83" i="2"/>
  <c r="C106" i="2" s="1"/>
  <c r="C80" i="2"/>
  <c r="C103" i="2" s="1"/>
  <c r="C88" i="2"/>
  <c r="C111" i="2" s="1"/>
  <c r="C87" i="2"/>
  <c r="C110" i="2" s="1"/>
  <c r="C95" i="2"/>
  <c r="C118" i="2" s="1"/>
  <c r="C79" i="2"/>
  <c r="C102" i="2" s="1"/>
  <c r="C81" i="2"/>
  <c r="C104" i="2" s="1"/>
  <c r="C86" i="2"/>
  <c r="C109" i="2" s="1"/>
  <c r="Q80" i="2"/>
  <c r="Q103" i="2" s="1"/>
  <c r="Q84" i="2"/>
  <c r="Q107" i="2" s="1"/>
  <c r="Q88" i="2"/>
  <c r="Q111" i="2" s="1"/>
  <c r="Q92" i="2"/>
  <c r="Q115" i="2" s="1"/>
  <c r="Q79" i="2"/>
  <c r="Q102" i="2" s="1"/>
  <c r="Q83" i="2"/>
  <c r="Q106" i="2" s="1"/>
  <c r="Q87" i="2"/>
  <c r="Q110" i="2" s="1"/>
  <c r="Q95" i="2"/>
  <c r="Q118" i="2" s="1"/>
  <c r="Q82" i="2"/>
  <c r="Q105" i="2" s="1"/>
  <c r="Q90" i="2"/>
  <c r="Q113" i="2" s="1"/>
  <c r="Q89" i="2"/>
  <c r="Q112" i="2" s="1"/>
  <c r="Q78" i="2"/>
  <c r="Q101" i="2" s="1"/>
  <c r="Q94" i="2"/>
  <c r="Q117" i="2" s="1"/>
  <c r="Q77" i="2"/>
  <c r="Q100" i="2" s="1"/>
  <c r="Q85" i="2"/>
  <c r="Q108" i="2" s="1"/>
  <c r="Q93" i="2"/>
  <c r="Q116" i="2" s="1"/>
  <c r="Q76" i="2"/>
  <c r="Q99" i="2" s="1"/>
  <c r="Q81" i="2"/>
  <c r="Q104" i="2" s="1"/>
  <c r="G91" i="2"/>
  <c r="G114" i="2" s="1"/>
  <c r="J77" i="2"/>
  <c r="J100" i="2" s="1"/>
  <c r="J85" i="2"/>
  <c r="J108" i="2" s="1"/>
  <c r="J89" i="2"/>
  <c r="J112" i="2" s="1"/>
  <c r="J93" i="2"/>
  <c r="J116" i="2" s="1"/>
  <c r="J80" i="2"/>
  <c r="J103" i="2" s="1"/>
  <c r="J84" i="2"/>
  <c r="J107" i="2" s="1"/>
  <c r="J88" i="2"/>
  <c r="J111" i="2" s="1"/>
  <c r="J92" i="2"/>
  <c r="J115" i="2" s="1"/>
  <c r="J83" i="2"/>
  <c r="J106" i="2" s="1"/>
  <c r="J82" i="2"/>
  <c r="J105" i="2" s="1"/>
  <c r="J90" i="2"/>
  <c r="J113" i="2" s="1"/>
  <c r="J79" i="2"/>
  <c r="J102" i="2" s="1"/>
  <c r="J87" i="2"/>
  <c r="J110" i="2" s="1"/>
  <c r="J95" i="2"/>
  <c r="J118" i="2" s="1"/>
  <c r="J78" i="2"/>
  <c r="J101" i="2" s="1"/>
  <c r="J94" i="2"/>
  <c r="J117" i="2" s="1"/>
  <c r="J76" i="2"/>
  <c r="J99" i="2" s="1"/>
  <c r="J81" i="2"/>
  <c r="J104" i="2" s="1"/>
  <c r="H91" i="2"/>
  <c r="H114" i="2" s="1"/>
  <c r="C91" i="2"/>
  <c r="C114" i="2" s="1"/>
  <c r="O78" i="2"/>
  <c r="O101" i="2" s="1"/>
  <c r="O82" i="2"/>
  <c r="O105" i="2" s="1"/>
  <c r="O90" i="2"/>
  <c r="O113" i="2" s="1"/>
  <c r="O94" i="2"/>
  <c r="O117" i="2" s="1"/>
  <c r="O77" i="2"/>
  <c r="O100" i="2" s="1"/>
  <c r="O85" i="2"/>
  <c r="O108" i="2" s="1"/>
  <c r="O89" i="2"/>
  <c r="O112" i="2" s="1"/>
  <c r="O93" i="2"/>
  <c r="O116" i="2" s="1"/>
  <c r="O76" i="2"/>
  <c r="O99" i="2" s="1"/>
  <c r="O80" i="2"/>
  <c r="O103" i="2" s="1"/>
  <c r="O88" i="2"/>
  <c r="O111" i="2" s="1"/>
  <c r="O79" i="2"/>
  <c r="O102" i="2" s="1"/>
  <c r="O87" i="2"/>
  <c r="O110" i="2" s="1"/>
  <c r="O95" i="2"/>
  <c r="O118" i="2" s="1"/>
  <c r="O84" i="2"/>
  <c r="O107" i="2" s="1"/>
  <c r="O92" i="2"/>
  <c r="O115" i="2" s="1"/>
  <c r="O83" i="2"/>
  <c r="O106" i="2" s="1"/>
  <c r="O81" i="2"/>
  <c r="O104" i="2" s="1"/>
  <c r="O86" i="2"/>
  <c r="O109" i="2" s="1"/>
  <c r="N77" i="2"/>
  <c r="N100" i="2" s="1"/>
  <c r="N85" i="2"/>
  <c r="N108" i="2" s="1"/>
  <c r="N89" i="2"/>
  <c r="N112" i="2" s="1"/>
  <c r="N93" i="2"/>
  <c r="N116" i="2" s="1"/>
  <c r="N80" i="2"/>
  <c r="N103" i="2" s="1"/>
  <c r="N84" i="2"/>
  <c r="N107" i="2" s="1"/>
  <c r="N88" i="2"/>
  <c r="N111" i="2" s="1"/>
  <c r="N92" i="2"/>
  <c r="N115" i="2" s="1"/>
  <c r="N79" i="2"/>
  <c r="N102" i="2" s="1"/>
  <c r="N87" i="2"/>
  <c r="N110" i="2" s="1"/>
  <c r="N95" i="2"/>
  <c r="N118" i="2" s="1"/>
  <c r="N78" i="2"/>
  <c r="N101" i="2" s="1"/>
  <c r="N94" i="2"/>
  <c r="N117" i="2" s="1"/>
  <c r="N83" i="2"/>
  <c r="N106" i="2" s="1"/>
  <c r="N82" i="2"/>
  <c r="N105" i="2" s="1"/>
  <c r="N90" i="2"/>
  <c r="N113" i="2" s="1"/>
  <c r="N76" i="2"/>
  <c r="N99" i="2" s="1"/>
  <c r="N81" i="2"/>
  <c r="N104" i="2" s="1"/>
  <c r="N86" i="2"/>
  <c r="N109" i="2" s="1"/>
  <c r="Q91" i="2"/>
  <c r="Q114" i="2" s="1"/>
  <c r="O91" i="2"/>
  <c r="O114" i="2" s="1"/>
  <c r="J91" i="2"/>
  <c r="J114" i="2" s="1"/>
  <c r="N91" i="2"/>
  <c r="N114" i="2" s="1"/>
  <c r="F73" i="2"/>
  <c r="K123" i="2" l="1"/>
  <c r="K124" i="2" s="1"/>
  <c r="I123" i="2"/>
  <c r="I124" i="2" s="1"/>
  <c r="E119" i="2"/>
  <c r="E123" i="2" s="1"/>
  <c r="E124" i="2" s="1"/>
  <c r="P123" i="2"/>
  <c r="P124" i="2" s="1"/>
  <c r="M123" i="2"/>
  <c r="M124" i="2" s="1"/>
  <c r="L119" i="2"/>
  <c r="L123" i="2" s="1"/>
  <c r="L124" i="2" s="1"/>
  <c r="K128" i="2" s="1"/>
  <c r="Q119" i="2"/>
  <c r="Q123" i="2" s="1"/>
  <c r="Q124" i="2" s="1"/>
  <c r="O119" i="2"/>
  <c r="O123" i="2" s="1"/>
  <c r="O124" i="2" s="1"/>
  <c r="J119" i="2"/>
  <c r="J123" i="2" s="1"/>
  <c r="J124" i="2" s="1"/>
  <c r="H119" i="2"/>
  <c r="H123" i="2" s="1"/>
  <c r="H124" i="2" s="1"/>
  <c r="G119" i="2"/>
  <c r="G123" i="2" s="1"/>
  <c r="G124" i="2" s="1"/>
  <c r="N119" i="2"/>
  <c r="N123" i="2" s="1"/>
  <c r="N124" i="2" s="1"/>
  <c r="D119" i="2"/>
  <c r="D123" i="2" s="1"/>
  <c r="D124" i="2" s="1"/>
  <c r="C119" i="2"/>
  <c r="C123" i="2" s="1"/>
  <c r="C124" i="2" s="1"/>
  <c r="B128" i="2" s="1"/>
  <c r="F77" i="2"/>
  <c r="F100" i="2" s="1"/>
  <c r="F85" i="2"/>
  <c r="F108" i="2" s="1"/>
  <c r="F89" i="2"/>
  <c r="F112" i="2" s="1"/>
  <c r="F93" i="2"/>
  <c r="F116" i="2" s="1"/>
  <c r="F80" i="2"/>
  <c r="F103" i="2" s="1"/>
  <c r="F84" i="2"/>
  <c r="F107" i="2" s="1"/>
  <c r="F88" i="2"/>
  <c r="F111" i="2" s="1"/>
  <c r="F92" i="2"/>
  <c r="F115" i="2" s="1"/>
  <c r="F79" i="2"/>
  <c r="F102" i="2" s="1"/>
  <c r="F87" i="2"/>
  <c r="F110" i="2" s="1"/>
  <c r="F95" i="2"/>
  <c r="F118" i="2" s="1"/>
  <c r="F78" i="2"/>
  <c r="F101" i="2" s="1"/>
  <c r="F94" i="2"/>
  <c r="F117" i="2" s="1"/>
  <c r="F83" i="2"/>
  <c r="F106" i="2" s="1"/>
  <c r="F82" i="2"/>
  <c r="F105" i="2" s="1"/>
  <c r="F90" i="2"/>
  <c r="F113" i="2" s="1"/>
  <c r="F76" i="2"/>
  <c r="F99" i="2" s="1"/>
  <c r="F81" i="2"/>
  <c r="F104" i="2" s="1"/>
  <c r="F86" i="2"/>
  <c r="F109" i="2" s="1"/>
  <c r="F91" i="2"/>
  <c r="F114" i="2" s="1"/>
  <c r="N128" i="2" l="1"/>
  <c r="F119" i="2"/>
  <c r="F123" i="2" s="1"/>
  <c r="F124" i="2" s="1"/>
  <c r="B125" i="2" l="1"/>
  <c r="M126" i="2" s="1"/>
  <c r="E128" i="2"/>
  <c r="O126" i="2"/>
  <c r="G126" i="2"/>
  <c r="Q126" i="2" l="1"/>
  <c r="L126" i="2"/>
  <c r="J126" i="2"/>
  <c r="K126" i="2"/>
  <c r="I126" i="2"/>
  <c r="P126" i="2"/>
  <c r="D126" i="2"/>
  <c r="D129" i="2" s="1"/>
  <c r="E126" i="2"/>
  <c r="E129" i="2" s="1"/>
  <c r="H126" i="2"/>
  <c r="C126" i="2"/>
  <c r="C129" i="2" s="1"/>
  <c r="F126" i="2"/>
  <c r="F129" i="2" s="1"/>
  <c r="N126" i="2"/>
  <c r="B126" i="2"/>
  <c r="J129" i="2"/>
  <c r="G129" i="2"/>
  <c r="O129" i="2"/>
  <c r="M129" i="2"/>
  <c r="H129" i="2"/>
  <c r="I129" i="2"/>
  <c r="B129" i="2" l="1"/>
  <c r="C135" i="2"/>
  <c r="P129" i="2"/>
  <c r="Q129" i="2"/>
  <c r="N129" i="2"/>
  <c r="C136" i="2"/>
  <c r="C140" i="2"/>
  <c r="C144" i="2"/>
  <c r="C148" i="2"/>
  <c r="C152" i="2"/>
  <c r="C143" i="2"/>
  <c r="C137" i="2"/>
  <c r="C141" i="2"/>
  <c r="C145" i="2"/>
  <c r="C149" i="2"/>
  <c r="C153" i="2"/>
  <c r="C139" i="2"/>
  <c r="C151" i="2"/>
  <c r="C138" i="2"/>
  <c r="C142" i="2"/>
  <c r="C146" i="2"/>
  <c r="C150" i="2"/>
  <c r="C154" i="2"/>
  <c r="C147" i="2"/>
  <c r="K129" i="2"/>
  <c r="L129" i="2"/>
  <c r="B135" i="2" l="1"/>
  <c r="B152" i="2"/>
  <c r="B140" i="2"/>
  <c r="B151" i="2"/>
  <c r="B149" i="2"/>
  <c r="B142" i="2"/>
  <c r="B139" i="2"/>
  <c r="B147" i="2"/>
  <c r="B148" i="2"/>
  <c r="B150" i="2"/>
  <c r="B138" i="2"/>
  <c r="B136" i="2"/>
  <c r="B144" i="2"/>
  <c r="B137" i="2"/>
  <c r="B153" i="2"/>
  <c r="B146" i="2"/>
  <c r="B141" i="2"/>
  <c r="B143" i="2"/>
  <c r="B145" i="2"/>
  <c r="B154" i="2"/>
  <c r="D140" i="2"/>
  <c r="D145" i="2"/>
  <c r="D151" i="2"/>
  <c r="D149" i="2"/>
  <c r="D136" i="2"/>
  <c r="D141" i="2"/>
  <c r="D147" i="2"/>
  <c r="D152" i="2"/>
  <c r="D144" i="2"/>
  <c r="D137" i="2"/>
  <c r="D143" i="2"/>
  <c r="D148" i="2"/>
  <c r="D153" i="2"/>
  <c r="D139" i="2"/>
  <c r="D135" i="2"/>
  <c r="D150" i="2"/>
  <c r="D146" i="2"/>
  <c r="D154" i="2"/>
  <c r="D142" i="2"/>
  <c r="D138" i="2"/>
  <c r="E139" i="2"/>
  <c r="E143" i="2"/>
  <c r="E147" i="2"/>
  <c r="E151" i="2"/>
  <c r="E135" i="2"/>
  <c r="E150" i="2"/>
  <c r="E136" i="2"/>
  <c r="E140" i="2"/>
  <c r="E144" i="2"/>
  <c r="E148" i="2"/>
  <c r="E152" i="2"/>
  <c r="E142" i="2"/>
  <c r="E154" i="2"/>
  <c r="E137" i="2"/>
  <c r="E141" i="2"/>
  <c r="E145" i="2"/>
  <c r="E149" i="2"/>
  <c r="E153" i="2"/>
  <c r="E138" i="2"/>
  <c r="E146" i="2"/>
</calcChain>
</file>

<file path=xl/sharedStrings.xml><?xml version="1.0" encoding="utf-8"?>
<sst xmlns="http://schemas.openxmlformats.org/spreadsheetml/2006/main" count="166" uniqueCount="51">
  <si>
    <t>收益率</t>
  </si>
  <si>
    <t>-</t>
  </si>
  <si>
    <t xml:space="preserve">    销售毛利率(%)</t>
  </si>
  <si>
    <t xml:space="preserve">    三费/销售收入(%)</t>
  </si>
  <si>
    <t xml:space="preserve">    销售净利率(%)</t>
  </si>
  <si>
    <t>资产获利率</t>
  </si>
  <si>
    <t xml:space="preserve">    ROE(%)</t>
  </si>
  <si>
    <t xml:space="preserve">    ROA(%)</t>
  </si>
  <si>
    <t>增长率</t>
  </si>
  <si>
    <t xml:space="preserve">    销售收入增长率(%)</t>
  </si>
  <si>
    <t xml:space="preserve">    净利润增长率(%)</t>
  </si>
  <si>
    <t xml:space="preserve">    总资产增长率(%)</t>
  </si>
  <si>
    <t xml:space="preserve">    股东权益增长率(%)</t>
  </si>
  <si>
    <t>资本结构</t>
  </si>
  <si>
    <t xml:space="preserve">    资产负债率(%)</t>
  </si>
  <si>
    <t xml:space="preserve">    流动比率</t>
  </si>
  <si>
    <t xml:space="preserve">    速动比率</t>
  </si>
  <si>
    <t>资产管理效率</t>
  </si>
  <si>
    <t xml:space="preserve">    总资产周转率(次)</t>
  </si>
  <si>
    <t xml:space="preserve">    固定资产周转率(次)</t>
  </si>
  <si>
    <t xml:space="preserve">    应收账款周转率(次)</t>
  </si>
  <si>
    <t xml:space="preserve">    存货周转率(次)</t>
  </si>
  <si>
    <t>数据来源：Wind资讯</t>
  </si>
  <si>
    <t xml:space="preserve">    速动比率</t>
    <phoneticPr fontId="2" type="noConversion"/>
  </si>
  <si>
    <t xml:space="preserve">    总资产增长率(%)</t>
    <phoneticPr fontId="2" type="noConversion"/>
  </si>
  <si>
    <t xml:space="preserve">    ROA(%)</t>
    <phoneticPr fontId="2" type="noConversion"/>
  </si>
  <si>
    <t>标准化</t>
    <phoneticPr fontId="2" type="noConversion"/>
  </si>
  <si>
    <t>min</t>
    <phoneticPr fontId="2" type="noConversion"/>
  </si>
  <si>
    <t>max</t>
    <phoneticPr fontId="2" type="noConversion"/>
  </si>
  <si>
    <t>max-min</t>
    <phoneticPr fontId="2" type="noConversion"/>
  </si>
  <si>
    <t>sum</t>
    <phoneticPr fontId="2" type="noConversion"/>
  </si>
  <si>
    <t>转换矩阵</t>
    <phoneticPr fontId="2" type="noConversion"/>
  </si>
  <si>
    <t>熵</t>
    <phoneticPr fontId="2" type="noConversion"/>
  </si>
  <si>
    <t>ep</t>
    <phoneticPr fontId="2" type="noConversion"/>
  </si>
  <si>
    <t>K</t>
    <phoneticPr fontId="2" type="noConversion"/>
  </si>
  <si>
    <t>信息效用</t>
    <phoneticPr fontId="2" type="noConversion"/>
  </si>
  <si>
    <t>sum</t>
    <phoneticPr fontId="2" type="noConversion"/>
  </si>
  <si>
    <t>总权重</t>
    <phoneticPr fontId="2" type="noConversion"/>
  </si>
  <si>
    <t>分类权重</t>
    <phoneticPr fontId="2" type="noConversion"/>
  </si>
  <si>
    <t>功效系数</t>
    <phoneticPr fontId="2" type="noConversion"/>
  </si>
  <si>
    <t>盈利能力</t>
    <phoneticPr fontId="2" type="noConversion"/>
  </si>
  <si>
    <t>增长潜力</t>
    <phoneticPr fontId="2" type="noConversion"/>
  </si>
  <si>
    <t>偿债能力</t>
    <phoneticPr fontId="2" type="noConversion"/>
  </si>
  <si>
    <t>经营效率</t>
    <phoneticPr fontId="2" type="noConversion"/>
  </si>
  <si>
    <t xml:space="preserve">    1-资产负债率(%)</t>
    <phoneticPr fontId="2" type="noConversion"/>
  </si>
  <si>
    <t>sum(每一个指标的信息效用）</t>
    <phoneticPr fontId="2" type="noConversion"/>
  </si>
  <si>
    <t>盈利能力</t>
  </si>
  <si>
    <t>增长潜力</t>
  </si>
  <si>
    <t>偿债能力</t>
  </si>
  <si>
    <t>经营效率</t>
  </si>
  <si>
    <t>年份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</si>
</sst>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_ "/>
    <numFmt numFmtId="179" formatCode="0.000000000000000_ "/>
    <numFmt numFmtId="180" formatCode="0.0000000000000000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color theme="8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vertical="top"/>
    </xf>
    <xf numFmtId="0" fontId="4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2" fontId="4" fillId="0" borderId="0" xfId="0" applyNumberFormat="1" applyFont="1" applyBorder="1">
      <alignment vertical="center"/>
    </xf>
    <xf numFmtId="177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178" fontId="4" fillId="0" borderId="0" xfId="0" applyNumberFormat="1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>
      <alignment vertical="center"/>
    </xf>
    <xf numFmtId="0" fontId="6" fillId="4" borderId="0" xfId="2" applyBorder="1" applyAlignment="1">
      <alignment vertical="top"/>
    </xf>
    <xf numFmtId="0" fontId="7" fillId="5" borderId="0" xfId="3" applyBorder="1" applyAlignment="1">
      <alignment vertical="top"/>
    </xf>
    <xf numFmtId="0" fontId="5" fillId="3" borderId="0" xfId="1" applyBorder="1" applyAlignment="1">
      <alignment vertical="top"/>
    </xf>
    <xf numFmtId="0" fontId="6" fillId="4" borderId="0" xfId="2" applyBorder="1">
      <alignment vertical="center"/>
    </xf>
    <xf numFmtId="179" fontId="4" fillId="0" borderId="0" xfId="0" applyNumberFormat="1" applyFont="1" applyBorder="1">
      <alignment vertical="center"/>
    </xf>
    <xf numFmtId="180" fontId="4" fillId="0" borderId="0" xfId="0" applyNumberFormat="1" applyFont="1" applyBorder="1">
      <alignment vertical="center"/>
    </xf>
    <xf numFmtId="0" fontId="8" fillId="0" borderId="0" xfId="0" applyFont="1" applyBorder="1" applyAlignment="1">
      <alignment vertical="top"/>
    </xf>
    <xf numFmtId="0" fontId="8" fillId="0" borderId="0" xfId="0" applyFont="1" applyFill="1" applyBorder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房地产行业财务分析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Sheet1!$B$134</c:f>
              <c:strCache>
                <c:ptCount val="1"/>
                <c:pt idx="0">
                  <c:v>盈利能力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Sheet1!$A$135:$A$154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Sheet1!$B$135:$B$154</c:f>
              <c:numCache>
                <c:formatCode>General</c:formatCode>
                <c:ptCount val="20"/>
                <c:pt idx="0">
                  <c:v>12.540160711002125</c:v>
                </c:pt>
                <c:pt idx="1">
                  <c:v>12.853402876645394</c:v>
                </c:pt>
                <c:pt idx="2">
                  <c:v>12.251753641989257</c:v>
                </c:pt>
                <c:pt idx="3">
                  <c:v>12.205438164131092</c:v>
                </c:pt>
                <c:pt idx="4">
                  <c:v>12.617300380013608</c:v>
                </c:pt>
                <c:pt idx="5">
                  <c:v>11.819073405343277</c:v>
                </c:pt>
                <c:pt idx="6">
                  <c:v>11.290712096957829</c:v>
                </c:pt>
                <c:pt idx="7">
                  <c:v>10.938820024080936</c:v>
                </c:pt>
                <c:pt idx="8">
                  <c:v>11.477784759431501</c:v>
                </c:pt>
                <c:pt idx="9">
                  <c:v>12.044191505602484</c:v>
                </c:pt>
                <c:pt idx="10">
                  <c:v>13.894309036185012</c:v>
                </c:pt>
                <c:pt idx="11">
                  <c:v>15.556900070900575</c:v>
                </c:pt>
                <c:pt idx="12">
                  <c:v>15.268013805087357</c:v>
                </c:pt>
                <c:pt idx="13">
                  <c:v>15.65309838139733</c:v>
                </c:pt>
                <c:pt idx="14">
                  <c:v>16.516939137284147</c:v>
                </c:pt>
                <c:pt idx="15">
                  <c:v>15.592102945325831</c:v>
                </c:pt>
                <c:pt idx="16">
                  <c:v>13.990013494201158</c:v>
                </c:pt>
                <c:pt idx="17">
                  <c:v>13.35117887266798</c:v>
                </c:pt>
                <c:pt idx="18">
                  <c:v>11.941383226150293</c:v>
                </c:pt>
                <c:pt idx="19">
                  <c:v>11.651743836920415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E9-4401-B4C1-1A9830C60F6F}"/>
            </c:ext>
          </c:extLst>
        </c:ser>
        <c:ser>
          <c:idx val="2"/>
          <c:order val="1"/>
          <c:tx>
            <c:strRef>
              <c:f>Sheet1!$D$134</c:f>
              <c:strCache>
                <c:ptCount val="1"/>
                <c:pt idx="0">
                  <c:v>偿债能力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Sheet1!$A$135:$A$154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Sheet1!$D$135:$D$154</c:f>
              <c:numCache>
                <c:formatCode>0.0000</c:formatCode>
                <c:ptCount val="20"/>
                <c:pt idx="0">
                  <c:v>12.728258370380676</c:v>
                </c:pt>
                <c:pt idx="1">
                  <c:v>12.759216206655488</c:v>
                </c:pt>
                <c:pt idx="2">
                  <c:v>12.145216418052193</c:v>
                </c:pt>
                <c:pt idx="3">
                  <c:v>11.683492847853183</c:v>
                </c:pt>
                <c:pt idx="4">
                  <c:v>11.371726109758098</c:v>
                </c:pt>
                <c:pt idx="5">
                  <c:v>10.635344950912419</c:v>
                </c:pt>
                <c:pt idx="6">
                  <c:v>9.8862771769758417</c:v>
                </c:pt>
                <c:pt idx="7">
                  <c:v>9.4945612858098531</c:v>
                </c:pt>
                <c:pt idx="8">
                  <c:v>9.026691698190362</c:v>
                </c:pt>
                <c:pt idx="9">
                  <c:v>8.471535989129146</c:v>
                </c:pt>
                <c:pt idx="10">
                  <c:v>8.7462381751901788</c:v>
                </c:pt>
                <c:pt idx="11">
                  <c:v>8.553580210749411</c:v>
                </c:pt>
                <c:pt idx="12">
                  <c:v>8.2195301207236966</c:v>
                </c:pt>
                <c:pt idx="13">
                  <c:v>7.0901452813112842</c:v>
                </c:pt>
                <c:pt idx="14">
                  <c:v>6.6059322264428717</c:v>
                </c:pt>
                <c:pt idx="15">
                  <c:v>6.3032682920237546</c:v>
                </c:pt>
                <c:pt idx="16">
                  <c:v>5.9403057076999755</c:v>
                </c:pt>
                <c:pt idx="17">
                  <c:v>5.9018801088115165</c:v>
                </c:pt>
                <c:pt idx="18">
                  <c:v>5.5195962545657151</c:v>
                </c:pt>
                <c:pt idx="19">
                  <c:v>5.4352980938822002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7E9-4401-B4C1-1A9830C60F6F}"/>
            </c:ext>
          </c:extLst>
        </c:ser>
        <c:ser>
          <c:idx val="3"/>
          <c:order val="2"/>
          <c:tx>
            <c:strRef>
              <c:f>Sheet1!$E$134</c:f>
              <c:strCache>
                <c:ptCount val="1"/>
                <c:pt idx="0">
                  <c:v>经营效率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Sheet1!$A$135:$A$154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Sheet1!$E$135:$E$154</c:f>
              <c:numCache>
                <c:formatCode>0.0000</c:formatCode>
                <c:ptCount val="20"/>
                <c:pt idx="0">
                  <c:v>0.81479730540484807</c:v>
                </c:pt>
                <c:pt idx="1">
                  <c:v>0.72984199039465047</c:v>
                </c:pt>
                <c:pt idx="2">
                  <c:v>0.26095934975605151</c:v>
                </c:pt>
                <c:pt idx="3">
                  <c:v>0.27438644409277313</c:v>
                </c:pt>
                <c:pt idx="4">
                  <c:v>0.59597563854140101</c:v>
                </c:pt>
                <c:pt idx="5">
                  <c:v>1.3841671663857702</c:v>
                </c:pt>
                <c:pt idx="6">
                  <c:v>1.5957541067810861</c:v>
                </c:pt>
                <c:pt idx="7">
                  <c:v>1.8461874522862591</c:v>
                </c:pt>
                <c:pt idx="8">
                  <c:v>1.8155414528812335</c:v>
                </c:pt>
                <c:pt idx="9">
                  <c:v>2.3793616608362078</c:v>
                </c:pt>
                <c:pt idx="10">
                  <c:v>3.2908823818808726</c:v>
                </c:pt>
                <c:pt idx="11">
                  <c:v>3.7407668499429985</c:v>
                </c:pt>
                <c:pt idx="12">
                  <c:v>4.5033899720743342</c:v>
                </c:pt>
                <c:pt idx="13">
                  <c:v>5.28809504548585</c:v>
                </c:pt>
                <c:pt idx="14">
                  <c:v>5.5106552560967597</c:v>
                </c:pt>
                <c:pt idx="15">
                  <c:v>5.7290966533266179</c:v>
                </c:pt>
                <c:pt idx="16">
                  <c:v>5.9240182748276684</c:v>
                </c:pt>
                <c:pt idx="17">
                  <c:v>5.7706844628847538</c:v>
                </c:pt>
                <c:pt idx="18">
                  <c:v>6.8418700029969282</c:v>
                </c:pt>
                <c:pt idx="19">
                  <c:v>7.0205290062802224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9-4401-B4C1-1A9830C6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635696"/>
        <c:axId val="1588486208"/>
      </c:lineChart>
      <c:lineChart>
        <c:grouping val="standard"/>
        <c:varyColors val="0"/>
        <c:ser>
          <c:idx val="1"/>
          <c:order val="3"/>
          <c:tx>
            <c:strRef>
              <c:f>Sheet1!$C$134</c:f>
              <c:strCache>
                <c:ptCount val="1"/>
                <c:pt idx="0">
                  <c:v>增长潜力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Sheet1!$C$135:$C$154</c:f>
              <c:numCache>
                <c:formatCode>0.0000</c:formatCode>
                <c:ptCount val="20"/>
                <c:pt idx="0">
                  <c:v>10.34017221789647</c:v>
                </c:pt>
                <c:pt idx="1">
                  <c:v>1.0602191555792031</c:v>
                </c:pt>
                <c:pt idx="2">
                  <c:v>10.97983269517454</c:v>
                </c:pt>
                <c:pt idx="3">
                  <c:v>8.0262782636831052</c:v>
                </c:pt>
                <c:pt idx="4">
                  <c:v>-4.8124385005953592</c:v>
                </c:pt>
                <c:pt idx="5">
                  <c:v>5.1405175215671406</c:v>
                </c:pt>
                <c:pt idx="6">
                  <c:v>8.4131819404430797</c:v>
                </c:pt>
                <c:pt idx="7">
                  <c:v>-6.2995458404502536</c:v>
                </c:pt>
                <c:pt idx="8">
                  <c:v>4.5080367007487832</c:v>
                </c:pt>
                <c:pt idx="9">
                  <c:v>71.95149885325479</c:v>
                </c:pt>
                <c:pt idx="10">
                  <c:v>41.9822561414951</c:v>
                </c:pt>
                <c:pt idx="11">
                  <c:v>4.8566001672900319</c:v>
                </c:pt>
                <c:pt idx="12">
                  <c:v>16.835147015317904</c:v>
                </c:pt>
                <c:pt idx="13">
                  <c:v>12.832654672860688</c:v>
                </c:pt>
                <c:pt idx="14">
                  <c:v>8.9881642568048594</c:v>
                </c:pt>
                <c:pt idx="15">
                  <c:v>10.189299987321462</c:v>
                </c:pt>
                <c:pt idx="16">
                  <c:v>10.933182245247041</c:v>
                </c:pt>
                <c:pt idx="17">
                  <c:v>6.4526281450778562</c:v>
                </c:pt>
                <c:pt idx="18">
                  <c:v>7.0413488585338744</c:v>
                </c:pt>
                <c:pt idx="19">
                  <c:v>14.936596018728004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7E9-4401-B4C1-1A9830C6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9680"/>
        <c:axId val="1982195760"/>
      </c:lineChart>
      <c:catAx>
        <c:axId val="11896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6208"/>
        <c:crosses val="autoZero"/>
        <c:auto val="1"/>
        <c:lblAlgn val="ctr"/>
        <c:lblOffset val="100"/>
        <c:noMultiLvlLbl val="0"/>
      </c:catAx>
      <c:valAx>
        <c:axId val="15884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635696"/>
        <c:crosses val="autoZero"/>
        <c:crossBetween val="between"/>
      </c:valAx>
      <c:valAx>
        <c:axId val="198219576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79680"/>
        <c:crosses val="max"/>
        <c:crossBetween val="between"/>
      </c:valAx>
      <c:catAx>
        <c:axId val="158847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8219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396881</xdr:colOff>
      <xdr:row>134</xdr:row>
      <xdr:rowOff>60325</xdr:rowOff>
    </xdr:from>
    <xdr:to>
      <xdr:col>19</xdr:col>
      <xdr:colOff>215906</xdr:colOff>
      <xdr:row>152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200025</xdr:colOff>
      <xdr:row>133</xdr:row>
      <xdr:rowOff>28574</xdr:rowOff>
    </xdr:from>
    <xdr:to>
      <xdr:col>11</xdr:col>
      <xdr:colOff>623705</xdr:colOff>
      <xdr:row>160</xdr:row>
      <xdr:rowOff>27947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5E8AD3C-11A8-444F-9246-5FE6F554B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1225" y="19059524"/>
          <a:ext cx="5891030" cy="3885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opLeftCell="A126" workbookViewId="0">
      <selection activeCell="A134" sqref="A134:E154"/>
    </sheetView>
  </sheetViews>
  <sheetFormatPr defaultColWidth="8.75" defaultRowHeight="11.25" x14ac:dyDescent="0.15"/>
  <cols>
    <col min="1" max="1" width="31" style="7" customWidth="1"/>
    <col min="2" max="2" width="10.625" style="7" customWidth="1"/>
    <col min="3" max="3" width="17.625" style="7" customWidth="1"/>
    <col min="4" max="4" width="18.5" style="7" customWidth="1"/>
    <col min="5" max="8" width="10.625" style="7" customWidth="1"/>
    <col min="9" max="9" width="14.5" style="7" customWidth="1"/>
    <col min="10" max="10" width="10.625" style="7" customWidth="1"/>
    <col min="11" max="11" width="14.75" style="7" customWidth="1"/>
    <col min="12" max="12" width="13.875" style="7" customWidth="1"/>
    <col min="13" max="13" width="15.625" style="7" customWidth="1"/>
    <col min="14" max="17" width="10.625" style="7" customWidth="1"/>
    <col min="18" max="16384" width="8.75" style="7"/>
  </cols>
  <sheetData>
    <row r="1" spans="1:17" ht="13.5" x14ac:dyDescent="0.15">
      <c r="A1" s="5"/>
      <c r="B1" s="16" t="s">
        <v>2</v>
      </c>
      <c r="C1" s="16" t="s">
        <v>3</v>
      </c>
      <c r="D1" s="16" t="s">
        <v>4</v>
      </c>
      <c r="E1" s="6" t="s">
        <v>6</v>
      </c>
      <c r="F1" s="6" t="s">
        <v>25</v>
      </c>
      <c r="G1" s="6" t="s">
        <v>9</v>
      </c>
      <c r="H1" s="6" t="s">
        <v>10</v>
      </c>
      <c r="I1" s="6" t="s">
        <v>24</v>
      </c>
      <c r="J1" s="6" t="s">
        <v>12</v>
      </c>
      <c r="K1" s="17" t="s">
        <v>44</v>
      </c>
      <c r="L1" s="17" t="s">
        <v>15</v>
      </c>
      <c r="M1" s="17" t="s">
        <v>23</v>
      </c>
      <c r="N1" s="18" t="s">
        <v>18</v>
      </c>
      <c r="O1" s="18" t="s">
        <v>19</v>
      </c>
      <c r="P1" s="18" t="s">
        <v>20</v>
      </c>
      <c r="Q1" s="18" t="s">
        <v>21</v>
      </c>
    </row>
    <row r="2" spans="1:17" s="15" customFormat="1" x14ac:dyDescent="0.15">
      <c r="A2" s="5">
        <v>1997</v>
      </c>
      <c r="B2" s="22">
        <v>25.47</v>
      </c>
      <c r="C2" s="22">
        <v>13.47</v>
      </c>
      <c r="D2" s="22">
        <v>12.88</v>
      </c>
      <c r="E2" s="22">
        <v>9.51</v>
      </c>
      <c r="F2" s="22">
        <v>5.08</v>
      </c>
      <c r="G2" s="22">
        <v>14.26</v>
      </c>
      <c r="H2" s="22">
        <v>14.71</v>
      </c>
      <c r="I2" s="22">
        <v>17.399999999999999</v>
      </c>
      <c r="J2" s="22">
        <v>29.22</v>
      </c>
      <c r="K2" s="23">
        <v>56.06</v>
      </c>
      <c r="L2" s="22">
        <v>1.6</v>
      </c>
      <c r="M2" s="22">
        <v>0.93</v>
      </c>
      <c r="N2" s="22">
        <v>0.39</v>
      </c>
      <c r="O2" s="22">
        <v>0</v>
      </c>
      <c r="P2" s="22">
        <v>4.1399999999999997</v>
      </c>
      <c r="Q2" s="22">
        <v>1.06</v>
      </c>
    </row>
    <row r="3" spans="1:17" s="15" customFormat="1" x14ac:dyDescent="0.15">
      <c r="A3" s="5">
        <v>1998</v>
      </c>
      <c r="B3" s="22">
        <v>26.49</v>
      </c>
      <c r="C3" s="22">
        <v>14.78</v>
      </c>
      <c r="D3" s="22">
        <v>10.97</v>
      </c>
      <c r="E3" s="22">
        <v>6.41</v>
      </c>
      <c r="F3" s="22">
        <v>3.76</v>
      </c>
      <c r="G3" s="22">
        <v>1.7</v>
      </c>
      <c r="H3" s="22">
        <v>-21.12</v>
      </c>
      <c r="I3" s="22">
        <v>13.86</v>
      </c>
      <c r="J3" s="22">
        <v>14.78</v>
      </c>
      <c r="K3" s="23">
        <v>56.26</v>
      </c>
      <c r="L3" s="22">
        <v>1.6</v>
      </c>
      <c r="M3" s="22">
        <v>0.89</v>
      </c>
      <c r="N3" s="22">
        <v>0.34</v>
      </c>
      <c r="O3" s="22">
        <v>0</v>
      </c>
      <c r="P3" s="22">
        <v>3.73</v>
      </c>
      <c r="Q3" s="22">
        <v>0.94</v>
      </c>
    </row>
    <row r="4" spans="1:17" s="15" customFormat="1" x14ac:dyDescent="0.15">
      <c r="A4" s="5">
        <v>1999</v>
      </c>
      <c r="B4" s="22">
        <v>24.31</v>
      </c>
      <c r="C4" s="22">
        <v>14.95</v>
      </c>
      <c r="D4" s="22">
        <v>11.03</v>
      </c>
      <c r="E4" s="22">
        <v>7.56</v>
      </c>
      <c r="F4" s="22">
        <v>4.22</v>
      </c>
      <c r="G4" s="22">
        <v>9.84</v>
      </c>
      <c r="H4" s="22">
        <v>33.869999999999997</v>
      </c>
      <c r="I4" s="22">
        <v>16.73</v>
      </c>
      <c r="J4" s="22">
        <v>14.97</v>
      </c>
      <c r="K4" s="23">
        <v>53.43</v>
      </c>
      <c r="L4" s="22">
        <v>1.55</v>
      </c>
      <c r="M4" s="22">
        <v>0.92</v>
      </c>
      <c r="N4" s="22">
        <v>0.38</v>
      </c>
      <c r="O4" s="22">
        <v>0</v>
      </c>
      <c r="P4" s="22">
        <v>0</v>
      </c>
      <c r="Q4" s="22">
        <v>1.1200000000000001</v>
      </c>
    </row>
    <row r="5" spans="1:17" s="15" customFormat="1" x14ac:dyDescent="0.15">
      <c r="A5" s="5">
        <v>2000</v>
      </c>
      <c r="B5" s="22">
        <v>24.19</v>
      </c>
      <c r="C5" s="22">
        <v>15.52</v>
      </c>
      <c r="D5" s="22">
        <v>10.1</v>
      </c>
      <c r="E5" s="22">
        <v>7.29</v>
      </c>
      <c r="F5" s="22">
        <v>3.85</v>
      </c>
      <c r="G5" s="22">
        <v>16.399999999999999</v>
      </c>
      <c r="H5" s="22">
        <v>7.39</v>
      </c>
      <c r="I5" s="22">
        <v>21.39</v>
      </c>
      <c r="J5" s="22">
        <v>16.21</v>
      </c>
      <c r="K5" s="23">
        <v>51.19</v>
      </c>
      <c r="L5" s="22">
        <v>1.58</v>
      </c>
      <c r="M5" s="22">
        <v>0.99</v>
      </c>
      <c r="N5" s="22">
        <v>0.38</v>
      </c>
      <c r="O5" s="22">
        <v>0</v>
      </c>
      <c r="P5" s="22">
        <v>0</v>
      </c>
      <c r="Q5" s="22">
        <v>1.19</v>
      </c>
    </row>
    <row r="6" spans="1:17" s="15" customFormat="1" x14ac:dyDescent="0.15">
      <c r="A6" s="5">
        <v>2001</v>
      </c>
      <c r="B6" s="22">
        <v>25.72</v>
      </c>
      <c r="C6" s="22">
        <v>18.79</v>
      </c>
      <c r="D6" s="22">
        <v>4.88</v>
      </c>
      <c r="E6" s="22">
        <v>3.12</v>
      </c>
      <c r="F6" s="22">
        <v>1.68</v>
      </c>
      <c r="G6" s="22">
        <v>3.34</v>
      </c>
      <c r="H6" s="22">
        <v>-49.32</v>
      </c>
      <c r="I6" s="22">
        <v>9.83</v>
      </c>
      <c r="J6" s="22">
        <v>9.39</v>
      </c>
      <c r="K6" s="23">
        <v>49.95</v>
      </c>
      <c r="L6" s="22">
        <v>1.53</v>
      </c>
      <c r="M6" s="22">
        <v>0.88</v>
      </c>
      <c r="N6" s="22">
        <v>0.35</v>
      </c>
      <c r="O6" s="22">
        <v>1.64</v>
      </c>
      <c r="P6" s="22">
        <v>0</v>
      </c>
      <c r="Q6" s="22">
        <v>0.98</v>
      </c>
    </row>
    <row r="7" spans="1:17" s="15" customFormat="1" x14ac:dyDescent="0.15">
      <c r="A7" s="5">
        <v>2002</v>
      </c>
      <c r="B7" s="22">
        <v>24.54</v>
      </c>
      <c r="C7" s="22">
        <v>17.25</v>
      </c>
      <c r="D7" s="22">
        <v>4.21</v>
      </c>
      <c r="E7" s="22">
        <v>2.89</v>
      </c>
      <c r="F7" s="22">
        <v>1.53</v>
      </c>
      <c r="G7" s="22">
        <v>13.27</v>
      </c>
      <c r="H7" s="22">
        <v>10.220000000000001</v>
      </c>
      <c r="I7" s="22">
        <v>11.42</v>
      </c>
      <c r="J7" s="22">
        <v>5.07</v>
      </c>
      <c r="K7" s="23">
        <v>46.78</v>
      </c>
      <c r="L7" s="22">
        <v>1.45</v>
      </c>
      <c r="M7" s="22">
        <v>0.77</v>
      </c>
      <c r="N7" s="22">
        <v>0.36</v>
      </c>
      <c r="O7" s="22">
        <v>1.8</v>
      </c>
      <c r="P7" s="22">
        <v>5.57</v>
      </c>
      <c r="Q7" s="22">
        <v>0.94</v>
      </c>
    </row>
    <row r="8" spans="1:17" s="15" customFormat="1" x14ac:dyDescent="0.15">
      <c r="A8" s="5">
        <v>2003</v>
      </c>
      <c r="B8" s="22">
        <v>23.87</v>
      </c>
      <c r="C8" s="22">
        <v>15.71</v>
      </c>
      <c r="D8" s="22">
        <v>4.33</v>
      </c>
      <c r="E8" s="22">
        <v>3.58</v>
      </c>
      <c r="F8" s="22">
        <v>1.66</v>
      </c>
      <c r="G8" s="22">
        <v>18.05</v>
      </c>
      <c r="H8" s="22">
        <v>25.08</v>
      </c>
      <c r="I8" s="22">
        <v>15.02</v>
      </c>
      <c r="J8" s="22">
        <v>5.07</v>
      </c>
      <c r="K8" s="23">
        <v>43.47</v>
      </c>
      <c r="L8" s="22">
        <v>1.43</v>
      </c>
      <c r="M8" s="22">
        <v>0.69</v>
      </c>
      <c r="N8" s="22">
        <v>0.38</v>
      </c>
      <c r="O8" s="22">
        <v>1.95</v>
      </c>
      <c r="P8" s="22">
        <v>6.93</v>
      </c>
      <c r="Q8" s="22">
        <v>0.89</v>
      </c>
    </row>
    <row r="9" spans="1:17" s="15" customFormat="1" x14ac:dyDescent="0.15">
      <c r="A9" s="5">
        <v>2004</v>
      </c>
      <c r="B9" s="22">
        <v>23.36</v>
      </c>
      <c r="C9" s="22">
        <v>16.559999999999999</v>
      </c>
      <c r="D9" s="22">
        <v>1.71</v>
      </c>
      <c r="E9" s="22">
        <v>1.28</v>
      </c>
      <c r="F9" s="22">
        <v>0.69</v>
      </c>
      <c r="G9" s="22">
        <v>19.010000000000002</v>
      </c>
      <c r="H9" s="22">
        <v>-61.72</v>
      </c>
      <c r="I9" s="22">
        <v>8.49</v>
      </c>
      <c r="J9" s="22">
        <v>4.22</v>
      </c>
      <c r="K9" s="23">
        <v>41.76</v>
      </c>
      <c r="L9" s="22">
        <v>1.36</v>
      </c>
      <c r="M9" s="22">
        <v>0.66</v>
      </c>
      <c r="N9" s="22">
        <v>0.41</v>
      </c>
      <c r="O9" s="22">
        <v>2.2000000000000002</v>
      </c>
      <c r="P9" s="22">
        <v>8.2899999999999991</v>
      </c>
      <c r="Q9" s="22">
        <v>0.92</v>
      </c>
    </row>
    <row r="10" spans="1:17" s="15" customFormat="1" x14ac:dyDescent="0.15">
      <c r="A10" s="5">
        <v>2005</v>
      </c>
      <c r="B10" s="22">
        <v>25.01</v>
      </c>
      <c r="C10" s="22">
        <v>16.559999999999999</v>
      </c>
      <c r="D10" s="22">
        <v>2.0299999999999998</v>
      </c>
      <c r="E10" s="22">
        <v>1.51</v>
      </c>
      <c r="F10" s="22">
        <v>0.76</v>
      </c>
      <c r="G10" s="22">
        <v>-1.46</v>
      </c>
      <c r="H10" s="22">
        <v>22.97</v>
      </c>
      <c r="I10" s="22">
        <v>5.87</v>
      </c>
      <c r="J10" s="22">
        <v>1.36</v>
      </c>
      <c r="K10" s="23">
        <v>39.76</v>
      </c>
      <c r="L10" s="22">
        <v>1.31</v>
      </c>
      <c r="M10" s="22">
        <v>0.57999999999999996</v>
      </c>
      <c r="N10" s="22">
        <v>0.37</v>
      </c>
      <c r="O10" s="22">
        <v>2.08</v>
      </c>
      <c r="P10" s="22">
        <v>8.48</v>
      </c>
      <c r="Q10" s="22">
        <v>0.79</v>
      </c>
    </row>
    <row r="11" spans="1:17" s="15" customFormat="1" x14ac:dyDescent="0.15">
      <c r="A11" s="5">
        <v>2006</v>
      </c>
      <c r="B11" s="22">
        <v>27.72</v>
      </c>
      <c r="C11" s="22">
        <v>12.7</v>
      </c>
      <c r="D11" s="22">
        <v>6.24</v>
      </c>
      <c r="E11" s="22">
        <v>6.05</v>
      </c>
      <c r="F11" s="22">
        <v>2.41</v>
      </c>
      <c r="G11" s="22">
        <v>26.3</v>
      </c>
      <c r="H11" s="22">
        <v>389.21</v>
      </c>
      <c r="I11" s="22">
        <v>36.840000000000003</v>
      </c>
      <c r="J11" s="22">
        <v>29.76</v>
      </c>
      <c r="K11" s="23">
        <v>37.18</v>
      </c>
      <c r="L11" s="22">
        <v>1.45</v>
      </c>
      <c r="M11" s="22">
        <v>0.54</v>
      </c>
      <c r="N11" s="22">
        <v>0.39</v>
      </c>
      <c r="O11" s="22">
        <v>3.06</v>
      </c>
      <c r="P11" s="22">
        <v>11.18</v>
      </c>
      <c r="Q11" s="22">
        <v>0.66</v>
      </c>
    </row>
    <row r="12" spans="1:17" s="15" customFormat="1" x14ac:dyDescent="0.15">
      <c r="A12" s="5">
        <v>2007</v>
      </c>
      <c r="B12" s="22">
        <v>31.96</v>
      </c>
      <c r="C12" s="22">
        <v>11.29</v>
      </c>
      <c r="D12" s="22">
        <v>12.3</v>
      </c>
      <c r="E12" s="22">
        <v>12.18</v>
      </c>
      <c r="F12" s="22">
        <v>4.55</v>
      </c>
      <c r="G12" s="22">
        <v>33.99</v>
      </c>
      <c r="H12" s="22">
        <v>173.78</v>
      </c>
      <c r="I12" s="22">
        <v>41.37</v>
      </c>
      <c r="J12" s="22">
        <v>46</v>
      </c>
      <c r="K12" s="23">
        <v>38.26</v>
      </c>
      <c r="L12" s="22">
        <v>1.62</v>
      </c>
      <c r="M12" s="22">
        <v>0.59</v>
      </c>
      <c r="N12" s="22">
        <v>0.37</v>
      </c>
      <c r="O12" s="22">
        <v>4.58</v>
      </c>
      <c r="P12" s="22">
        <v>15.57</v>
      </c>
      <c r="Q12" s="22">
        <v>0.54</v>
      </c>
    </row>
    <row r="13" spans="1:17" s="15" customFormat="1" x14ac:dyDescent="0.15">
      <c r="A13" s="5">
        <v>2008</v>
      </c>
      <c r="B13" s="22">
        <v>36.299999999999997</v>
      </c>
      <c r="C13" s="22">
        <v>12.1</v>
      </c>
      <c r="D13" s="22">
        <v>13.56</v>
      </c>
      <c r="E13" s="22">
        <v>10.34</v>
      </c>
      <c r="F13" s="22">
        <v>4.1399999999999997</v>
      </c>
      <c r="G13" s="22">
        <v>3.73</v>
      </c>
      <c r="H13" s="22">
        <v>1.93</v>
      </c>
      <c r="I13" s="22">
        <v>12.03</v>
      </c>
      <c r="J13" s="22">
        <v>12.25</v>
      </c>
      <c r="K13" s="23">
        <v>37.409999999999997</v>
      </c>
      <c r="L13" s="22">
        <v>1.77</v>
      </c>
      <c r="M13" s="22">
        <v>0.5</v>
      </c>
      <c r="N13" s="22">
        <v>0.31</v>
      </c>
      <c r="O13" s="22">
        <v>5.49</v>
      </c>
      <c r="P13" s="22">
        <v>17.690000000000001</v>
      </c>
      <c r="Q13" s="22">
        <v>0.36</v>
      </c>
    </row>
    <row r="14" spans="1:17" s="15" customFormat="1" x14ac:dyDescent="0.15">
      <c r="A14" s="5">
        <v>2009</v>
      </c>
      <c r="B14" s="22">
        <v>35.6</v>
      </c>
      <c r="C14" s="22">
        <v>9.48</v>
      </c>
      <c r="D14" s="22">
        <v>16.97</v>
      </c>
      <c r="E14" s="22">
        <v>13.41</v>
      </c>
      <c r="F14" s="22">
        <v>4.95</v>
      </c>
      <c r="G14" s="22">
        <v>20.46</v>
      </c>
      <c r="H14" s="22">
        <v>43.64</v>
      </c>
      <c r="I14" s="22">
        <v>30.65</v>
      </c>
      <c r="J14" s="22">
        <v>24.56</v>
      </c>
      <c r="K14" s="23">
        <v>35.569999999999993</v>
      </c>
      <c r="L14" s="22">
        <v>1.91</v>
      </c>
      <c r="M14" s="22">
        <v>0.65</v>
      </c>
      <c r="N14" s="22">
        <v>0.28999999999999998</v>
      </c>
      <c r="O14" s="22">
        <v>7.42</v>
      </c>
      <c r="P14" s="22">
        <v>20.190000000000001</v>
      </c>
      <c r="Q14" s="22">
        <v>0.33</v>
      </c>
    </row>
    <row r="15" spans="1:17" s="15" customFormat="1" x14ac:dyDescent="0.15">
      <c r="A15" s="5">
        <v>2010</v>
      </c>
      <c r="B15" s="22">
        <v>37.25</v>
      </c>
      <c r="C15" s="22">
        <v>9.52</v>
      </c>
      <c r="D15" s="22">
        <v>16.2</v>
      </c>
      <c r="E15" s="22">
        <v>13.6</v>
      </c>
      <c r="F15" s="22">
        <v>4.4800000000000004</v>
      </c>
      <c r="G15" s="22">
        <v>27.3</v>
      </c>
      <c r="H15" s="22">
        <v>20.76</v>
      </c>
      <c r="I15" s="22">
        <v>32.43</v>
      </c>
      <c r="J15" s="22">
        <v>13.58</v>
      </c>
      <c r="K15" s="23">
        <v>30.569999999999993</v>
      </c>
      <c r="L15" s="22">
        <v>1.78</v>
      </c>
      <c r="M15" s="22">
        <v>0.57999999999999996</v>
      </c>
      <c r="N15" s="22">
        <v>0.28000000000000003</v>
      </c>
      <c r="O15" s="22">
        <v>9.3800000000000008</v>
      </c>
      <c r="P15" s="22">
        <v>22.78</v>
      </c>
      <c r="Q15" s="22">
        <v>0.31</v>
      </c>
    </row>
    <row r="16" spans="1:17" s="15" customFormat="1" x14ac:dyDescent="0.15">
      <c r="A16" s="5">
        <v>2011</v>
      </c>
      <c r="B16" s="22">
        <v>39.42</v>
      </c>
      <c r="C16" s="22">
        <v>10.66</v>
      </c>
      <c r="D16" s="22">
        <v>15.94</v>
      </c>
      <c r="E16" s="22">
        <v>14.2</v>
      </c>
      <c r="F16" s="22">
        <v>4.0599999999999996</v>
      </c>
      <c r="G16" s="22">
        <v>13.21</v>
      </c>
      <c r="H16" s="22">
        <v>11.3</v>
      </c>
      <c r="I16" s="22">
        <v>20.78</v>
      </c>
      <c r="J16" s="22">
        <v>15.65</v>
      </c>
      <c r="K16" s="23">
        <v>28.709999999999994</v>
      </c>
      <c r="L16" s="22">
        <v>1.62</v>
      </c>
      <c r="M16" s="22">
        <v>0.4</v>
      </c>
      <c r="N16" s="22">
        <v>0.25</v>
      </c>
      <c r="O16" s="22">
        <v>10.07</v>
      </c>
      <c r="P16" s="22">
        <v>23.41</v>
      </c>
      <c r="Q16" s="22">
        <v>0.24</v>
      </c>
    </row>
    <row r="17" spans="1:17" s="15" customFormat="1" x14ac:dyDescent="0.15">
      <c r="A17" s="5">
        <v>2012</v>
      </c>
      <c r="B17" s="22">
        <v>37.43</v>
      </c>
      <c r="C17" s="22">
        <v>9.98</v>
      </c>
      <c r="D17" s="22">
        <v>14.74</v>
      </c>
      <c r="E17" s="22">
        <v>14.16</v>
      </c>
      <c r="F17" s="22">
        <v>3.8</v>
      </c>
      <c r="G17" s="22">
        <v>24.35</v>
      </c>
      <c r="H17" s="22">
        <v>14.06</v>
      </c>
      <c r="I17" s="22">
        <v>20.14</v>
      </c>
      <c r="J17" s="22">
        <v>13.99</v>
      </c>
      <c r="K17" s="23">
        <v>27.290000000000006</v>
      </c>
      <c r="L17" s="22">
        <v>1.6</v>
      </c>
      <c r="M17" s="22">
        <v>0.43</v>
      </c>
      <c r="N17" s="22">
        <v>0.26</v>
      </c>
      <c r="O17" s="22">
        <v>11.14</v>
      </c>
      <c r="P17" s="22">
        <v>23.24</v>
      </c>
      <c r="Q17" s="22">
        <v>0.25</v>
      </c>
    </row>
    <row r="18" spans="1:17" s="15" customFormat="1" x14ac:dyDescent="0.15">
      <c r="A18" s="5">
        <v>2013</v>
      </c>
      <c r="B18" s="22">
        <v>33.51</v>
      </c>
      <c r="C18" s="22">
        <v>8.93</v>
      </c>
      <c r="D18" s="22">
        <v>13.41</v>
      </c>
      <c r="E18" s="22">
        <v>14.33</v>
      </c>
      <c r="F18" s="22">
        <v>3.62</v>
      </c>
      <c r="G18" s="22">
        <v>27.48</v>
      </c>
      <c r="H18" s="22">
        <v>14.59</v>
      </c>
      <c r="I18" s="22">
        <v>22.44</v>
      </c>
      <c r="J18" s="22">
        <v>14.96</v>
      </c>
      <c r="K18" s="23">
        <v>25.64</v>
      </c>
      <c r="L18" s="22">
        <v>1.62</v>
      </c>
      <c r="M18" s="22">
        <v>0.41</v>
      </c>
      <c r="N18" s="22">
        <v>0.27</v>
      </c>
      <c r="O18" s="22">
        <v>13.2</v>
      </c>
      <c r="P18" s="22">
        <v>21.25</v>
      </c>
      <c r="Q18" s="22">
        <v>0.28000000000000003</v>
      </c>
    </row>
    <row r="19" spans="1:17" s="15" customFormat="1" x14ac:dyDescent="0.15">
      <c r="A19" s="5">
        <v>2014</v>
      </c>
      <c r="B19" s="22">
        <v>31.88</v>
      </c>
      <c r="C19" s="22">
        <v>9.19</v>
      </c>
      <c r="D19" s="22">
        <v>11.99</v>
      </c>
      <c r="E19" s="22">
        <v>12.72</v>
      </c>
      <c r="F19" s="22">
        <v>3.06</v>
      </c>
      <c r="G19" s="22">
        <v>12.53</v>
      </c>
      <c r="H19" s="22">
        <v>1.32</v>
      </c>
      <c r="I19" s="22">
        <v>15.68</v>
      </c>
      <c r="J19" s="22">
        <v>14.87</v>
      </c>
      <c r="K19" s="23">
        <v>25.47</v>
      </c>
      <c r="L19" s="22">
        <v>1.61</v>
      </c>
      <c r="M19" s="22">
        <v>0.41</v>
      </c>
      <c r="N19" s="22">
        <v>0.26</v>
      </c>
      <c r="O19" s="22">
        <v>13.81</v>
      </c>
      <c r="P19" s="22">
        <v>19.149999999999999</v>
      </c>
      <c r="Q19" s="22">
        <v>0.27</v>
      </c>
    </row>
    <row r="20" spans="1:17" s="15" customFormat="1" x14ac:dyDescent="0.15">
      <c r="A20" s="5">
        <v>2015</v>
      </c>
      <c r="B20" s="22">
        <v>28.37</v>
      </c>
      <c r="C20" s="22">
        <v>8.85</v>
      </c>
      <c r="D20" s="22">
        <v>10.06</v>
      </c>
      <c r="E20" s="22">
        <v>11.67</v>
      </c>
      <c r="F20" s="22">
        <v>2.85</v>
      </c>
      <c r="G20" s="22">
        <v>5.14</v>
      </c>
      <c r="H20" s="22">
        <v>3.57</v>
      </c>
      <c r="I20" s="22">
        <v>20.100000000000001</v>
      </c>
      <c r="J20" s="22">
        <v>20.04</v>
      </c>
      <c r="K20" s="23">
        <v>23.629999999999995</v>
      </c>
      <c r="L20" s="22">
        <v>1.63</v>
      </c>
      <c r="M20" s="22">
        <v>0.46</v>
      </c>
      <c r="N20" s="22">
        <v>0.28000000000000003</v>
      </c>
      <c r="O20" s="22">
        <v>16.53</v>
      </c>
      <c r="P20" s="22">
        <v>22.46</v>
      </c>
      <c r="Q20" s="22">
        <v>0.33</v>
      </c>
    </row>
    <row r="21" spans="1:17" s="15" customFormat="1" x14ac:dyDescent="0.15">
      <c r="A21" s="5">
        <v>2016</v>
      </c>
      <c r="B21" s="22">
        <v>27.58</v>
      </c>
      <c r="C21" s="22">
        <v>8.2100000000000009</v>
      </c>
      <c r="D21" s="22">
        <v>10.66</v>
      </c>
      <c r="E21" s="22">
        <v>13.13</v>
      </c>
      <c r="F21" s="22">
        <v>2.98</v>
      </c>
      <c r="G21" s="22">
        <v>28.55</v>
      </c>
      <c r="H21" s="22">
        <v>38.21</v>
      </c>
      <c r="I21" s="22">
        <v>22.59</v>
      </c>
      <c r="J21" s="22">
        <v>18.190000000000001</v>
      </c>
      <c r="K21" s="23">
        <v>23.099999999999994</v>
      </c>
      <c r="L21" s="22">
        <v>1.65</v>
      </c>
      <c r="M21" s="22">
        <v>0.55000000000000004</v>
      </c>
      <c r="N21" s="22">
        <v>0.28000000000000003</v>
      </c>
      <c r="O21" s="22">
        <v>17.399999999999999</v>
      </c>
      <c r="P21" s="22">
        <v>22.32</v>
      </c>
      <c r="Q21" s="22">
        <v>0.35</v>
      </c>
    </row>
    <row r="22" spans="1:17" s="15" customFormat="1" x14ac:dyDescent="0.15">
      <c r="A22" s="7" t="s">
        <v>27</v>
      </c>
      <c r="B22" s="7">
        <f>MIN(B2:B21)</f>
        <v>23.36</v>
      </c>
      <c r="C22" s="7">
        <f t="shared" ref="C22" si="0">MIN(C2:C21)</f>
        <v>8.2100000000000009</v>
      </c>
      <c r="D22" s="7">
        <f t="shared" ref="D22" si="1">MIN(D2:D21)</f>
        <v>1.71</v>
      </c>
      <c r="E22" s="7">
        <f t="shared" ref="E22" si="2">MIN(E2:E21)</f>
        <v>1.28</v>
      </c>
      <c r="F22" s="7">
        <f t="shared" ref="F22" si="3">MIN(F2:F21)</f>
        <v>0.69</v>
      </c>
      <c r="G22" s="7">
        <f t="shared" ref="G22" si="4">MIN(G2:G21)</f>
        <v>-1.46</v>
      </c>
      <c r="H22" s="7">
        <f t="shared" ref="H22" si="5">MIN(H2:H21)</f>
        <v>-61.72</v>
      </c>
      <c r="I22" s="7">
        <f t="shared" ref="I22" si="6">MIN(I2:I21)</f>
        <v>5.87</v>
      </c>
      <c r="J22" s="7">
        <f t="shared" ref="J22" si="7">MIN(J2:J21)</f>
        <v>1.36</v>
      </c>
      <c r="K22" s="15">
        <v>56.26</v>
      </c>
      <c r="L22" s="7">
        <f t="shared" ref="L22" si="8">MIN(L2:L21)</f>
        <v>1.31</v>
      </c>
      <c r="M22" s="7">
        <f t="shared" ref="M22" si="9">MIN(M2:M21)</f>
        <v>0.4</v>
      </c>
      <c r="N22" s="7">
        <f t="shared" ref="N22" si="10">MIN(N2:N21)</f>
        <v>0.25</v>
      </c>
      <c r="O22" s="7">
        <f t="shared" ref="O22" si="11">MIN(O2:O21)</f>
        <v>0</v>
      </c>
      <c r="P22" s="7">
        <f t="shared" ref="P22" si="12">MIN(P2:P21)</f>
        <v>0</v>
      </c>
      <c r="Q22" s="7">
        <f t="shared" ref="Q22" si="13">MIN(Q2:Q21)</f>
        <v>0.24</v>
      </c>
    </row>
    <row r="23" spans="1:17" s="15" customFormat="1" x14ac:dyDescent="0.15">
      <c r="A23" s="7" t="s">
        <v>28</v>
      </c>
      <c r="B23" s="7">
        <f>MAX(B2:B21)</f>
        <v>39.42</v>
      </c>
      <c r="C23" s="7">
        <f t="shared" ref="C23:N23" si="14">MAX(C2:C21)</f>
        <v>18.79</v>
      </c>
      <c r="D23" s="7">
        <f t="shared" si="14"/>
        <v>16.97</v>
      </c>
      <c r="E23" s="7">
        <f t="shared" si="14"/>
        <v>14.33</v>
      </c>
      <c r="F23" s="7">
        <f t="shared" si="14"/>
        <v>5.08</v>
      </c>
      <c r="G23" s="7">
        <f t="shared" si="14"/>
        <v>33.99</v>
      </c>
      <c r="H23" s="7">
        <f t="shared" si="14"/>
        <v>389.21</v>
      </c>
      <c r="I23" s="7">
        <f t="shared" si="14"/>
        <v>41.37</v>
      </c>
      <c r="J23" s="7">
        <f t="shared" si="14"/>
        <v>46</v>
      </c>
      <c r="K23" s="15">
        <v>23.099999999999994</v>
      </c>
      <c r="L23" s="7">
        <f t="shared" si="14"/>
        <v>1.91</v>
      </c>
      <c r="M23" s="7">
        <f t="shared" si="14"/>
        <v>0.99</v>
      </c>
      <c r="N23" s="7">
        <f t="shared" si="14"/>
        <v>0.41</v>
      </c>
      <c r="O23" s="7">
        <f>MAX(O2:O21)</f>
        <v>17.399999999999999</v>
      </c>
      <c r="P23" s="7">
        <f t="shared" ref="P23:Q23" si="15">MAX(P2:P21)</f>
        <v>23.41</v>
      </c>
      <c r="Q23" s="7">
        <f t="shared" si="15"/>
        <v>1.19</v>
      </c>
    </row>
    <row r="24" spans="1:17" s="15" customFormat="1" x14ac:dyDescent="0.15">
      <c r="A24" s="7" t="s">
        <v>29</v>
      </c>
      <c r="B24" s="7">
        <f>B23-B22</f>
        <v>16.060000000000002</v>
      </c>
      <c r="C24" s="7">
        <f t="shared" ref="C24" si="16">C23-C22</f>
        <v>10.579999999999998</v>
      </c>
      <c r="D24" s="7">
        <f t="shared" ref="D24" si="17">D23-D22</f>
        <v>15.259999999999998</v>
      </c>
      <c r="E24" s="7">
        <f t="shared" ref="E24" si="18">E23-E22</f>
        <v>13.05</v>
      </c>
      <c r="F24" s="7">
        <f t="shared" ref="F24" si="19">F23-F22</f>
        <v>4.3900000000000006</v>
      </c>
      <c r="G24" s="7">
        <f t="shared" ref="G24" si="20">G23-G22</f>
        <v>35.450000000000003</v>
      </c>
      <c r="H24" s="7">
        <f t="shared" ref="H24" si="21">H23-H22</f>
        <v>450.92999999999995</v>
      </c>
      <c r="I24" s="7">
        <f t="shared" ref="I24" si="22">I23-I22</f>
        <v>35.5</v>
      </c>
      <c r="J24" s="7">
        <f t="shared" ref="J24" si="23">J23-J22</f>
        <v>44.64</v>
      </c>
      <c r="K24" s="15">
        <v>66.84</v>
      </c>
      <c r="L24" s="7">
        <f t="shared" ref="L24" si="24">L23-L22</f>
        <v>0.59999999999999987</v>
      </c>
      <c r="M24" s="7">
        <f t="shared" ref="M24" si="25">M23-M22</f>
        <v>0.59</v>
      </c>
      <c r="N24" s="7">
        <f t="shared" ref="N24" si="26">N23-N22</f>
        <v>0.15999999999999998</v>
      </c>
      <c r="O24" s="7">
        <f t="shared" ref="O24" si="27">O23-O22</f>
        <v>17.399999999999999</v>
      </c>
      <c r="P24" s="7">
        <f t="shared" ref="P24" si="28">P23-P22</f>
        <v>23.41</v>
      </c>
      <c r="Q24" s="7">
        <f t="shared" ref="Q24" si="29">Q23-Q22</f>
        <v>0.95</v>
      </c>
    </row>
    <row r="25" spans="1:17" s="15" customForma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5" customForma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5" customFormat="1" x14ac:dyDescent="0.15">
      <c r="A27" s="13" t="s">
        <v>39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15">
      <c r="A28" s="5">
        <v>1997</v>
      </c>
      <c r="B28" s="8">
        <v>25.47</v>
      </c>
      <c r="C28" s="8">
        <v>13.47</v>
      </c>
      <c r="D28" s="8">
        <v>12.88</v>
      </c>
      <c r="E28" s="8">
        <v>9.51</v>
      </c>
      <c r="F28" s="8">
        <v>5.08</v>
      </c>
      <c r="G28" s="8">
        <v>14.26</v>
      </c>
      <c r="H28" s="8">
        <v>14.71</v>
      </c>
      <c r="I28" s="8">
        <v>17.399999999999999</v>
      </c>
      <c r="J28" s="8">
        <v>29.22</v>
      </c>
      <c r="K28" s="8">
        <v>43.94</v>
      </c>
      <c r="L28" s="8">
        <v>1.6</v>
      </c>
      <c r="M28" s="8">
        <v>0.93</v>
      </c>
      <c r="N28" s="8">
        <v>0.39</v>
      </c>
      <c r="O28" s="8">
        <v>0</v>
      </c>
      <c r="P28" s="8">
        <v>4.1399999999999997</v>
      </c>
      <c r="Q28" s="8">
        <v>1.06</v>
      </c>
    </row>
    <row r="29" spans="1:17" x14ac:dyDescent="0.15">
      <c r="A29" s="5">
        <v>1998</v>
      </c>
      <c r="B29" s="8">
        <v>26.49</v>
      </c>
      <c r="C29" s="8">
        <v>14.78</v>
      </c>
      <c r="D29" s="8">
        <v>10.97</v>
      </c>
      <c r="E29" s="8">
        <v>6.41</v>
      </c>
      <c r="F29" s="8">
        <v>3.76</v>
      </c>
      <c r="G29" s="8">
        <v>1.7</v>
      </c>
      <c r="H29" s="8">
        <v>-21.12</v>
      </c>
      <c r="I29" s="8">
        <v>13.86</v>
      </c>
      <c r="J29" s="8">
        <v>14.78</v>
      </c>
      <c r="K29" s="8">
        <v>43.74</v>
      </c>
      <c r="L29" s="8">
        <v>1.6</v>
      </c>
      <c r="M29" s="8">
        <v>0.89</v>
      </c>
      <c r="N29" s="8">
        <v>0.34</v>
      </c>
      <c r="O29" s="8">
        <v>0</v>
      </c>
      <c r="P29" s="8">
        <v>3.73</v>
      </c>
      <c r="Q29" s="8">
        <v>0.94</v>
      </c>
    </row>
    <row r="30" spans="1:17" x14ac:dyDescent="0.15">
      <c r="A30" s="5">
        <v>1999</v>
      </c>
      <c r="B30" s="8">
        <v>24.31</v>
      </c>
      <c r="C30" s="8">
        <v>14.95</v>
      </c>
      <c r="D30" s="8">
        <v>11.03</v>
      </c>
      <c r="E30" s="8">
        <v>7.56</v>
      </c>
      <c r="F30" s="8">
        <v>4.22</v>
      </c>
      <c r="G30" s="8">
        <v>9.84</v>
      </c>
      <c r="H30" s="8">
        <v>33.869999999999997</v>
      </c>
      <c r="I30" s="8">
        <v>16.73</v>
      </c>
      <c r="J30" s="8">
        <v>14.97</v>
      </c>
      <c r="K30" s="8">
        <v>46.57</v>
      </c>
      <c r="L30" s="8">
        <v>1.55</v>
      </c>
      <c r="M30" s="8">
        <v>0.92</v>
      </c>
      <c r="N30" s="8">
        <v>0.38</v>
      </c>
      <c r="O30" s="8">
        <v>0</v>
      </c>
      <c r="P30" s="8">
        <v>0</v>
      </c>
      <c r="Q30" s="8">
        <v>1.1200000000000001</v>
      </c>
    </row>
    <row r="31" spans="1:17" x14ac:dyDescent="0.15">
      <c r="A31" s="5">
        <v>2000</v>
      </c>
      <c r="B31" s="8">
        <v>24.19</v>
      </c>
      <c r="C31" s="8">
        <v>15.52</v>
      </c>
      <c r="D31" s="8">
        <v>10.1</v>
      </c>
      <c r="E31" s="8">
        <v>7.29</v>
      </c>
      <c r="F31" s="8">
        <v>3.85</v>
      </c>
      <c r="G31" s="8">
        <v>16.399999999999999</v>
      </c>
      <c r="H31" s="8">
        <v>7.39</v>
      </c>
      <c r="I31" s="8">
        <v>21.39</v>
      </c>
      <c r="J31" s="8">
        <v>16.21</v>
      </c>
      <c r="K31" s="8">
        <v>48.81</v>
      </c>
      <c r="L31" s="8">
        <v>1.58</v>
      </c>
      <c r="M31" s="8">
        <v>0.99</v>
      </c>
      <c r="N31" s="8">
        <v>0.38</v>
      </c>
      <c r="O31" s="8">
        <v>0</v>
      </c>
      <c r="P31" s="8">
        <v>0</v>
      </c>
      <c r="Q31" s="8">
        <v>1.19</v>
      </c>
    </row>
    <row r="32" spans="1:17" x14ac:dyDescent="0.15">
      <c r="A32" s="5">
        <v>2001</v>
      </c>
      <c r="B32" s="8">
        <v>25.72</v>
      </c>
      <c r="C32" s="8">
        <v>18.79</v>
      </c>
      <c r="D32" s="8">
        <v>4.88</v>
      </c>
      <c r="E32" s="8">
        <v>3.12</v>
      </c>
      <c r="F32" s="8">
        <v>1.68</v>
      </c>
      <c r="G32" s="8">
        <v>3.34</v>
      </c>
      <c r="H32" s="8">
        <v>-49.32</v>
      </c>
      <c r="I32" s="8">
        <v>9.83</v>
      </c>
      <c r="J32" s="8">
        <v>9.39</v>
      </c>
      <c r="K32" s="8">
        <v>50.05</v>
      </c>
      <c r="L32" s="8">
        <v>1.53</v>
      </c>
      <c r="M32" s="8">
        <v>0.88</v>
      </c>
      <c r="N32" s="8">
        <v>0.35</v>
      </c>
      <c r="O32" s="8">
        <v>1.64</v>
      </c>
      <c r="P32" s="8">
        <v>0</v>
      </c>
      <c r="Q32" s="8">
        <v>0.98</v>
      </c>
    </row>
    <row r="33" spans="1:17" x14ac:dyDescent="0.15">
      <c r="A33" s="5">
        <v>2002</v>
      </c>
      <c r="B33" s="8">
        <v>24.54</v>
      </c>
      <c r="C33" s="8">
        <v>17.25</v>
      </c>
      <c r="D33" s="8">
        <v>4.21</v>
      </c>
      <c r="E33" s="8">
        <v>2.89</v>
      </c>
      <c r="F33" s="8">
        <v>1.53</v>
      </c>
      <c r="G33" s="8">
        <v>13.27</v>
      </c>
      <c r="H33" s="8">
        <v>10.220000000000001</v>
      </c>
      <c r="I33" s="8">
        <v>11.42</v>
      </c>
      <c r="J33" s="8">
        <v>5.07</v>
      </c>
      <c r="K33" s="8">
        <v>53.22</v>
      </c>
      <c r="L33" s="8">
        <v>1.45</v>
      </c>
      <c r="M33" s="8">
        <v>0.77</v>
      </c>
      <c r="N33" s="8">
        <v>0.36</v>
      </c>
      <c r="O33" s="8">
        <v>1.8</v>
      </c>
      <c r="P33" s="8">
        <v>5.57</v>
      </c>
      <c r="Q33" s="8">
        <v>0.94</v>
      </c>
    </row>
    <row r="34" spans="1:17" x14ac:dyDescent="0.15">
      <c r="A34" s="5">
        <v>2003</v>
      </c>
      <c r="B34" s="8">
        <v>23.87</v>
      </c>
      <c r="C34" s="8">
        <v>15.71</v>
      </c>
      <c r="D34" s="8">
        <v>4.33</v>
      </c>
      <c r="E34" s="8">
        <v>3.58</v>
      </c>
      <c r="F34" s="8">
        <v>1.66</v>
      </c>
      <c r="G34" s="8">
        <v>18.05</v>
      </c>
      <c r="H34" s="8">
        <v>25.08</v>
      </c>
      <c r="I34" s="8">
        <v>15.02</v>
      </c>
      <c r="J34" s="8">
        <v>5.07</v>
      </c>
      <c r="K34" s="8">
        <v>56.53</v>
      </c>
      <c r="L34" s="8">
        <v>1.43</v>
      </c>
      <c r="M34" s="8">
        <v>0.69</v>
      </c>
      <c r="N34" s="8">
        <v>0.38</v>
      </c>
      <c r="O34" s="8">
        <v>1.95</v>
      </c>
      <c r="P34" s="8">
        <v>6.93</v>
      </c>
      <c r="Q34" s="8">
        <v>0.89</v>
      </c>
    </row>
    <row r="35" spans="1:17" x14ac:dyDescent="0.15">
      <c r="A35" s="5">
        <v>2004</v>
      </c>
      <c r="B35" s="8">
        <v>23.36</v>
      </c>
      <c r="C35" s="8">
        <v>16.559999999999999</v>
      </c>
      <c r="D35" s="8">
        <v>1.71</v>
      </c>
      <c r="E35" s="8">
        <v>1.28</v>
      </c>
      <c r="F35" s="8">
        <v>0.69</v>
      </c>
      <c r="G35" s="8">
        <v>19.010000000000002</v>
      </c>
      <c r="H35" s="8">
        <v>-61.72</v>
      </c>
      <c r="I35" s="8">
        <v>8.49</v>
      </c>
      <c r="J35" s="8">
        <v>4.22</v>
      </c>
      <c r="K35" s="8">
        <v>58.24</v>
      </c>
      <c r="L35" s="8">
        <v>1.36</v>
      </c>
      <c r="M35" s="8">
        <v>0.66</v>
      </c>
      <c r="N35" s="8">
        <v>0.41</v>
      </c>
      <c r="O35" s="8">
        <v>2.2000000000000002</v>
      </c>
      <c r="P35" s="8">
        <v>8.2899999999999991</v>
      </c>
      <c r="Q35" s="8">
        <v>0.92</v>
      </c>
    </row>
    <row r="36" spans="1:17" x14ac:dyDescent="0.15">
      <c r="A36" s="5">
        <v>2005</v>
      </c>
      <c r="B36" s="8">
        <v>25.01</v>
      </c>
      <c r="C36" s="8">
        <v>16.559999999999999</v>
      </c>
      <c r="D36" s="8">
        <v>2.0299999999999998</v>
      </c>
      <c r="E36" s="8">
        <v>1.51</v>
      </c>
      <c r="F36" s="8">
        <v>0.76</v>
      </c>
      <c r="G36" s="8">
        <v>-1.46</v>
      </c>
      <c r="H36" s="8">
        <v>22.97</v>
      </c>
      <c r="I36" s="8">
        <v>5.87</v>
      </c>
      <c r="J36" s="8">
        <v>1.36</v>
      </c>
      <c r="K36" s="8">
        <v>60.24</v>
      </c>
      <c r="L36" s="8">
        <v>1.31</v>
      </c>
      <c r="M36" s="8">
        <v>0.57999999999999996</v>
      </c>
      <c r="N36" s="8">
        <v>0.37</v>
      </c>
      <c r="O36" s="8">
        <v>2.08</v>
      </c>
      <c r="P36" s="8">
        <v>8.48</v>
      </c>
      <c r="Q36" s="8">
        <v>0.79</v>
      </c>
    </row>
    <row r="37" spans="1:17" x14ac:dyDescent="0.15">
      <c r="A37" s="5">
        <v>2006</v>
      </c>
      <c r="B37" s="8">
        <v>27.72</v>
      </c>
      <c r="C37" s="8">
        <v>12.7</v>
      </c>
      <c r="D37" s="8">
        <v>6.24</v>
      </c>
      <c r="E37" s="8">
        <v>6.05</v>
      </c>
      <c r="F37" s="8">
        <v>2.41</v>
      </c>
      <c r="G37" s="8">
        <v>26.3</v>
      </c>
      <c r="H37" s="8">
        <v>389.21</v>
      </c>
      <c r="I37" s="8">
        <v>36.840000000000003</v>
      </c>
      <c r="J37" s="8">
        <v>29.76</v>
      </c>
      <c r="K37" s="8">
        <v>62.82</v>
      </c>
      <c r="L37" s="8">
        <v>1.45</v>
      </c>
      <c r="M37" s="8">
        <v>0.54</v>
      </c>
      <c r="N37" s="8">
        <v>0.39</v>
      </c>
      <c r="O37" s="8">
        <v>3.06</v>
      </c>
      <c r="P37" s="8">
        <v>11.18</v>
      </c>
      <c r="Q37" s="8">
        <v>0.66</v>
      </c>
    </row>
    <row r="38" spans="1:17" x14ac:dyDescent="0.15">
      <c r="A38" s="5">
        <v>2007</v>
      </c>
      <c r="B38" s="8">
        <v>31.96</v>
      </c>
      <c r="C38" s="8">
        <v>11.29</v>
      </c>
      <c r="D38" s="8">
        <v>12.3</v>
      </c>
      <c r="E38" s="8">
        <v>12.18</v>
      </c>
      <c r="F38" s="8">
        <v>4.55</v>
      </c>
      <c r="G38" s="8">
        <v>33.99</v>
      </c>
      <c r="H38" s="8">
        <v>173.78</v>
      </c>
      <c r="I38" s="8">
        <v>41.37</v>
      </c>
      <c r="J38" s="8">
        <v>46</v>
      </c>
      <c r="K38" s="8">
        <v>61.74</v>
      </c>
      <c r="L38" s="8">
        <v>1.62</v>
      </c>
      <c r="M38" s="8">
        <v>0.59</v>
      </c>
      <c r="N38" s="8">
        <v>0.37</v>
      </c>
      <c r="O38" s="8">
        <v>4.58</v>
      </c>
      <c r="P38" s="8">
        <v>15.57</v>
      </c>
      <c r="Q38" s="8">
        <v>0.54</v>
      </c>
    </row>
    <row r="39" spans="1:17" x14ac:dyDescent="0.15">
      <c r="A39" s="5">
        <v>2008</v>
      </c>
      <c r="B39" s="8">
        <v>36.299999999999997</v>
      </c>
      <c r="C39" s="8">
        <v>12.1</v>
      </c>
      <c r="D39" s="8">
        <v>13.56</v>
      </c>
      <c r="E39" s="8">
        <v>10.34</v>
      </c>
      <c r="F39" s="8">
        <v>4.1399999999999997</v>
      </c>
      <c r="G39" s="8">
        <v>3.73</v>
      </c>
      <c r="H39" s="8">
        <v>1.93</v>
      </c>
      <c r="I39" s="8">
        <v>12.03</v>
      </c>
      <c r="J39" s="8">
        <v>12.25</v>
      </c>
      <c r="K39" s="8">
        <v>62.59</v>
      </c>
      <c r="L39" s="8">
        <v>1.77</v>
      </c>
      <c r="M39" s="8">
        <v>0.5</v>
      </c>
      <c r="N39" s="8">
        <v>0.31</v>
      </c>
      <c r="O39" s="8">
        <v>5.49</v>
      </c>
      <c r="P39" s="8">
        <v>17.690000000000001</v>
      </c>
      <c r="Q39" s="8">
        <v>0.36</v>
      </c>
    </row>
    <row r="40" spans="1:17" x14ac:dyDescent="0.15">
      <c r="A40" s="5">
        <v>2009</v>
      </c>
      <c r="B40" s="8">
        <v>35.6</v>
      </c>
      <c r="C40" s="8">
        <v>9.48</v>
      </c>
      <c r="D40" s="8">
        <v>16.97</v>
      </c>
      <c r="E40" s="8">
        <v>13.41</v>
      </c>
      <c r="F40" s="8">
        <v>4.95</v>
      </c>
      <c r="G40" s="8">
        <v>20.46</v>
      </c>
      <c r="H40" s="8">
        <v>43.64</v>
      </c>
      <c r="I40" s="8">
        <v>30.65</v>
      </c>
      <c r="J40" s="8">
        <v>24.56</v>
      </c>
      <c r="K40" s="8">
        <v>64.430000000000007</v>
      </c>
      <c r="L40" s="8">
        <v>1.91</v>
      </c>
      <c r="M40" s="8">
        <v>0.65</v>
      </c>
      <c r="N40" s="8">
        <v>0.28999999999999998</v>
      </c>
      <c r="O40" s="8">
        <v>7.42</v>
      </c>
      <c r="P40" s="8">
        <v>20.190000000000001</v>
      </c>
      <c r="Q40" s="8">
        <v>0.33</v>
      </c>
    </row>
    <row r="41" spans="1:17" x14ac:dyDescent="0.15">
      <c r="A41" s="5">
        <v>2010</v>
      </c>
      <c r="B41" s="8">
        <v>37.25</v>
      </c>
      <c r="C41" s="8">
        <v>9.52</v>
      </c>
      <c r="D41" s="8">
        <v>16.2</v>
      </c>
      <c r="E41" s="8">
        <v>13.6</v>
      </c>
      <c r="F41" s="8">
        <v>4.4800000000000004</v>
      </c>
      <c r="G41" s="8">
        <v>27.3</v>
      </c>
      <c r="H41" s="8">
        <v>20.76</v>
      </c>
      <c r="I41" s="8">
        <v>32.43</v>
      </c>
      <c r="J41" s="8">
        <v>13.58</v>
      </c>
      <c r="K41" s="8">
        <v>69.430000000000007</v>
      </c>
      <c r="L41" s="8">
        <v>1.78</v>
      </c>
      <c r="M41" s="8">
        <v>0.57999999999999996</v>
      </c>
      <c r="N41" s="8">
        <v>0.28000000000000003</v>
      </c>
      <c r="O41" s="8">
        <v>9.3800000000000008</v>
      </c>
      <c r="P41" s="8">
        <v>22.78</v>
      </c>
      <c r="Q41" s="8">
        <v>0.31</v>
      </c>
    </row>
    <row r="42" spans="1:17" x14ac:dyDescent="0.15">
      <c r="A42" s="5">
        <v>2011</v>
      </c>
      <c r="B42" s="8">
        <v>39.42</v>
      </c>
      <c r="C42" s="8">
        <v>10.66</v>
      </c>
      <c r="D42" s="8">
        <v>15.94</v>
      </c>
      <c r="E42" s="8">
        <v>14.2</v>
      </c>
      <c r="F42" s="8">
        <v>4.0599999999999996</v>
      </c>
      <c r="G42" s="8">
        <v>13.21</v>
      </c>
      <c r="H42" s="8">
        <v>11.3</v>
      </c>
      <c r="I42" s="8">
        <v>20.78</v>
      </c>
      <c r="J42" s="8">
        <v>15.65</v>
      </c>
      <c r="K42" s="8">
        <v>71.290000000000006</v>
      </c>
      <c r="L42" s="8">
        <v>1.62</v>
      </c>
      <c r="M42" s="8">
        <v>0.4</v>
      </c>
      <c r="N42" s="8">
        <v>0.25</v>
      </c>
      <c r="O42" s="8">
        <v>10.07</v>
      </c>
      <c r="P42" s="8">
        <v>23.41</v>
      </c>
      <c r="Q42" s="8">
        <v>0.24</v>
      </c>
    </row>
    <row r="43" spans="1:17" x14ac:dyDescent="0.15">
      <c r="A43" s="5">
        <v>2012</v>
      </c>
      <c r="B43" s="8">
        <v>37.43</v>
      </c>
      <c r="C43" s="8">
        <v>9.98</v>
      </c>
      <c r="D43" s="8">
        <v>14.74</v>
      </c>
      <c r="E43" s="8">
        <v>14.16</v>
      </c>
      <c r="F43" s="8">
        <v>3.8</v>
      </c>
      <c r="G43" s="8">
        <v>24.35</v>
      </c>
      <c r="H43" s="8">
        <v>14.06</v>
      </c>
      <c r="I43" s="8">
        <v>20.14</v>
      </c>
      <c r="J43" s="8">
        <v>13.99</v>
      </c>
      <c r="K43" s="8">
        <v>72.709999999999994</v>
      </c>
      <c r="L43" s="8">
        <v>1.6</v>
      </c>
      <c r="M43" s="8">
        <v>0.43</v>
      </c>
      <c r="N43" s="8">
        <v>0.26</v>
      </c>
      <c r="O43" s="8">
        <v>11.14</v>
      </c>
      <c r="P43" s="8">
        <v>23.24</v>
      </c>
      <c r="Q43" s="8">
        <v>0.25</v>
      </c>
    </row>
    <row r="44" spans="1:17" x14ac:dyDescent="0.15">
      <c r="A44" s="5">
        <v>2013</v>
      </c>
      <c r="B44" s="8">
        <v>33.51</v>
      </c>
      <c r="C44" s="8">
        <v>8.93</v>
      </c>
      <c r="D44" s="8">
        <v>13.41</v>
      </c>
      <c r="E44" s="8">
        <v>14.33</v>
      </c>
      <c r="F44" s="8">
        <v>3.62</v>
      </c>
      <c r="G44" s="8">
        <v>27.48</v>
      </c>
      <c r="H44" s="8">
        <v>14.59</v>
      </c>
      <c r="I44" s="8">
        <v>22.44</v>
      </c>
      <c r="J44" s="8">
        <v>14.96</v>
      </c>
      <c r="K44" s="8">
        <v>74.36</v>
      </c>
      <c r="L44" s="8">
        <v>1.62</v>
      </c>
      <c r="M44" s="8">
        <v>0.41</v>
      </c>
      <c r="N44" s="8">
        <v>0.27</v>
      </c>
      <c r="O44" s="8">
        <v>13.2</v>
      </c>
      <c r="P44" s="8">
        <v>21.25</v>
      </c>
      <c r="Q44" s="8">
        <v>0.28000000000000003</v>
      </c>
    </row>
    <row r="45" spans="1:17" x14ac:dyDescent="0.15">
      <c r="A45" s="5">
        <v>2014</v>
      </c>
      <c r="B45" s="8">
        <v>31.88</v>
      </c>
      <c r="C45" s="8">
        <v>9.19</v>
      </c>
      <c r="D45" s="8">
        <v>11.99</v>
      </c>
      <c r="E45" s="8">
        <v>12.72</v>
      </c>
      <c r="F45" s="8">
        <v>3.06</v>
      </c>
      <c r="G45" s="8">
        <v>12.53</v>
      </c>
      <c r="H45" s="8">
        <v>1.32</v>
      </c>
      <c r="I45" s="8">
        <v>15.68</v>
      </c>
      <c r="J45" s="8">
        <v>14.87</v>
      </c>
      <c r="K45" s="8">
        <v>74.53</v>
      </c>
      <c r="L45" s="8">
        <v>1.61</v>
      </c>
      <c r="M45" s="8">
        <v>0.41</v>
      </c>
      <c r="N45" s="8">
        <v>0.26</v>
      </c>
      <c r="O45" s="8">
        <v>13.81</v>
      </c>
      <c r="P45" s="8">
        <v>19.149999999999999</v>
      </c>
      <c r="Q45" s="8">
        <v>0.27</v>
      </c>
    </row>
    <row r="46" spans="1:17" x14ac:dyDescent="0.15">
      <c r="A46" s="5">
        <v>2015</v>
      </c>
      <c r="B46" s="8">
        <v>28.37</v>
      </c>
      <c r="C46" s="8">
        <v>8.85</v>
      </c>
      <c r="D46" s="8">
        <v>10.06</v>
      </c>
      <c r="E46" s="8">
        <v>11.67</v>
      </c>
      <c r="F46" s="8">
        <v>2.85</v>
      </c>
      <c r="G46" s="8">
        <v>5.14</v>
      </c>
      <c r="H46" s="8">
        <v>3.57</v>
      </c>
      <c r="I46" s="8">
        <v>20.100000000000001</v>
      </c>
      <c r="J46" s="8">
        <v>20.04</v>
      </c>
      <c r="K46" s="8">
        <v>76.37</v>
      </c>
      <c r="L46" s="8">
        <v>1.63</v>
      </c>
      <c r="M46" s="8">
        <v>0.46</v>
      </c>
      <c r="N46" s="8">
        <v>0.28000000000000003</v>
      </c>
      <c r="O46" s="8">
        <v>16.53</v>
      </c>
      <c r="P46" s="8">
        <v>22.46</v>
      </c>
      <c r="Q46" s="8">
        <v>0.33</v>
      </c>
    </row>
    <row r="47" spans="1:17" x14ac:dyDescent="0.15">
      <c r="A47" s="5">
        <v>2016</v>
      </c>
      <c r="B47" s="8">
        <v>27.58</v>
      </c>
      <c r="C47" s="8">
        <v>8.2100000000000009</v>
      </c>
      <c r="D47" s="8">
        <v>10.66</v>
      </c>
      <c r="E47" s="8">
        <v>13.13</v>
      </c>
      <c r="F47" s="8">
        <v>2.98</v>
      </c>
      <c r="G47" s="8">
        <v>28.55</v>
      </c>
      <c r="H47" s="8">
        <v>38.21</v>
      </c>
      <c r="I47" s="8">
        <v>22.59</v>
      </c>
      <c r="J47" s="8">
        <v>18.190000000000001</v>
      </c>
      <c r="K47" s="8">
        <v>76.900000000000006</v>
      </c>
      <c r="L47" s="8">
        <v>1.65</v>
      </c>
      <c r="M47" s="8">
        <v>0.55000000000000004</v>
      </c>
      <c r="N47" s="8">
        <v>0.28000000000000003</v>
      </c>
      <c r="O47" s="8">
        <v>17.399999999999999</v>
      </c>
      <c r="P47" s="8">
        <v>22.32</v>
      </c>
      <c r="Q47" s="8">
        <v>0.35</v>
      </c>
    </row>
    <row r="48" spans="1:17" x14ac:dyDescent="0.15">
      <c r="A48" s="7" t="s">
        <v>27</v>
      </c>
      <c r="B48" s="7">
        <f>MIN(B28:B47)</f>
        <v>23.36</v>
      </c>
      <c r="C48" s="7">
        <f t="shared" ref="C48:Q48" si="30">MIN(C28:C47)</f>
        <v>8.2100000000000009</v>
      </c>
      <c r="D48" s="7">
        <f t="shared" si="30"/>
        <v>1.71</v>
      </c>
      <c r="E48" s="7">
        <f t="shared" si="30"/>
        <v>1.28</v>
      </c>
      <c r="F48" s="7">
        <f t="shared" si="30"/>
        <v>0.69</v>
      </c>
      <c r="G48" s="7">
        <f t="shared" si="30"/>
        <v>-1.46</v>
      </c>
      <c r="H48" s="7">
        <f t="shared" si="30"/>
        <v>-61.72</v>
      </c>
      <c r="I48" s="7">
        <f t="shared" si="30"/>
        <v>5.87</v>
      </c>
      <c r="J48" s="7">
        <f t="shared" si="30"/>
        <v>1.36</v>
      </c>
      <c r="K48" s="7">
        <f t="shared" si="30"/>
        <v>43.74</v>
      </c>
      <c r="L48" s="7">
        <f t="shared" si="30"/>
        <v>1.31</v>
      </c>
      <c r="M48" s="7">
        <f t="shared" si="30"/>
        <v>0.4</v>
      </c>
      <c r="N48" s="7">
        <f t="shared" si="30"/>
        <v>0.25</v>
      </c>
      <c r="O48" s="7">
        <f t="shared" si="30"/>
        <v>0</v>
      </c>
      <c r="P48" s="7">
        <f t="shared" si="30"/>
        <v>0</v>
      </c>
      <c r="Q48" s="7">
        <f t="shared" si="30"/>
        <v>0.24</v>
      </c>
    </row>
    <row r="49" spans="1:17" x14ac:dyDescent="0.15">
      <c r="A49" s="7" t="s">
        <v>28</v>
      </c>
      <c r="B49" s="7">
        <f>MAX(B28:B47)</f>
        <v>39.42</v>
      </c>
      <c r="C49" s="7">
        <f t="shared" ref="C49:Q49" si="31">MAX(C28:C47)</f>
        <v>18.79</v>
      </c>
      <c r="D49" s="7">
        <f t="shared" si="31"/>
        <v>16.97</v>
      </c>
      <c r="E49" s="7">
        <f t="shared" si="31"/>
        <v>14.33</v>
      </c>
      <c r="F49" s="7">
        <f t="shared" si="31"/>
        <v>5.08</v>
      </c>
      <c r="G49" s="7">
        <f t="shared" si="31"/>
        <v>33.99</v>
      </c>
      <c r="H49" s="7">
        <f t="shared" si="31"/>
        <v>389.21</v>
      </c>
      <c r="I49" s="7">
        <f t="shared" si="31"/>
        <v>41.37</v>
      </c>
      <c r="J49" s="7">
        <f t="shared" si="31"/>
        <v>46</v>
      </c>
      <c r="K49" s="7">
        <f t="shared" si="31"/>
        <v>76.900000000000006</v>
      </c>
      <c r="L49" s="7">
        <f t="shared" si="31"/>
        <v>1.91</v>
      </c>
      <c r="M49" s="7">
        <f t="shared" si="31"/>
        <v>0.99</v>
      </c>
      <c r="N49" s="7">
        <f t="shared" si="31"/>
        <v>0.41</v>
      </c>
      <c r="O49" s="7">
        <f>MAX(O28:O47)</f>
        <v>17.399999999999999</v>
      </c>
      <c r="P49" s="7">
        <f t="shared" si="31"/>
        <v>23.41</v>
      </c>
      <c r="Q49" s="7">
        <f t="shared" si="31"/>
        <v>1.19</v>
      </c>
    </row>
    <row r="50" spans="1:17" x14ac:dyDescent="0.15">
      <c r="A50" s="7" t="s">
        <v>29</v>
      </c>
      <c r="B50" s="7">
        <f>B49-B48</f>
        <v>16.060000000000002</v>
      </c>
      <c r="C50" s="7">
        <f t="shared" ref="C50:Q50" si="32">C49-C48</f>
        <v>10.579999999999998</v>
      </c>
      <c r="D50" s="7">
        <f t="shared" si="32"/>
        <v>15.259999999999998</v>
      </c>
      <c r="E50" s="7">
        <f t="shared" si="32"/>
        <v>13.05</v>
      </c>
      <c r="F50" s="7">
        <f t="shared" si="32"/>
        <v>4.3900000000000006</v>
      </c>
      <c r="G50" s="7">
        <f t="shared" si="32"/>
        <v>35.450000000000003</v>
      </c>
      <c r="H50" s="7">
        <f t="shared" si="32"/>
        <v>450.92999999999995</v>
      </c>
      <c r="I50" s="7">
        <f t="shared" si="32"/>
        <v>35.5</v>
      </c>
      <c r="J50" s="7">
        <f t="shared" si="32"/>
        <v>44.64</v>
      </c>
      <c r="K50" s="7">
        <f t="shared" si="32"/>
        <v>33.160000000000004</v>
      </c>
      <c r="L50" s="7">
        <f t="shared" si="32"/>
        <v>0.59999999999999987</v>
      </c>
      <c r="M50" s="7">
        <f t="shared" si="32"/>
        <v>0.59</v>
      </c>
      <c r="N50" s="7">
        <f t="shared" si="32"/>
        <v>0.15999999999999998</v>
      </c>
      <c r="O50" s="7">
        <f t="shared" si="32"/>
        <v>17.399999999999999</v>
      </c>
      <c r="P50" s="7">
        <f t="shared" si="32"/>
        <v>23.41</v>
      </c>
      <c r="Q50" s="7">
        <f t="shared" si="32"/>
        <v>0.95</v>
      </c>
    </row>
    <row r="52" spans="1:17" x14ac:dyDescent="0.15">
      <c r="A52" s="7" t="s">
        <v>26</v>
      </c>
    </row>
    <row r="53" spans="1:17" x14ac:dyDescent="0.15">
      <c r="A53" s="5">
        <v>1997</v>
      </c>
      <c r="B53" s="9">
        <f>(B28-B$48)/B$50</f>
        <v>0.13138231631382311</v>
      </c>
      <c r="C53" s="9">
        <f t="shared" ref="C53:Q53" si="33">(C28-C$48)/C$50</f>
        <v>0.49716446124763713</v>
      </c>
      <c r="D53" s="9">
        <f t="shared" si="33"/>
        <v>0.73197903014416799</v>
      </c>
      <c r="E53" s="9">
        <f t="shared" si="33"/>
        <v>0.6306513409961686</v>
      </c>
      <c r="F53" s="9">
        <f t="shared" si="33"/>
        <v>1</v>
      </c>
      <c r="G53" s="9">
        <f t="shared" si="33"/>
        <v>0.44344146685472491</v>
      </c>
      <c r="H53" s="9">
        <f t="shared" si="33"/>
        <v>0.1694941565209678</v>
      </c>
      <c r="I53" s="9">
        <f t="shared" si="33"/>
        <v>0.32478873239436612</v>
      </c>
      <c r="J53" s="9">
        <f t="shared" si="33"/>
        <v>0.62410394265232971</v>
      </c>
      <c r="K53" s="9">
        <f t="shared" si="33"/>
        <v>6.0313630880577717E-3</v>
      </c>
      <c r="L53" s="9">
        <f t="shared" si="33"/>
        <v>0.4833333333333335</v>
      </c>
      <c r="M53" s="9">
        <f t="shared" si="33"/>
        <v>0.89830508474576276</v>
      </c>
      <c r="N53" s="9">
        <f t="shared" si="33"/>
        <v>0.87500000000000022</v>
      </c>
      <c r="O53" s="9">
        <f t="shared" si="33"/>
        <v>0</v>
      </c>
      <c r="P53" s="9">
        <f t="shared" si="33"/>
        <v>0.17684750106791969</v>
      </c>
      <c r="Q53" s="9">
        <f t="shared" si="33"/>
        <v>0.86315789473684223</v>
      </c>
    </row>
    <row r="54" spans="1:17" x14ac:dyDescent="0.15">
      <c r="A54" s="5">
        <v>1998</v>
      </c>
      <c r="B54" s="9">
        <f t="shared" ref="B54:Q54" si="34">(B29-B$48)/B$50</f>
        <v>0.19489414694894139</v>
      </c>
      <c r="C54" s="9">
        <f t="shared" si="34"/>
        <v>0.62098298676748576</v>
      </c>
      <c r="D54" s="9">
        <f t="shared" si="34"/>
        <v>0.60681520314547854</v>
      </c>
      <c r="E54" s="9">
        <f t="shared" si="34"/>
        <v>0.39310344827586202</v>
      </c>
      <c r="F54" s="9">
        <f t="shared" si="34"/>
        <v>0.69931662870159439</v>
      </c>
      <c r="G54" s="9">
        <f t="shared" si="34"/>
        <v>8.9139633286318756E-2</v>
      </c>
      <c r="H54" s="9">
        <f t="shared" si="34"/>
        <v>9.0036147517353018E-2</v>
      </c>
      <c r="I54" s="9">
        <f t="shared" si="34"/>
        <v>0.22507042253521126</v>
      </c>
      <c r="J54" s="9">
        <f t="shared" si="34"/>
        <v>0.30062724014336917</v>
      </c>
      <c r="K54" s="9">
        <f t="shared" si="34"/>
        <v>0</v>
      </c>
      <c r="L54" s="9">
        <f t="shared" si="34"/>
        <v>0.4833333333333335</v>
      </c>
      <c r="M54" s="9">
        <f t="shared" si="34"/>
        <v>0.83050847457627119</v>
      </c>
      <c r="N54" s="9">
        <f t="shared" si="34"/>
        <v>0.56250000000000022</v>
      </c>
      <c r="O54" s="9">
        <f t="shared" si="34"/>
        <v>0</v>
      </c>
      <c r="P54" s="9">
        <f t="shared" si="34"/>
        <v>0.15933361811191799</v>
      </c>
      <c r="Q54" s="9">
        <f t="shared" si="34"/>
        <v>0.73684210526315785</v>
      </c>
    </row>
    <row r="55" spans="1:17" x14ac:dyDescent="0.15">
      <c r="A55" s="5">
        <v>1999</v>
      </c>
      <c r="B55" s="9">
        <f t="shared" ref="B55:Q55" si="35">(B30-B$48)/B$50</f>
        <v>5.9153175591531701E-2</v>
      </c>
      <c r="C55" s="9">
        <f t="shared" si="35"/>
        <v>0.63705103969754251</v>
      </c>
      <c r="D55" s="9">
        <f t="shared" si="35"/>
        <v>0.61074705111402372</v>
      </c>
      <c r="E55" s="9">
        <f t="shared" si="35"/>
        <v>0.48122605363984666</v>
      </c>
      <c r="F55" s="9">
        <f t="shared" si="35"/>
        <v>0.80410022779043266</v>
      </c>
      <c r="G55" s="9">
        <f t="shared" si="35"/>
        <v>0.31875881523272215</v>
      </c>
      <c r="H55" s="9">
        <f t="shared" si="35"/>
        <v>0.21198412170403391</v>
      </c>
      <c r="I55" s="9">
        <f t="shared" si="35"/>
        <v>0.30591549295774645</v>
      </c>
      <c r="J55" s="9">
        <f t="shared" si="35"/>
        <v>0.30488351254480289</v>
      </c>
      <c r="K55" s="9">
        <f t="shared" si="35"/>
        <v>8.5343787696019233E-2</v>
      </c>
      <c r="L55" s="9">
        <f t="shared" si="35"/>
        <v>0.40000000000000008</v>
      </c>
      <c r="M55" s="9">
        <f t="shared" si="35"/>
        <v>0.88135593220338992</v>
      </c>
      <c r="N55" s="9">
        <f t="shared" si="35"/>
        <v>0.81250000000000011</v>
      </c>
      <c r="O55" s="9">
        <f t="shared" si="35"/>
        <v>0</v>
      </c>
      <c r="P55" s="9">
        <f t="shared" si="35"/>
        <v>0</v>
      </c>
      <c r="Q55" s="9">
        <f t="shared" si="35"/>
        <v>0.92631578947368443</v>
      </c>
    </row>
    <row r="56" spans="1:17" x14ac:dyDescent="0.15">
      <c r="A56" s="5">
        <v>2000</v>
      </c>
      <c r="B56" s="9">
        <f t="shared" ref="B56:Q56" si="36">(B31-B$48)/B$50</f>
        <v>5.1681195516812065E-2</v>
      </c>
      <c r="C56" s="9">
        <f t="shared" si="36"/>
        <v>0.6909262759924385</v>
      </c>
      <c r="D56" s="9">
        <f t="shared" si="36"/>
        <v>0.54980340760157287</v>
      </c>
      <c r="E56" s="9">
        <f t="shared" si="36"/>
        <v>0.46053639846743288</v>
      </c>
      <c r="F56" s="9">
        <f t="shared" si="36"/>
        <v>0.71981776765375849</v>
      </c>
      <c r="G56" s="9">
        <f t="shared" si="36"/>
        <v>0.5038081805359661</v>
      </c>
      <c r="H56" s="9">
        <f t="shared" si="36"/>
        <v>0.15326103829862731</v>
      </c>
      <c r="I56" s="9">
        <f t="shared" si="36"/>
        <v>0.4371830985915493</v>
      </c>
      <c r="J56" s="9">
        <f t="shared" si="36"/>
        <v>0.33266129032258068</v>
      </c>
      <c r="K56" s="9">
        <f t="shared" si="36"/>
        <v>0.15289505428226779</v>
      </c>
      <c r="L56" s="9">
        <f t="shared" si="36"/>
        <v>0.45000000000000012</v>
      </c>
      <c r="M56" s="9">
        <f t="shared" si="36"/>
        <v>1</v>
      </c>
      <c r="N56" s="9">
        <f t="shared" si="36"/>
        <v>0.81250000000000011</v>
      </c>
      <c r="O56" s="9">
        <f t="shared" si="36"/>
        <v>0</v>
      </c>
      <c r="P56" s="9">
        <f t="shared" si="36"/>
        <v>0</v>
      </c>
      <c r="Q56" s="9">
        <f t="shared" si="36"/>
        <v>1</v>
      </c>
    </row>
    <row r="57" spans="1:17" x14ac:dyDescent="0.15">
      <c r="A57" s="5">
        <v>2001</v>
      </c>
      <c r="B57" s="9">
        <f t="shared" ref="B57:Q57" si="37">(B32-B$48)/B$50</f>
        <v>0.14694894146948936</v>
      </c>
      <c r="C57" s="9">
        <f t="shared" si="37"/>
        <v>1</v>
      </c>
      <c r="D57" s="9">
        <f t="shared" si="37"/>
        <v>0.20773263433813896</v>
      </c>
      <c r="E57" s="9">
        <f t="shared" si="37"/>
        <v>0.14099616858237549</v>
      </c>
      <c r="F57" s="9">
        <f t="shared" si="37"/>
        <v>0.22551252847380407</v>
      </c>
      <c r="G57" s="9">
        <f t="shared" si="37"/>
        <v>0.13540197461212974</v>
      </c>
      <c r="H57" s="9">
        <f t="shared" si="37"/>
        <v>2.7498724857516688E-2</v>
      </c>
      <c r="I57" s="9">
        <f t="shared" si="37"/>
        <v>0.11154929577464788</v>
      </c>
      <c r="J57" s="9">
        <f t="shared" si="37"/>
        <v>0.17988351254480289</v>
      </c>
      <c r="K57" s="9">
        <f t="shared" si="37"/>
        <v>0.19028950542822662</v>
      </c>
      <c r="L57" s="9">
        <f t="shared" si="37"/>
        <v>0.3666666666666667</v>
      </c>
      <c r="M57" s="9">
        <f t="shared" si="37"/>
        <v>0.81355932203389836</v>
      </c>
      <c r="N57" s="9">
        <f t="shared" si="37"/>
        <v>0.625</v>
      </c>
      <c r="O57" s="9">
        <f t="shared" si="37"/>
        <v>9.4252873563218389E-2</v>
      </c>
      <c r="P57" s="9">
        <f t="shared" si="37"/>
        <v>0</v>
      </c>
      <c r="Q57" s="9">
        <f t="shared" si="37"/>
        <v>0.77894736842105261</v>
      </c>
    </row>
    <row r="58" spans="1:17" x14ac:dyDescent="0.15">
      <c r="A58" s="5">
        <v>2002</v>
      </c>
      <c r="B58" s="9">
        <f t="shared" ref="B58:Q58" si="38">(B33-B$48)/B$50</f>
        <v>7.3474470734744682E-2</v>
      </c>
      <c r="C58" s="9">
        <f t="shared" si="38"/>
        <v>0.85444234404536867</v>
      </c>
      <c r="D58" s="9">
        <f t="shared" si="38"/>
        <v>0.16382699868938402</v>
      </c>
      <c r="E58" s="9">
        <f t="shared" si="38"/>
        <v>0.12337164750957855</v>
      </c>
      <c r="F58" s="9">
        <f t="shared" si="38"/>
        <v>0.19134396355353075</v>
      </c>
      <c r="G58" s="9">
        <f t="shared" si="38"/>
        <v>0.4155148095909732</v>
      </c>
      <c r="H58" s="9">
        <f t="shared" si="38"/>
        <v>0.15953695695562506</v>
      </c>
      <c r="I58" s="9">
        <f t="shared" si="38"/>
        <v>0.15633802816901407</v>
      </c>
      <c r="J58" s="9">
        <f t="shared" si="38"/>
        <v>8.3109318996415771E-2</v>
      </c>
      <c r="K58" s="9">
        <f t="shared" si="38"/>
        <v>0.28588661037394436</v>
      </c>
      <c r="L58" s="9">
        <f t="shared" si="38"/>
        <v>0.23333333333333323</v>
      </c>
      <c r="M58" s="9">
        <f t="shared" si="38"/>
        <v>0.6271186440677966</v>
      </c>
      <c r="N58" s="9">
        <f t="shared" si="38"/>
        <v>0.6875</v>
      </c>
      <c r="O58" s="9">
        <f t="shared" si="38"/>
        <v>0.10344827586206898</v>
      </c>
      <c r="P58" s="9">
        <f t="shared" si="38"/>
        <v>0.23793250747543787</v>
      </c>
      <c r="Q58" s="9">
        <f t="shared" si="38"/>
        <v>0.73684210526315785</v>
      </c>
    </row>
    <row r="59" spans="1:17" x14ac:dyDescent="0.15">
      <c r="A59" s="5">
        <v>2003</v>
      </c>
      <c r="B59" s="9">
        <f t="shared" ref="B59:Q59" si="39">(B34-B$48)/B$50</f>
        <v>3.1755915317559245E-2</v>
      </c>
      <c r="C59" s="9">
        <f t="shared" si="39"/>
        <v>0.70888468809073735</v>
      </c>
      <c r="D59" s="9">
        <f t="shared" si="39"/>
        <v>0.17169069462647446</v>
      </c>
      <c r="E59" s="9">
        <f t="shared" si="39"/>
        <v>0.17624521072796934</v>
      </c>
      <c r="F59" s="9">
        <f t="shared" si="39"/>
        <v>0.22095671981776763</v>
      </c>
      <c r="G59" s="9">
        <f t="shared" si="39"/>
        <v>0.55035260930888574</v>
      </c>
      <c r="H59" s="9">
        <f t="shared" si="39"/>
        <v>0.19249107400261684</v>
      </c>
      <c r="I59" s="9">
        <f t="shared" si="39"/>
        <v>0.25774647887323937</v>
      </c>
      <c r="J59" s="9">
        <f t="shared" si="39"/>
        <v>8.3109318996415771E-2</v>
      </c>
      <c r="K59" s="9">
        <f t="shared" si="39"/>
        <v>0.38570566948130269</v>
      </c>
      <c r="L59" s="9">
        <f t="shared" si="39"/>
        <v>0.19999999999999984</v>
      </c>
      <c r="M59" s="9">
        <f t="shared" si="39"/>
        <v>0.49152542372881347</v>
      </c>
      <c r="N59" s="9">
        <f t="shared" si="39"/>
        <v>0.81250000000000011</v>
      </c>
      <c r="O59" s="9">
        <f t="shared" si="39"/>
        <v>0.11206896551724138</v>
      </c>
      <c r="P59" s="9">
        <f t="shared" si="39"/>
        <v>0.2960273387441264</v>
      </c>
      <c r="Q59" s="9">
        <f t="shared" si="39"/>
        <v>0.68421052631578949</v>
      </c>
    </row>
    <row r="60" spans="1:17" x14ac:dyDescent="0.15">
      <c r="A60" s="5">
        <v>2004</v>
      </c>
      <c r="B60" s="9">
        <f t="shared" ref="B60:Q60" si="40">(B35-B$48)/B$50</f>
        <v>0</v>
      </c>
      <c r="C60" s="9">
        <f t="shared" si="40"/>
        <v>0.78922495274102067</v>
      </c>
      <c r="D60" s="9">
        <f t="shared" si="40"/>
        <v>0</v>
      </c>
      <c r="E60" s="9">
        <f t="shared" si="40"/>
        <v>0</v>
      </c>
      <c r="F60" s="9">
        <f t="shared" si="40"/>
        <v>0</v>
      </c>
      <c r="G60" s="9">
        <f t="shared" si="40"/>
        <v>0.57743300423131172</v>
      </c>
      <c r="H60" s="9">
        <f t="shared" si="40"/>
        <v>0</v>
      </c>
      <c r="I60" s="9">
        <f t="shared" si="40"/>
        <v>7.3802816901408455E-2</v>
      </c>
      <c r="J60" s="9">
        <f t="shared" si="40"/>
        <v>6.4068100358422919E-2</v>
      </c>
      <c r="K60" s="9">
        <f t="shared" si="40"/>
        <v>0.43727382388419778</v>
      </c>
      <c r="L60" s="9">
        <f t="shared" si="40"/>
        <v>8.3333333333333426E-2</v>
      </c>
      <c r="M60" s="9">
        <f t="shared" si="40"/>
        <v>0.44067796610169496</v>
      </c>
      <c r="N60" s="9">
        <f t="shared" si="40"/>
        <v>1</v>
      </c>
      <c r="O60" s="9">
        <f t="shared" si="40"/>
        <v>0.12643678160919541</v>
      </c>
      <c r="P60" s="9">
        <f t="shared" si="40"/>
        <v>0.35412217001281499</v>
      </c>
      <c r="Q60" s="9">
        <f t="shared" si="40"/>
        <v>0.71578947368421064</v>
      </c>
    </row>
    <row r="61" spans="1:17" x14ac:dyDescent="0.15">
      <c r="A61" s="5">
        <v>2005</v>
      </c>
      <c r="B61" s="9">
        <f t="shared" ref="B61:Q61" si="41">(B36-B$48)/B$50</f>
        <v>0.10273972602739738</v>
      </c>
      <c r="C61" s="9">
        <f t="shared" si="41"/>
        <v>0.78922495274102067</v>
      </c>
      <c r="D61" s="9">
        <f t="shared" si="41"/>
        <v>2.0969855832241147E-2</v>
      </c>
      <c r="E61" s="9">
        <f t="shared" si="41"/>
        <v>1.7624521072796932E-2</v>
      </c>
      <c r="F61" s="9">
        <f t="shared" si="41"/>
        <v>1.5945330296127574E-2</v>
      </c>
      <c r="G61" s="9">
        <f t="shared" si="41"/>
        <v>0</v>
      </c>
      <c r="H61" s="9">
        <f t="shared" si="41"/>
        <v>0.18781185549863616</v>
      </c>
      <c r="I61" s="9">
        <f t="shared" si="41"/>
        <v>0</v>
      </c>
      <c r="J61" s="9">
        <f t="shared" si="41"/>
        <v>0</v>
      </c>
      <c r="K61" s="9">
        <f t="shared" si="41"/>
        <v>0.49758745476477678</v>
      </c>
      <c r="L61" s="9">
        <f t="shared" si="41"/>
        <v>0</v>
      </c>
      <c r="M61" s="9">
        <f t="shared" si="41"/>
        <v>0.30508474576271177</v>
      </c>
      <c r="N61" s="9">
        <f t="shared" si="41"/>
        <v>0.75000000000000011</v>
      </c>
      <c r="O61" s="9">
        <f t="shared" si="41"/>
        <v>0.11954022988505748</v>
      </c>
      <c r="P61" s="9">
        <f t="shared" si="41"/>
        <v>0.36223835967535245</v>
      </c>
      <c r="Q61" s="9">
        <f t="shared" si="41"/>
        <v>0.57894736842105265</v>
      </c>
    </row>
    <row r="62" spans="1:17" x14ac:dyDescent="0.15">
      <c r="A62" s="5">
        <v>2006</v>
      </c>
      <c r="B62" s="9">
        <f t="shared" ref="B62:Q62" si="42">(B37-B$48)/B$50</f>
        <v>0.27148194271481935</v>
      </c>
      <c r="C62" s="9">
        <f t="shared" si="42"/>
        <v>0.42438563327032131</v>
      </c>
      <c r="D62" s="9">
        <f t="shared" si="42"/>
        <v>0.2968545216251639</v>
      </c>
      <c r="E62" s="9">
        <f t="shared" si="42"/>
        <v>0.3655172413793103</v>
      </c>
      <c r="F62" s="9">
        <f t="shared" si="42"/>
        <v>0.39179954441913439</v>
      </c>
      <c r="G62" s="9">
        <f t="shared" si="42"/>
        <v>0.78307475317348374</v>
      </c>
      <c r="H62" s="9">
        <f t="shared" si="42"/>
        <v>1</v>
      </c>
      <c r="I62" s="9">
        <f t="shared" si="42"/>
        <v>0.87239436619718314</v>
      </c>
      <c r="J62" s="9">
        <f t="shared" si="42"/>
        <v>0.6362007168458782</v>
      </c>
      <c r="K62" s="9">
        <f t="shared" si="42"/>
        <v>0.57539203860072363</v>
      </c>
      <c r="L62" s="9">
        <f t="shared" si="42"/>
        <v>0.23333333333333323</v>
      </c>
      <c r="M62" s="9">
        <f t="shared" si="42"/>
        <v>0.23728813559322037</v>
      </c>
      <c r="N62" s="9">
        <f t="shared" si="42"/>
        <v>0.87500000000000022</v>
      </c>
      <c r="O62" s="9">
        <f t="shared" si="42"/>
        <v>0.17586206896551726</v>
      </c>
      <c r="P62" s="9">
        <f t="shared" si="42"/>
        <v>0.47757368645877829</v>
      </c>
      <c r="Q62" s="9">
        <f t="shared" si="42"/>
        <v>0.44210526315789478</v>
      </c>
    </row>
    <row r="63" spans="1:17" x14ac:dyDescent="0.15">
      <c r="A63" s="5">
        <v>2007</v>
      </c>
      <c r="B63" s="9">
        <f t="shared" ref="B63:Q63" si="43">(B38-B$48)/B$50</f>
        <v>0.53549190535491908</v>
      </c>
      <c r="C63" s="9">
        <f t="shared" si="43"/>
        <v>0.29111531190926265</v>
      </c>
      <c r="D63" s="9">
        <f t="shared" si="43"/>
        <v>0.69397116644823076</v>
      </c>
      <c r="E63" s="9">
        <f t="shared" si="43"/>
        <v>0.83524904214559381</v>
      </c>
      <c r="F63" s="9">
        <f t="shared" si="43"/>
        <v>0.87927107061503407</v>
      </c>
      <c r="G63" s="9">
        <f t="shared" si="43"/>
        <v>1</v>
      </c>
      <c r="H63" s="9">
        <f t="shared" si="43"/>
        <v>0.52225400838267588</v>
      </c>
      <c r="I63" s="9">
        <f t="shared" si="43"/>
        <v>1</v>
      </c>
      <c r="J63" s="9">
        <f t="shared" si="43"/>
        <v>1</v>
      </c>
      <c r="K63" s="9">
        <f t="shared" si="43"/>
        <v>0.54282267792521099</v>
      </c>
      <c r="L63" s="9">
        <f t="shared" si="43"/>
        <v>0.51666666666666683</v>
      </c>
      <c r="M63" s="9">
        <f t="shared" si="43"/>
        <v>0.32203389830508466</v>
      </c>
      <c r="N63" s="9">
        <f t="shared" si="43"/>
        <v>0.75000000000000011</v>
      </c>
      <c r="O63" s="9">
        <f t="shared" si="43"/>
        <v>0.26321839080459775</v>
      </c>
      <c r="P63" s="9">
        <f t="shared" si="43"/>
        <v>0.66510038445108932</v>
      </c>
      <c r="Q63" s="9">
        <f t="shared" si="43"/>
        <v>0.31578947368421056</v>
      </c>
    </row>
    <row r="64" spans="1:17" x14ac:dyDescent="0.15">
      <c r="A64" s="5">
        <v>2008</v>
      </c>
      <c r="B64" s="9">
        <f t="shared" ref="B64:Q64" si="44">(B39-B$48)/B$50</f>
        <v>0.80572851805728496</v>
      </c>
      <c r="C64" s="9">
        <f t="shared" si="44"/>
        <v>0.36767485822306234</v>
      </c>
      <c r="D64" s="9">
        <f t="shared" si="44"/>
        <v>0.77653997378768036</v>
      </c>
      <c r="E64" s="9">
        <f t="shared" si="44"/>
        <v>0.69425287356321841</v>
      </c>
      <c r="F64" s="9">
        <f t="shared" si="44"/>
        <v>0.7858769931662869</v>
      </c>
      <c r="G64" s="9">
        <f t="shared" si="44"/>
        <v>0.14640338504936529</v>
      </c>
      <c r="H64" s="9">
        <f t="shared" si="44"/>
        <v>0.14115272880491431</v>
      </c>
      <c r="I64" s="9">
        <f t="shared" si="44"/>
        <v>0.17352112676056336</v>
      </c>
      <c r="J64" s="9">
        <f t="shared" si="44"/>
        <v>0.24395161290322581</v>
      </c>
      <c r="K64" s="9">
        <f t="shared" si="44"/>
        <v>0.56845597104945711</v>
      </c>
      <c r="L64" s="9">
        <f t="shared" si="44"/>
        <v>0.76666666666666683</v>
      </c>
      <c r="M64" s="9">
        <f t="shared" si="44"/>
        <v>0.16949152542372878</v>
      </c>
      <c r="N64" s="9">
        <f t="shared" si="44"/>
        <v>0.37500000000000006</v>
      </c>
      <c r="O64" s="9">
        <f t="shared" si="44"/>
        <v>0.31551724137931036</v>
      </c>
      <c r="P64" s="9">
        <f t="shared" si="44"/>
        <v>0.75565997436992738</v>
      </c>
      <c r="Q64" s="9">
        <f t="shared" si="44"/>
        <v>0.12631578947368421</v>
      </c>
    </row>
    <row r="65" spans="1:17" x14ac:dyDescent="0.15">
      <c r="A65" s="5">
        <v>2009</v>
      </c>
      <c r="B65" s="9">
        <f t="shared" ref="B65:Q65" si="45">(B40-B$48)/B$50</f>
        <v>0.76214196762141972</v>
      </c>
      <c r="C65" s="9">
        <f t="shared" si="45"/>
        <v>0.12003780718336482</v>
      </c>
      <c r="D65" s="9">
        <f t="shared" si="45"/>
        <v>1</v>
      </c>
      <c r="E65" s="9">
        <f t="shared" si="45"/>
        <v>0.92950191570881224</v>
      </c>
      <c r="F65" s="9">
        <f t="shared" si="45"/>
        <v>0.97038724373576291</v>
      </c>
      <c r="G65" s="9">
        <f t="shared" si="45"/>
        <v>0.61833568406205919</v>
      </c>
      <c r="H65" s="9">
        <f t="shared" si="45"/>
        <v>0.23365045572483537</v>
      </c>
      <c r="I65" s="9">
        <f t="shared" si="45"/>
        <v>0.69802816901408449</v>
      </c>
      <c r="J65" s="9">
        <f t="shared" si="45"/>
        <v>0.51971326164874554</v>
      </c>
      <c r="K65" s="9">
        <f t="shared" si="45"/>
        <v>0.62394451145958996</v>
      </c>
      <c r="L65" s="9">
        <f t="shared" si="45"/>
        <v>1</v>
      </c>
      <c r="M65" s="9">
        <f t="shared" si="45"/>
        <v>0.42372881355932207</v>
      </c>
      <c r="N65" s="9">
        <f t="shared" si="45"/>
        <v>0.24999999999999992</v>
      </c>
      <c r="O65" s="9">
        <f t="shared" si="45"/>
        <v>0.42643678160919546</v>
      </c>
      <c r="P65" s="9">
        <f t="shared" si="45"/>
        <v>0.86245194361384026</v>
      </c>
      <c r="Q65" s="9">
        <f t="shared" si="45"/>
        <v>9.4736842105263189E-2</v>
      </c>
    </row>
    <row r="66" spans="1:17" x14ac:dyDescent="0.15">
      <c r="A66" s="5">
        <v>2010</v>
      </c>
      <c r="B66" s="9">
        <f t="shared" ref="B66:Q66" si="46">(B41-B$48)/B$50</f>
        <v>0.86488169364881684</v>
      </c>
      <c r="C66" s="9">
        <f t="shared" si="46"/>
        <v>0.12381852551984868</v>
      </c>
      <c r="D66" s="9">
        <f t="shared" si="46"/>
        <v>0.94954128440366969</v>
      </c>
      <c r="E66" s="9">
        <f t="shared" si="46"/>
        <v>0.94406130268199229</v>
      </c>
      <c r="F66" s="9">
        <f t="shared" si="46"/>
        <v>0.86332574031890663</v>
      </c>
      <c r="G66" s="9">
        <f t="shared" si="46"/>
        <v>0.81128349788434417</v>
      </c>
      <c r="H66" s="9">
        <f t="shared" si="46"/>
        <v>0.18291087308451426</v>
      </c>
      <c r="I66" s="9">
        <f t="shared" si="46"/>
        <v>0.74816901408450698</v>
      </c>
      <c r="J66" s="9">
        <f t="shared" si="46"/>
        <v>0.27374551971326166</v>
      </c>
      <c r="K66" s="9">
        <f t="shared" si="46"/>
        <v>0.77472858866103744</v>
      </c>
      <c r="L66" s="9">
        <f t="shared" si="46"/>
        <v>0.78333333333333344</v>
      </c>
      <c r="M66" s="9">
        <f t="shared" si="46"/>
        <v>0.30508474576271177</v>
      </c>
      <c r="N66" s="9">
        <f t="shared" si="46"/>
        <v>0.18750000000000019</v>
      </c>
      <c r="O66" s="9">
        <f t="shared" si="46"/>
        <v>0.53908045977011498</v>
      </c>
      <c r="P66" s="9">
        <f t="shared" si="46"/>
        <v>0.97308842375053395</v>
      </c>
      <c r="Q66" s="9">
        <f t="shared" si="46"/>
        <v>7.3684210526315796E-2</v>
      </c>
    </row>
    <row r="67" spans="1:17" x14ac:dyDescent="0.15">
      <c r="A67" s="5">
        <v>2011</v>
      </c>
      <c r="B67" s="9">
        <f t="shared" ref="B67:Q67" si="47">(B42-B$48)/B$50</f>
        <v>1</v>
      </c>
      <c r="C67" s="9">
        <f t="shared" si="47"/>
        <v>0.23156899810964079</v>
      </c>
      <c r="D67" s="9">
        <f t="shared" si="47"/>
        <v>0.93250327653997389</v>
      </c>
      <c r="E67" s="9">
        <f t="shared" si="47"/>
        <v>0.9900383141762451</v>
      </c>
      <c r="F67" s="9">
        <f t="shared" si="47"/>
        <v>0.76765375854214102</v>
      </c>
      <c r="G67" s="9">
        <f t="shared" si="47"/>
        <v>0.41382228490832157</v>
      </c>
      <c r="H67" s="9">
        <f t="shared" si="47"/>
        <v>0.16193200718515069</v>
      </c>
      <c r="I67" s="9">
        <f t="shared" si="47"/>
        <v>0.42</v>
      </c>
      <c r="J67" s="9">
        <f t="shared" si="47"/>
        <v>0.32011648745519716</v>
      </c>
      <c r="K67" s="9">
        <f t="shared" si="47"/>
        <v>0.83082026537997589</v>
      </c>
      <c r="L67" s="9">
        <f t="shared" si="47"/>
        <v>0.51666666666666683</v>
      </c>
      <c r="M67" s="9">
        <f t="shared" si="47"/>
        <v>0</v>
      </c>
      <c r="N67" s="9">
        <f t="shared" si="47"/>
        <v>0</v>
      </c>
      <c r="O67" s="9">
        <f t="shared" si="47"/>
        <v>0.57873563218390811</v>
      </c>
      <c r="P67" s="9">
        <f t="shared" si="47"/>
        <v>1</v>
      </c>
      <c r="Q67" s="9">
        <f t="shared" si="47"/>
        <v>0</v>
      </c>
    </row>
    <row r="68" spans="1:17" x14ac:dyDescent="0.15">
      <c r="A68" s="5">
        <v>2012</v>
      </c>
      <c r="B68" s="9">
        <f t="shared" ref="B68:Q68" si="48">(B43-B$48)/B$50</f>
        <v>0.87608966376089659</v>
      </c>
      <c r="C68" s="9">
        <f t="shared" si="48"/>
        <v>0.16729678638941398</v>
      </c>
      <c r="D68" s="9">
        <f t="shared" si="48"/>
        <v>0.85386631716906969</v>
      </c>
      <c r="E68" s="9">
        <f t="shared" si="48"/>
        <v>0.98697318007662838</v>
      </c>
      <c r="F68" s="9">
        <f t="shared" si="48"/>
        <v>0.70842824601366727</v>
      </c>
      <c r="G68" s="9">
        <f t="shared" si="48"/>
        <v>0.72806770098730611</v>
      </c>
      <c r="H68" s="9">
        <f t="shared" si="48"/>
        <v>0.16805269110504958</v>
      </c>
      <c r="I68" s="9">
        <f t="shared" si="48"/>
        <v>0.40197183098591549</v>
      </c>
      <c r="J68" s="9">
        <f t="shared" si="48"/>
        <v>0.28293010752688175</v>
      </c>
      <c r="K68" s="9">
        <f t="shared" si="48"/>
        <v>0.87364294330518666</v>
      </c>
      <c r="L68" s="9">
        <f t="shared" si="48"/>
        <v>0.4833333333333335</v>
      </c>
      <c r="M68" s="9">
        <f t="shared" si="48"/>
        <v>5.0847457627118599E-2</v>
      </c>
      <c r="N68" s="9">
        <f t="shared" si="48"/>
        <v>6.2500000000000069E-2</v>
      </c>
      <c r="O68" s="9">
        <f t="shared" si="48"/>
        <v>0.64022988505747136</v>
      </c>
      <c r="P68" s="9">
        <f t="shared" si="48"/>
        <v>0.99273814609141386</v>
      </c>
      <c r="Q68" s="9">
        <f t="shared" si="48"/>
        <v>1.0526315789473694E-2</v>
      </c>
    </row>
    <row r="69" spans="1:17" x14ac:dyDescent="0.15">
      <c r="A69" s="5">
        <v>2013</v>
      </c>
      <c r="B69" s="9">
        <f t="shared" ref="B69:Q69" si="49">(B44-B$48)/B$50</f>
        <v>0.63200498132004967</v>
      </c>
      <c r="C69" s="9">
        <f t="shared" si="49"/>
        <v>6.8052930056710675E-2</v>
      </c>
      <c r="D69" s="9">
        <f t="shared" si="49"/>
        <v>0.76671035386631725</v>
      </c>
      <c r="E69" s="9">
        <f t="shared" si="49"/>
        <v>1</v>
      </c>
      <c r="F69" s="9">
        <f t="shared" si="49"/>
        <v>0.66742596810933941</v>
      </c>
      <c r="G69" s="9">
        <f t="shared" si="49"/>
        <v>0.81636107193229901</v>
      </c>
      <c r="H69" s="9">
        <f t="shared" si="49"/>
        <v>0.16922803982879828</v>
      </c>
      <c r="I69" s="9">
        <f t="shared" si="49"/>
        <v>0.46676056338028171</v>
      </c>
      <c r="J69" s="9">
        <f t="shared" si="49"/>
        <v>0.30465949820788535</v>
      </c>
      <c r="K69" s="9">
        <f t="shared" si="49"/>
        <v>0.92340168878166451</v>
      </c>
      <c r="L69" s="9">
        <f t="shared" si="49"/>
        <v>0.51666666666666683</v>
      </c>
      <c r="M69" s="9">
        <f t="shared" si="49"/>
        <v>1.6949152542372801E-2</v>
      </c>
      <c r="N69" s="9">
        <f t="shared" si="49"/>
        <v>0.12500000000000014</v>
      </c>
      <c r="O69" s="9">
        <f t="shared" si="49"/>
        <v>0.75862068965517249</v>
      </c>
      <c r="P69" s="9">
        <f t="shared" si="49"/>
        <v>0.90773173857325928</v>
      </c>
      <c r="Q69" s="9">
        <f t="shared" si="49"/>
        <v>4.2105263157894778E-2</v>
      </c>
    </row>
    <row r="70" spans="1:17" x14ac:dyDescent="0.15">
      <c r="A70" s="5">
        <v>2014</v>
      </c>
      <c r="B70" s="9">
        <f t="shared" ref="B70:Q70" si="50">(B45-B$48)/B$50</f>
        <v>0.53051058530510575</v>
      </c>
      <c r="C70" s="9">
        <f t="shared" si="50"/>
        <v>9.2627599243856218E-2</v>
      </c>
      <c r="D70" s="9">
        <f t="shared" si="50"/>
        <v>0.67365661861074722</v>
      </c>
      <c r="E70" s="9">
        <f t="shared" si="50"/>
        <v>0.87662835249042148</v>
      </c>
      <c r="F70" s="9">
        <f t="shared" si="50"/>
        <v>0.53986332574031881</v>
      </c>
      <c r="G70" s="9">
        <f t="shared" si="50"/>
        <v>0.39464033850493646</v>
      </c>
      <c r="H70" s="9">
        <f t="shared" si="50"/>
        <v>0.13979996895305261</v>
      </c>
      <c r="I70" s="9">
        <f t="shared" si="50"/>
        <v>0.27633802816901404</v>
      </c>
      <c r="J70" s="9">
        <f t="shared" si="50"/>
        <v>0.30264336917562723</v>
      </c>
      <c r="K70" s="9">
        <f t="shared" si="50"/>
        <v>0.92852834740651369</v>
      </c>
      <c r="L70" s="9">
        <f t="shared" si="50"/>
        <v>0.50000000000000022</v>
      </c>
      <c r="M70" s="9">
        <f t="shared" si="50"/>
        <v>1.6949152542372801E-2</v>
      </c>
      <c r="N70" s="9">
        <f t="shared" si="50"/>
        <v>6.2500000000000069E-2</v>
      </c>
      <c r="O70" s="9">
        <f t="shared" si="50"/>
        <v>0.79367816091954035</v>
      </c>
      <c r="P70" s="9">
        <f t="shared" si="50"/>
        <v>0.81802648440837245</v>
      </c>
      <c r="Q70" s="9">
        <f t="shared" si="50"/>
        <v>3.1578947368421081E-2</v>
      </c>
    </row>
    <row r="71" spans="1:17" x14ac:dyDescent="0.15">
      <c r="A71" s="5">
        <v>2015</v>
      </c>
      <c r="B71" s="9">
        <f t="shared" ref="B71:Q71" si="51">(B46-B$48)/B$50</f>
        <v>0.31195516811955171</v>
      </c>
      <c r="C71" s="9">
        <f t="shared" si="51"/>
        <v>6.0491493383742809E-2</v>
      </c>
      <c r="D71" s="9">
        <f t="shared" si="51"/>
        <v>0.54718217562254279</v>
      </c>
      <c r="E71" s="9">
        <f t="shared" si="51"/>
        <v>0.79616858237547894</v>
      </c>
      <c r="F71" s="9">
        <f t="shared" si="51"/>
        <v>0.49202733485193617</v>
      </c>
      <c r="G71" s="9">
        <f t="shared" si="51"/>
        <v>0.18617771509167841</v>
      </c>
      <c r="H71" s="9">
        <f t="shared" si="51"/>
        <v>0.144789656931231</v>
      </c>
      <c r="I71" s="9">
        <f t="shared" si="51"/>
        <v>0.4008450704225352</v>
      </c>
      <c r="J71" s="9">
        <f t="shared" si="51"/>
        <v>0.41845878136200715</v>
      </c>
      <c r="K71" s="9">
        <f t="shared" si="51"/>
        <v>0.98401688781664653</v>
      </c>
      <c r="L71" s="9">
        <f t="shared" si="51"/>
        <v>0.53333333333333321</v>
      </c>
      <c r="M71" s="9">
        <f t="shared" si="51"/>
        <v>0.10169491525423729</v>
      </c>
      <c r="N71" s="9">
        <f t="shared" si="51"/>
        <v>0.18750000000000019</v>
      </c>
      <c r="O71" s="9">
        <f t="shared" si="51"/>
        <v>0.95000000000000018</v>
      </c>
      <c r="P71" s="9">
        <f t="shared" si="51"/>
        <v>0.95941905168731312</v>
      </c>
      <c r="Q71" s="9">
        <f t="shared" si="51"/>
        <v>9.4736842105263189E-2</v>
      </c>
    </row>
    <row r="72" spans="1:17" x14ac:dyDescent="0.15">
      <c r="A72" s="5">
        <v>2016</v>
      </c>
      <c r="B72" s="9">
        <f t="shared" ref="B72:Q72" si="52">(B47-B$48)/B$50</f>
        <v>0.26276463262764621</v>
      </c>
      <c r="C72" s="9">
        <f t="shared" si="52"/>
        <v>0</v>
      </c>
      <c r="D72" s="9">
        <f t="shared" si="52"/>
        <v>0.58650065530799478</v>
      </c>
      <c r="E72" s="9">
        <f t="shared" si="52"/>
        <v>0.90804597701149437</v>
      </c>
      <c r="F72" s="9">
        <f t="shared" si="52"/>
        <v>0.52164009111617304</v>
      </c>
      <c r="G72" s="9">
        <f t="shared" si="52"/>
        <v>0.84654442877291958</v>
      </c>
      <c r="H72" s="9">
        <f t="shared" si="52"/>
        <v>0.22160867540416476</v>
      </c>
      <c r="I72" s="9">
        <f t="shared" si="52"/>
        <v>0.47098591549295771</v>
      </c>
      <c r="J72" s="9">
        <f t="shared" si="52"/>
        <v>0.37701612903225812</v>
      </c>
      <c r="K72" s="9">
        <f t="shared" si="52"/>
        <v>1</v>
      </c>
      <c r="L72" s="9">
        <f t="shared" si="52"/>
        <v>0.56666666666666654</v>
      </c>
      <c r="M72" s="9">
        <f t="shared" si="52"/>
        <v>0.25423728813559326</v>
      </c>
      <c r="N72" s="9">
        <f t="shared" si="52"/>
        <v>0.18750000000000019</v>
      </c>
      <c r="O72" s="9">
        <f t="shared" si="52"/>
        <v>1</v>
      </c>
      <c r="P72" s="9">
        <f t="shared" si="52"/>
        <v>0.95343870140965403</v>
      </c>
      <c r="Q72" s="9">
        <f t="shared" si="52"/>
        <v>0.11578947368421051</v>
      </c>
    </row>
    <row r="73" spans="1:17" x14ac:dyDescent="0.15">
      <c r="A73" s="7" t="s">
        <v>30</v>
      </c>
      <c r="B73" s="9">
        <f>SUM(B53:B72)</f>
        <v>7.6450809464508085</v>
      </c>
      <c r="C73" s="9">
        <f t="shared" ref="C73:Q73" si="53">SUM(C53:C72)</f>
        <v>8.5349716446124777</v>
      </c>
      <c r="D73" s="9">
        <f t="shared" si="53"/>
        <v>11.140891218872873</v>
      </c>
      <c r="E73" s="9">
        <f t="shared" si="53"/>
        <v>11.750191570881224</v>
      </c>
      <c r="F73" s="9">
        <f t="shared" si="53"/>
        <v>11.464692482915718</v>
      </c>
      <c r="G73" s="9">
        <f t="shared" si="53"/>
        <v>9.7785613540197467</v>
      </c>
      <c r="H73" s="9">
        <f t="shared" si="53"/>
        <v>4.2774931807597625</v>
      </c>
      <c r="I73" s="9">
        <f t="shared" si="53"/>
        <v>7.8214084507042241</v>
      </c>
      <c r="J73" s="9">
        <f t="shared" si="53"/>
        <v>6.6518817204301097</v>
      </c>
      <c r="K73" s="9">
        <f t="shared" si="53"/>
        <v>10.666767189384801</v>
      </c>
      <c r="L73" s="9">
        <f t="shared" si="53"/>
        <v>9.1166666666666671</v>
      </c>
      <c r="M73" s="9">
        <f t="shared" si="53"/>
        <v>8.1864406779661003</v>
      </c>
      <c r="N73" s="9">
        <f t="shared" si="53"/>
        <v>10</v>
      </c>
      <c r="O73" s="9">
        <f t="shared" si="53"/>
        <v>6.9971264367816106</v>
      </c>
      <c r="P73" s="9">
        <f t="shared" si="53"/>
        <v>10.951730029901752</v>
      </c>
      <c r="Q73" s="9">
        <f t="shared" si="53"/>
        <v>8.3684210526315823</v>
      </c>
    </row>
    <row r="75" spans="1:17" x14ac:dyDescent="0.15">
      <c r="A75" s="7" t="s">
        <v>31</v>
      </c>
    </row>
    <row r="76" spans="1:17" x14ac:dyDescent="0.15">
      <c r="A76" s="5">
        <v>1997</v>
      </c>
      <c r="B76" s="10">
        <f>B53/B$73</f>
        <v>1.7185209317478412E-2</v>
      </c>
      <c r="C76" s="10">
        <f t="shared" ref="C76:Q76" si="54">C53/C$73</f>
        <v>5.8250276854928021E-2</v>
      </c>
      <c r="D76" s="10">
        <f t="shared" si="54"/>
        <v>6.5702017528380688E-2</v>
      </c>
      <c r="E76" s="10">
        <f t="shared" si="54"/>
        <v>5.3671579496543637E-2</v>
      </c>
      <c r="F76" s="10">
        <f t="shared" si="54"/>
        <v>8.7224319491357047E-2</v>
      </c>
      <c r="G76" s="10">
        <f t="shared" si="54"/>
        <v>4.5348334054521842E-2</v>
      </c>
      <c r="H76" s="10">
        <f t="shared" si="54"/>
        <v>3.9624646810275568E-2</v>
      </c>
      <c r="I76" s="10">
        <f t="shared" si="54"/>
        <v>4.1525606857307495E-2</v>
      </c>
      <c r="J76" s="10">
        <f t="shared" si="54"/>
        <v>9.3823668081093783E-2</v>
      </c>
      <c r="K76" s="10">
        <f t="shared" si="54"/>
        <v>5.6543496084361677E-4</v>
      </c>
      <c r="L76" s="10">
        <f t="shared" si="54"/>
        <v>5.3016453382084112E-2</v>
      </c>
      <c r="M76" s="10">
        <f t="shared" si="54"/>
        <v>0.10973084886128368</v>
      </c>
      <c r="N76" s="10">
        <f t="shared" si="54"/>
        <v>8.7500000000000022E-2</v>
      </c>
      <c r="O76" s="10">
        <f t="shared" si="54"/>
        <v>0</v>
      </c>
      <c r="P76" s="10">
        <f t="shared" si="54"/>
        <v>1.6147905452843433E-2</v>
      </c>
      <c r="Q76" s="10">
        <f t="shared" si="54"/>
        <v>0.10314465408805029</v>
      </c>
    </row>
    <row r="77" spans="1:17" x14ac:dyDescent="0.15">
      <c r="A77" s="5">
        <v>1998</v>
      </c>
      <c r="B77" s="10">
        <f t="shared" ref="B77:Q77" si="55">B54/B$73</f>
        <v>2.5492751262420583E-2</v>
      </c>
      <c r="C77" s="10">
        <f t="shared" si="55"/>
        <v>7.2757475083056453E-2</v>
      </c>
      <c r="D77" s="10">
        <f t="shared" si="55"/>
        <v>5.4467384271513437E-2</v>
      </c>
      <c r="E77" s="10">
        <f t="shared" si="55"/>
        <v>3.3455067170992565E-2</v>
      </c>
      <c r="F77" s="10">
        <f t="shared" si="55"/>
        <v>6.0997417047486575E-2</v>
      </c>
      <c r="G77" s="10">
        <f t="shared" si="55"/>
        <v>9.1158228760998116E-3</v>
      </c>
      <c r="H77" s="10">
        <f t="shared" si="55"/>
        <v>2.1048811467973147E-2</v>
      </c>
      <c r="I77" s="10">
        <f t="shared" si="55"/>
        <v>2.8776201109270334E-2</v>
      </c>
      <c r="J77" s="10">
        <f t="shared" si="55"/>
        <v>4.5194315349902321E-2</v>
      </c>
      <c r="K77" s="10">
        <f t="shared" si="55"/>
        <v>0</v>
      </c>
      <c r="L77" s="10">
        <f t="shared" si="55"/>
        <v>5.3016453382084112E-2</v>
      </c>
      <c r="M77" s="10">
        <f t="shared" si="55"/>
        <v>0.10144927536231886</v>
      </c>
      <c r="N77" s="10">
        <f t="shared" si="55"/>
        <v>5.6250000000000022E-2</v>
      </c>
      <c r="O77" s="10">
        <f t="shared" si="55"/>
        <v>0</v>
      </c>
      <c r="P77" s="10">
        <f t="shared" si="55"/>
        <v>1.4548716748576331E-2</v>
      </c>
      <c r="Q77" s="10">
        <f t="shared" si="55"/>
        <v>8.8050314465408772E-2</v>
      </c>
    </row>
    <row r="78" spans="1:17" x14ac:dyDescent="0.15">
      <c r="A78" s="5">
        <v>1999</v>
      </c>
      <c r="B78" s="10">
        <f t="shared" ref="B78:Q78" si="56">B55/B$73</f>
        <v>7.7374165173480962E-3</v>
      </c>
      <c r="C78" s="10">
        <f t="shared" si="56"/>
        <v>7.4640088593576945E-2</v>
      </c>
      <c r="D78" s="10">
        <f t="shared" si="56"/>
        <v>5.482030468795953E-2</v>
      </c>
      <c r="E78" s="10">
        <f t="shared" si="56"/>
        <v>4.0954741098213121E-2</v>
      </c>
      <c r="F78" s="10">
        <f t="shared" si="56"/>
        <v>7.0137095171865671E-2</v>
      </c>
      <c r="G78" s="10">
        <f t="shared" si="56"/>
        <v>3.2597721044280971E-2</v>
      </c>
      <c r="H78" s="10">
        <f t="shared" si="56"/>
        <v>4.9558026803535798E-2</v>
      </c>
      <c r="I78" s="10">
        <f t="shared" si="56"/>
        <v>3.9112583735503859E-2</v>
      </c>
      <c r="J78" s="10">
        <f t="shared" si="56"/>
        <v>4.5834175254260111E-2</v>
      </c>
      <c r="K78" s="10">
        <f t="shared" si="56"/>
        <v>8.0009046959373439E-3</v>
      </c>
      <c r="L78" s="10">
        <f t="shared" si="56"/>
        <v>4.3875685557586842E-2</v>
      </c>
      <c r="M78" s="10">
        <f t="shared" si="56"/>
        <v>0.10766045548654248</v>
      </c>
      <c r="N78" s="10">
        <f t="shared" si="56"/>
        <v>8.1250000000000017E-2</v>
      </c>
      <c r="O78" s="10">
        <f t="shared" si="56"/>
        <v>0</v>
      </c>
      <c r="P78" s="10">
        <f t="shared" si="56"/>
        <v>0</v>
      </c>
      <c r="Q78" s="10">
        <f t="shared" si="56"/>
        <v>0.11069182389937104</v>
      </c>
    </row>
    <row r="79" spans="1:17" x14ac:dyDescent="0.15">
      <c r="A79" s="5">
        <v>2000</v>
      </c>
      <c r="B79" s="10">
        <f t="shared" ref="B79:Q79" si="57">B56/B$73</f>
        <v>6.760058641472568E-3</v>
      </c>
      <c r="C79" s="10">
        <f t="shared" si="57"/>
        <v>8.0952380952380928E-2</v>
      </c>
      <c r="D79" s="10">
        <f t="shared" si="57"/>
        <v>4.935003823304511E-2</v>
      </c>
      <c r="E79" s="10">
        <f t="shared" si="57"/>
        <v>3.9193948089213511E-2</v>
      </c>
      <c r="F79" s="10">
        <f t="shared" si="57"/>
        <v>6.2785614941386847E-2</v>
      </c>
      <c r="G79" s="10">
        <f t="shared" si="57"/>
        <v>5.1521707774412222E-2</v>
      </c>
      <c r="H79" s="10">
        <f t="shared" si="57"/>
        <v>3.5829639422453805E-2</v>
      </c>
      <c r="I79" s="10">
        <f t="shared" si="57"/>
        <v>5.5895699776705332E-2</v>
      </c>
      <c r="J79" s="10">
        <f t="shared" si="57"/>
        <v>5.0010103051121427E-2</v>
      </c>
      <c r="K79" s="10">
        <f t="shared" si="57"/>
        <v>1.4333776257385994E-2</v>
      </c>
      <c r="L79" s="10">
        <f t="shared" si="57"/>
        <v>4.93601462522852E-2</v>
      </c>
      <c r="M79" s="10">
        <f t="shared" si="57"/>
        <v>0.12215320910973088</v>
      </c>
      <c r="N79" s="10">
        <f t="shared" si="57"/>
        <v>8.1250000000000017E-2</v>
      </c>
      <c r="O79" s="10">
        <f t="shared" si="57"/>
        <v>0</v>
      </c>
      <c r="P79" s="10">
        <f t="shared" si="57"/>
        <v>0</v>
      </c>
      <c r="Q79" s="10">
        <f t="shared" si="57"/>
        <v>0.1194968553459119</v>
      </c>
    </row>
    <row r="80" spans="1:17" x14ac:dyDescent="0.15">
      <c r="A80" s="5">
        <v>2001</v>
      </c>
      <c r="B80" s="10">
        <f t="shared" ref="B80:Q80" si="58">B57/B$73</f>
        <v>1.9221371558885807E-2</v>
      </c>
      <c r="C80" s="10">
        <f t="shared" si="58"/>
        <v>0.11716500553709855</v>
      </c>
      <c r="D80" s="10">
        <f t="shared" si="58"/>
        <v>1.8645962002235162E-2</v>
      </c>
      <c r="E80" s="10">
        <f t="shared" si="58"/>
        <v>1.1999478283552892E-2</v>
      </c>
      <c r="F80" s="10">
        <f t="shared" si="58"/>
        <v>1.9670176832902838E-2</v>
      </c>
      <c r="G80" s="10">
        <f t="shared" si="58"/>
        <v>1.3846819558632624E-2</v>
      </c>
      <c r="H80" s="10">
        <f t="shared" si="58"/>
        <v>6.4287010394794841E-3</v>
      </c>
      <c r="I80" s="10">
        <f t="shared" si="58"/>
        <v>1.4262047107973783E-2</v>
      </c>
      <c r="J80" s="10">
        <f t="shared" si="58"/>
        <v>2.7042500168384179E-2</v>
      </c>
      <c r="K80" s="10">
        <f t="shared" si="58"/>
        <v>1.783947301461648E-2</v>
      </c>
      <c r="L80" s="10">
        <f t="shared" si="58"/>
        <v>4.0219378427787937E-2</v>
      </c>
      <c r="M80" s="10">
        <f t="shared" si="58"/>
        <v>9.9378881987577661E-2</v>
      </c>
      <c r="N80" s="10">
        <f t="shared" si="58"/>
        <v>6.25E-2</v>
      </c>
      <c r="O80" s="10">
        <f t="shared" si="58"/>
        <v>1.3470225872689935E-2</v>
      </c>
      <c r="P80" s="10">
        <f t="shared" si="58"/>
        <v>0</v>
      </c>
      <c r="Q80" s="10">
        <f t="shared" si="58"/>
        <v>9.3081761006289274E-2</v>
      </c>
    </row>
    <row r="81" spans="1:17" x14ac:dyDescent="0.15">
      <c r="A81" s="5">
        <v>2002</v>
      </c>
      <c r="B81" s="10">
        <f t="shared" ref="B81:Q81" si="59">B58/B$73</f>
        <v>9.6106857794429033E-3</v>
      </c>
      <c r="C81" s="10">
        <f t="shared" si="59"/>
        <v>0.10011074197120708</v>
      </c>
      <c r="D81" s="10">
        <f t="shared" si="59"/>
        <v>1.4705017351920473E-2</v>
      </c>
      <c r="E81" s="10">
        <f t="shared" si="59"/>
        <v>1.049954349810878E-2</v>
      </c>
      <c r="F81" s="10">
        <f t="shared" si="59"/>
        <v>1.6689847009735744E-2</v>
      </c>
      <c r="G81" s="10">
        <f t="shared" si="59"/>
        <v>4.249242752055387E-2</v>
      </c>
      <c r="H81" s="10">
        <f t="shared" si="59"/>
        <v>3.7296834901625331E-2</v>
      </c>
      <c r="I81" s="10">
        <f t="shared" si="59"/>
        <v>1.9988475113448104E-2</v>
      </c>
      <c r="J81" s="10">
        <f t="shared" si="59"/>
        <v>1.2494106553512491E-2</v>
      </c>
      <c r="K81" s="10">
        <f t="shared" si="59"/>
        <v>2.6801617143987998E-2</v>
      </c>
      <c r="L81" s="10">
        <f t="shared" si="59"/>
        <v>2.5594149908592309E-2</v>
      </c>
      <c r="M81" s="10">
        <f t="shared" si="59"/>
        <v>7.6604554865424446E-2</v>
      </c>
      <c r="N81" s="10">
        <f t="shared" si="59"/>
        <v>6.8750000000000006E-2</v>
      </c>
      <c r="O81" s="10">
        <f t="shared" si="59"/>
        <v>1.4784394250513345E-2</v>
      </c>
      <c r="P81" s="10">
        <f t="shared" si="59"/>
        <v>2.1725563616506748E-2</v>
      </c>
      <c r="Q81" s="10">
        <f t="shared" si="59"/>
        <v>8.8050314465408772E-2</v>
      </c>
    </row>
    <row r="82" spans="1:17" x14ac:dyDescent="0.15">
      <c r="A82" s="5">
        <v>2003</v>
      </c>
      <c r="B82" s="10">
        <f t="shared" ref="B82:Q82" si="60">B59/B$73</f>
        <v>4.1537709724710995E-3</v>
      </c>
      <c r="C82" s="10">
        <f t="shared" si="60"/>
        <v>8.3056478405315617E-2</v>
      </c>
      <c r="D82" s="10">
        <f t="shared" si="60"/>
        <v>1.5410858184812656E-2</v>
      </c>
      <c r="E82" s="10">
        <f t="shared" si="60"/>
        <v>1.4999347854441113E-2</v>
      </c>
      <c r="F82" s="10">
        <f t="shared" si="60"/>
        <v>1.9272799523147227E-2</v>
      </c>
      <c r="G82" s="10">
        <f t="shared" si="60"/>
        <v>5.6281551997692192E-2</v>
      </c>
      <c r="H82" s="10">
        <f t="shared" si="60"/>
        <v>4.5000907276356389E-2</v>
      </c>
      <c r="I82" s="10">
        <f t="shared" si="60"/>
        <v>3.2953972484333356E-2</v>
      </c>
      <c r="J82" s="10">
        <f t="shared" si="60"/>
        <v>1.2494106553512491E-2</v>
      </c>
      <c r="K82" s="10">
        <f t="shared" si="60"/>
        <v>3.6159565745950063E-2</v>
      </c>
      <c r="L82" s="10">
        <f t="shared" si="60"/>
        <v>2.19378427787934E-2</v>
      </c>
      <c r="M82" s="10">
        <f t="shared" si="60"/>
        <v>6.0041407867494824E-2</v>
      </c>
      <c r="N82" s="10">
        <f t="shared" si="60"/>
        <v>8.1250000000000017E-2</v>
      </c>
      <c r="O82" s="10">
        <f t="shared" si="60"/>
        <v>1.6016427104722789E-2</v>
      </c>
      <c r="P82" s="10">
        <f t="shared" si="60"/>
        <v>2.7030189562368356E-2</v>
      </c>
      <c r="Q82" s="10">
        <f t="shared" si="60"/>
        <v>8.1761006289308144E-2</v>
      </c>
    </row>
    <row r="83" spans="1:17" x14ac:dyDescent="0.15">
      <c r="A83" s="5">
        <v>2004</v>
      </c>
      <c r="B83" s="10">
        <f t="shared" ref="B83:Q83" si="61">B60/B$73</f>
        <v>0</v>
      </c>
      <c r="C83" s="10">
        <f t="shared" si="61"/>
        <v>9.2469545957918023E-2</v>
      </c>
      <c r="D83" s="10">
        <f t="shared" si="61"/>
        <v>0</v>
      </c>
      <c r="E83" s="10">
        <f t="shared" si="61"/>
        <v>0</v>
      </c>
      <c r="F83" s="10">
        <f t="shared" si="61"/>
        <v>0</v>
      </c>
      <c r="G83" s="10">
        <f t="shared" si="61"/>
        <v>5.9050915909418723E-2</v>
      </c>
      <c r="H83" s="10">
        <f t="shared" si="61"/>
        <v>0</v>
      </c>
      <c r="I83" s="10">
        <f t="shared" si="61"/>
        <v>9.4360008643664933E-3</v>
      </c>
      <c r="J83" s="10">
        <f t="shared" si="61"/>
        <v>9.6315754024381972E-3</v>
      </c>
      <c r="K83" s="10">
        <f t="shared" si="61"/>
        <v>4.0994034661163095E-2</v>
      </c>
      <c r="L83" s="10">
        <f t="shared" si="61"/>
        <v>9.1407678244972666E-3</v>
      </c>
      <c r="M83" s="10">
        <f t="shared" si="61"/>
        <v>5.3830227743271238E-2</v>
      </c>
      <c r="N83" s="10">
        <f t="shared" si="61"/>
        <v>0.1</v>
      </c>
      <c r="O83" s="10">
        <f t="shared" si="61"/>
        <v>1.8069815195071868E-2</v>
      </c>
      <c r="P83" s="10">
        <f t="shared" si="61"/>
        <v>3.2334815508229968E-2</v>
      </c>
      <c r="Q83" s="10">
        <f t="shared" si="61"/>
        <v>8.5534591194968534E-2</v>
      </c>
    </row>
    <row r="84" spans="1:17" x14ac:dyDescent="0.15">
      <c r="A84" s="5">
        <v>2005</v>
      </c>
      <c r="B84" s="10">
        <f t="shared" ref="B84:Q84" si="62">B61/B$73</f>
        <v>1.3438670793288827E-2</v>
      </c>
      <c r="C84" s="10">
        <f t="shared" si="62"/>
        <v>9.2469545957918023E-2</v>
      </c>
      <c r="D84" s="10">
        <f t="shared" si="62"/>
        <v>1.8822422210458198E-3</v>
      </c>
      <c r="E84" s="10">
        <f t="shared" si="62"/>
        <v>1.4999347854441111E-3</v>
      </c>
      <c r="F84" s="10">
        <f t="shared" si="62"/>
        <v>1.3908205841446464E-3</v>
      </c>
      <c r="G84" s="10">
        <f t="shared" si="62"/>
        <v>0</v>
      </c>
      <c r="H84" s="10">
        <f t="shared" si="62"/>
        <v>4.3906991212380446E-2</v>
      </c>
      <c r="I84" s="10">
        <f t="shared" si="62"/>
        <v>0</v>
      </c>
      <c r="J84" s="10">
        <f t="shared" si="62"/>
        <v>0</v>
      </c>
      <c r="K84" s="10">
        <f t="shared" si="62"/>
        <v>4.6648384269599386E-2</v>
      </c>
      <c r="L84" s="10">
        <f t="shared" si="62"/>
        <v>0</v>
      </c>
      <c r="M84" s="10">
        <f t="shared" si="62"/>
        <v>3.7267080745341609E-2</v>
      </c>
      <c r="N84" s="10">
        <f t="shared" si="62"/>
        <v>7.5000000000000011E-2</v>
      </c>
      <c r="O84" s="10">
        <f t="shared" si="62"/>
        <v>1.7084188911704309E-2</v>
      </c>
      <c r="P84" s="10">
        <f t="shared" si="62"/>
        <v>3.3075902956548872E-2</v>
      </c>
      <c r="Q84" s="10">
        <f t="shared" si="62"/>
        <v>6.9182389937106889E-2</v>
      </c>
    </row>
    <row r="85" spans="1:17" x14ac:dyDescent="0.15">
      <c r="A85" s="5">
        <v>2006</v>
      </c>
      <c r="B85" s="10">
        <f t="shared" ref="B85:Q85" si="63">B62/B$73</f>
        <v>3.5510669490144968E-2</v>
      </c>
      <c r="C85" s="10">
        <f t="shared" si="63"/>
        <v>4.9723145071982264E-2</v>
      </c>
      <c r="D85" s="10">
        <f t="shared" si="63"/>
        <v>2.6645491441679901E-2</v>
      </c>
      <c r="E85" s="10">
        <f t="shared" si="63"/>
        <v>3.1107343158993089E-2</v>
      </c>
      <c r="F85" s="10">
        <f t="shared" si="63"/>
        <v>3.4174448638982717E-2</v>
      </c>
      <c r="G85" s="10">
        <f t="shared" si="63"/>
        <v>8.0080773114092021E-2</v>
      </c>
      <c r="H85" s="10">
        <f t="shared" si="63"/>
        <v>0.23378178707520028</v>
      </c>
      <c r="I85" s="10">
        <f t="shared" si="63"/>
        <v>0.1115392926600879</v>
      </c>
      <c r="J85" s="10">
        <f t="shared" si="63"/>
        <v>9.564221728295276E-2</v>
      </c>
      <c r="K85" s="10">
        <f t="shared" si="63"/>
        <v>5.3942495264482186E-2</v>
      </c>
      <c r="L85" s="10">
        <f t="shared" si="63"/>
        <v>2.5594149908592309E-2</v>
      </c>
      <c r="M85" s="10">
        <f t="shared" si="63"/>
        <v>2.8985507246376822E-2</v>
      </c>
      <c r="N85" s="10">
        <f t="shared" si="63"/>
        <v>8.7500000000000022E-2</v>
      </c>
      <c r="O85" s="10">
        <f t="shared" si="63"/>
        <v>2.5133470225872687E-2</v>
      </c>
      <c r="P85" s="10">
        <f t="shared" si="63"/>
        <v>4.3607145643185893E-2</v>
      </c>
      <c r="Q85" s="10">
        <f t="shared" si="63"/>
        <v>5.2830188679245264E-2</v>
      </c>
    </row>
    <row r="86" spans="1:17" x14ac:dyDescent="0.15">
      <c r="A86" s="5">
        <v>2007</v>
      </c>
      <c r="B86" s="10">
        <f t="shared" ref="B86:Q86" si="64">B63/B$73</f>
        <v>7.0043981104414413E-2</v>
      </c>
      <c r="C86" s="10">
        <f t="shared" si="64"/>
        <v>3.4108527131782924E-2</v>
      </c>
      <c r="D86" s="10">
        <f t="shared" si="64"/>
        <v>6.229045350273512E-2</v>
      </c>
      <c r="E86" s="10">
        <f t="shared" si="64"/>
        <v>7.1083865918873099E-2</v>
      </c>
      <c r="F86" s="10">
        <f t="shared" si="64"/>
        <v>7.6693820782833294E-2</v>
      </c>
      <c r="G86" s="10">
        <f t="shared" si="64"/>
        <v>0.10226453194865137</v>
      </c>
      <c r="H86" s="10">
        <f t="shared" si="64"/>
        <v>0.1220934753868886</v>
      </c>
      <c r="I86" s="10">
        <f t="shared" si="64"/>
        <v>0.1278542101851185</v>
      </c>
      <c r="J86" s="10">
        <f t="shared" si="64"/>
        <v>0.15033340068700743</v>
      </c>
      <c r="K86" s="10">
        <f t="shared" si="64"/>
        <v>5.0889146475926593E-2</v>
      </c>
      <c r="L86" s="10">
        <f t="shared" si="64"/>
        <v>5.6672760511883011E-2</v>
      </c>
      <c r="M86" s="10">
        <f t="shared" si="64"/>
        <v>3.9337474120082816E-2</v>
      </c>
      <c r="N86" s="10">
        <f t="shared" si="64"/>
        <v>7.5000000000000011E-2</v>
      </c>
      <c r="O86" s="10">
        <f t="shared" si="64"/>
        <v>3.7618069815195068E-2</v>
      </c>
      <c r="P86" s="10">
        <f t="shared" si="64"/>
        <v>6.0730166159606837E-2</v>
      </c>
      <c r="Q86" s="10">
        <f t="shared" si="64"/>
        <v>3.7735849056603765E-2</v>
      </c>
    </row>
    <row r="87" spans="1:17" x14ac:dyDescent="0.15">
      <c r="A87" s="5">
        <v>2008</v>
      </c>
      <c r="B87" s="10">
        <f t="shared" ref="B87:Q87" si="65">B64/B$73</f>
        <v>0.10539175761524677</v>
      </c>
      <c r="C87" s="10">
        <f t="shared" si="65"/>
        <v>4.307862679955702E-2</v>
      </c>
      <c r="D87" s="10">
        <f t="shared" si="65"/>
        <v>6.9701782248103042E-2</v>
      </c>
      <c r="E87" s="10">
        <f t="shared" si="65"/>
        <v>5.9084387635320215E-2</v>
      </c>
      <c r="F87" s="10">
        <f t="shared" si="65"/>
        <v>6.8547585932843227E-2</v>
      </c>
      <c r="G87" s="10">
        <f t="shared" si="65"/>
        <v>1.4971873647771524E-2</v>
      </c>
      <c r="H87" s="10">
        <f t="shared" si="65"/>
        <v>3.2998937190553967E-2</v>
      </c>
      <c r="I87" s="10">
        <f t="shared" si="65"/>
        <v>2.218540661240366E-2</v>
      </c>
      <c r="J87" s="10">
        <f t="shared" si="65"/>
        <v>3.6674075570822376E-2</v>
      </c>
      <c r="K87" s="10">
        <f t="shared" si="65"/>
        <v>5.3292245059512022E-2</v>
      </c>
      <c r="L87" s="10">
        <f t="shared" si="65"/>
        <v>8.4095063985374779E-2</v>
      </c>
      <c r="M87" s="10">
        <f t="shared" si="65"/>
        <v>2.0703933747412008E-2</v>
      </c>
      <c r="N87" s="10">
        <f t="shared" si="65"/>
        <v>3.7500000000000006E-2</v>
      </c>
      <c r="O87" s="10">
        <f t="shared" si="65"/>
        <v>4.5092402464065699E-2</v>
      </c>
      <c r="P87" s="10">
        <f t="shared" si="65"/>
        <v>6.8999141898744051E-2</v>
      </c>
      <c r="Q87" s="10">
        <f t="shared" si="65"/>
        <v>1.5094339622641504E-2</v>
      </c>
    </row>
    <row r="88" spans="1:17" x14ac:dyDescent="0.15">
      <c r="A88" s="5">
        <v>2009</v>
      </c>
      <c r="B88" s="10">
        <f t="shared" ref="B88:Q88" si="66">B65/B$73</f>
        <v>9.9690503339306097E-2</v>
      </c>
      <c r="C88" s="10">
        <f t="shared" si="66"/>
        <v>1.4064230343300106E-2</v>
      </c>
      <c r="D88" s="10">
        <f t="shared" si="66"/>
        <v>8.9759425916122557E-2</v>
      </c>
      <c r="E88" s="10">
        <f t="shared" si="66"/>
        <v>7.9105256293204654E-2</v>
      </c>
      <c r="F88" s="10">
        <f t="shared" si="66"/>
        <v>8.464136697794554E-2</v>
      </c>
      <c r="G88" s="10">
        <f t="shared" si="66"/>
        <v>6.3233809317755657E-2</v>
      </c>
      <c r="H88" s="10">
        <f t="shared" si="66"/>
        <v>5.4623221090286972E-2</v>
      </c>
      <c r="I88" s="10">
        <f t="shared" si="66"/>
        <v>8.9245840236260185E-2</v>
      </c>
      <c r="J88" s="10">
        <f t="shared" si="66"/>
        <v>7.8130262005792386E-2</v>
      </c>
      <c r="K88" s="10">
        <f t="shared" si="66"/>
        <v>5.8494246699273424E-2</v>
      </c>
      <c r="L88" s="10">
        <f t="shared" si="66"/>
        <v>0.10968921389396709</v>
      </c>
      <c r="M88" s="10">
        <f t="shared" si="66"/>
        <v>5.1759834368530031E-2</v>
      </c>
      <c r="N88" s="10">
        <f t="shared" si="66"/>
        <v>2.4999999999999991E-2</v>
      </c>
      <c r="O88" s="10">
        <f t="shared" si="66"/>
        <v>6.0944558521560568E-2</v>
      </c>
      <c r="P88" s="10">
        <f t="shared" si="66"/>
        <v>7.8750292534519067E-2</v>
      </c>
      <c r="Q88" s="10">
        <f t="shared" si="66"/>
        <v>1.1320754716981131E-2</v>
      </c>
    </row>
    <row r="89" spans="1:17" x14ac:dyDescent="0.15">
      <c r="A89" s="5">
        <v>2010</v>
      </c>
      <c r="B89" s="10">
        <f t="shared" ref="B89:Q89" si="67">B66/B$73</f>
        <v>0.11312917413259489</v>
      </c>
      <c r="C89" s="10">
        <f t="shared" si="67"/>
        <v>1.4507198228128447E-2</v>
      </c>
      <c r="D89" s="10">
        <f t="shared" si="67"/>
        <v>8.5230280571731043E-2</v>
      </c>
      <c r="E89" s="10">
        <f t="shared" si="67"/>
        <v>8.0344332855093265E-2</v>
      </c>
      <c r="F89" s="10">
        <f t="shared" si="67"/>
        <v>7.5303000198688658E-2</v>
      </c>
      <c r="G89" s="10">
        <f t="shared" si="67"/>
        <v>8.2965527188807148E-2</v>
      </c>
      <c r="H89" s="10">
        <f t="shared" si="67"/>
        <v>4.2761230785182895E-2</v>
      </c>
      <c r="I89" s="10">
        <f t="shared" si="67"/>
        <v>9.5656558380753445E-2</v>
      </c>
      <c r="J89" s="10">
        <f t="shared" si="67"/>
        <v>4.1153094901326855E-2</v>
      </c>
      <c r="K89" s="10">
        <f t="shared" si="67"/>
        <v>7.2630120720364136E-2</v>
      </c>
      <c r="L89" s="10">
        <f t="shared" si="67"/>
        <v>8.5923217550274225E-2</v>
      </c>
      <c r="M89" s="10">
        <f t="shared" si="67"/>
        <v>3.7267080745341609E-2</v>
      </c>
      <c r="N89" s="10">
        <f t="shared" si="67"/>
        <v>1.875000000000002E-2</v>
      </c>
      <c r="O89" s="10">
        <f t="shared" si="67"/>
        <v>7.7043121149897323E-2</v>
      </c>
      <c r="P89" s="10">
        <f t="shared" si="67"/>
        <v>8.8852484593181985E-2</v>
      </c>
      <c r="Q89" s="10">
        <f t="shared" si="67"/>
        <v>8.8050314465408785E-3</v>
      </c>
    </row>
    <row r="90" spans="1:17" x14ac:dyDescent="0.15">
      <c r="A90" s="5">
        <v>2011</v>
      </c>
      <c r="B90" s="10">
        <f t="shared" ref="B90:Q90" si="68">B67/B$73</f>
        <v>0.13080306238801109</v>
      </c>
      <c r="C90" s="10">
        <f t="shared" si="68"/>
        <v>2.7131782945736427E-2</v>
      </c>
      <c r="D90" s="10">
        <f t="shared" si="68"/>
        <v>8.3700958767131337E-2</v>
      </c>
      <c r="E90" s="10">
        <f t="shared" si="68"/>
        <v>8.4257206208425722E-2</v>
      </c>
      <c r="F90" s="10">
        <f t="shared" si="68"/>
        <v>6.695807669382077E-2</v>
      </c>
      <c r="G90" s="10">
        <f t="shared" si="68"/>
        <v>4.2319342276070961E-2</v>
      </c>
      <c r="H90" s="10">
        <f t="shared" si="68"/>
        <v>3.7856754024418703E-2</v>
      </c>
      <c r="I90" s="10">
        <f t="shared" si="68"/>
        <v>5.3698768277749775E-2</v>
      </c>
      <c r="J90" s="10">
        <f t="shared" si="68"/>
        <v>4.8124200175119543E-2</v>
      </c>
      <c r="K90" s="10">
        <f t="shared" si="68"/>
        <v>7.788866585620989E-2</v>
      </c>
      <c r="L90" s="10">
        <f t="shared" si="68"/>
        <v>5.6672760511883011E-2</v>
      </c>
      <c r="M90" s="10">
        <f t="shared" si="68"/>
        <v>0</v>
      </c>
      <c r="N90" s="10">
        <f t="shared" si="68"/>
        <v>0</v>
      </c>
      <c r="O90" s="10">
        <f t="shared" si="68"/>
        <v>8.2710472279260774E-2</v>
      </c>
      <c r="P90" s="10">
        <f t="shared" si="68"/>
        <v>9.1309774553397297E-2</v>
      </c>
      <c r="Q90" s="10">
        <f t="shared" si="68"/>
        <v>0</v>
      </c>
    </row>
    <row r="91" spans="1:17" x14ac:dyDescent="0.15">
      <c r="A91" s="5">
        <v>2012</v>
      </c>
      <c r="B91" s="10">
        <f t="shared" ref="B91:Q91" si="69">B68/B$73</f>
        <v>0.11459521094640822</v>
      </c>
      <c r="C91" s="10">
        <f t="shared" si="69"/>
        <v>1.9601328903654479E-2</v>
      </c>
      <c r="D91" s="10">
        <f t="shared" si="69"/>
        <v>7.6642550438209514E-2</v>
      </c>
      <c r="E91" s="10">
        <f t="shared" si="69"/>
        <v>8.399634798487024E-2</v>
      </c>
      <c r="F91" s="10">
        <f t="shared" si="69"/>
        <v>6.1792171666997804E-2</v>
      </c>
      <c r="G91" s="10">
        <f t="shared" si="69"/>
        <v>7.4455502668397525E-2</v>
      </c>
      <c r="H91" s="10">
        <f t="shared" si="69"/>
        <v>3.9287658449335107E-2</v>
      </c>
      <c r="I91" s="10">
        <f t="shared" si="69"/>
        <v>5.1393790967370172E-2</v>
      </c>
      <c r="J91" s="10">
        <f t="shared" si="69"/>
        <v>4.2533845221256812E-2</v>
      </c>
      <c r="K91" s="10">
        <f t="shared" si="69"/>
        <v>8.1903254078199622E-2</v>
      </c>
      <c r="L91" s="10">
        <f t="shared" si="69"/>
        <v>5.3016453382084112E-2</v>
      </c>
      <c r="M91" s="10">
        <f t="shared" si="69"/>
        <v>6.2111801242235977E-3</v>
      </c>
      <c r="N91" s="10">
        <f t="shared" si="69"/>
        <v>6.2500000000000073E-3</v>
      </c>
      <c r="O91" s="10">
        <f t="shared" si="69"/>
        <v>9.1498973305954814E-2</v>
      </c>
      <c r="P91" s="10">
        <f t="shared" si="69"/>
        <v>9.0646696310164587E-2</v>
      </c>
      <c r="Q91" s="10">
        <f t="shared" si="69"/>
        <v>1.2578616352201266E-3</v>
      </c>
    </row>
    <row r="92" spans="1:17" x14ac:dyDescent="0.15">
      <c r="A92" s="5">
        <v>2013</v>
      </c>
      <c r="B92" s="10">
        <f t="shared" ref="B92:Q92" si="70">B69/B$73</f>
        <v>8.2668187001140245E-2</v>
      </c>
      <c r="C92" s="10">
        <f t="shared" si="70"/>
        <v>7.973421926910286E-3</v>
      </c>
      <c r="D92" s="10">
        <f t="shared" si="70"/>
        <v>6.8819481206987818E-2</v>
      </c>
      <c r="E92" s="10">
        <f t="shared" si="70"/>
        <v>8.5104995434981096E-2</v>
      </c>
      <c r="F92" s="10">
        <f t="shared" si="70"/>
        <v>5.8215775879197296E-2</v>
      </c>
      <c r="G92" s="10">
        <f t="shared" si="70"/>
        <v>8.3484782922255876E-2</v>
      </c>
      <c r="H92" s="10">
        <f t="shared" si="70"/>
        <v>3.9562433574409632E-2</v>
      </c>
      <c r="I92" s="10">
        <f t="shared" si="70"/>
        <v>5.9677303176546868E-2</v>
      </c>
      <c r="J92" s="10">
        <f t="shared" si="70"/>
        <v>4.5800498417188647E-2</v>
      </c>
      <c r="K92" s="10">
        <f t="shared" si="70"/>
        <v>8.656809250515958E-2</v>
      </c>
      <c r="L92" s="10">
        <f t="shared" si="70"/>
        <v>5.6672760511883011E-2</v>
      </c>
      <c r="M92" s="10">
        <f t="shared" si="70"/>
        <v>2.0703933747411914E-3</v>
      </c>
      <c r="N92" s="10">
        <f t="shared" si="70"/>
        <v>1.2500000000000015E-2</v>
      </c>
      <c r="O92" s="10">
        <f t="shared" si="70"/>
        <v>0.1084188911704312</v>
      </c>
      <c r="P92" s="10">
        <f t="shared" si="70"/>
        <v>8.2884780404087685E-2</v>
      </c>
      <c r="Q92" s="10">
        <f t="shared" si="70"/>
        <v>5.0314465408805064E-3</v>
      </c>
    </row>
    <row r="93" spans="1:17" x14ac:dyDescent="0.15">
      <c r="A93" s="5">
        <v>2014</v>
      </c>
      <c r="B93" s="10">
        <f t="shared" ref="B93:Q93" si="71">B70/B$73</f>
        <v>6.9392409187164023E-2</v>
      </c>
      <c r="C93" s="10">
        <f t="shared" si="71"/>
        <v>1.0852713178294558E-2</v>
      </c>
      <c r="D93" s="10">
        <f t="shared" si="71"/>
        <v>6.0467031351096989E-2</v>
      </c>
      <c r="E93" s="10">
        <f t="shared" si="71"/>
        <v>7.4605451936872319E-2</v>
      </c>
      <c r="F93" s="10">
        <f t="shared" si="71"/>
        <v>4.7089211206040128E-2</v>
      </c>
      <c r="G93" s="10">
        <f t="shared" si="71"/>
        <v>4.0357709505264669E-2</v>
      </c>
      <c r="H93" s="10">
        <f t="shared" si="71"/>
        <v>3.2682686574902156E-2</v>
      </c>
      <c r="I93" s="10">
        <f t="shared" si="71"/>
        <v>3.5330980335662322E-2</v>
      </c>
      <c r="J93" s="10">
        <f t="shared" si="71"/>
        <v>4.5497406883545484E-2</v>
      </c>
      <c r="K93" s="10">
        <f t="shared" si="71"/>
        <v>8.7048712221876656E-2</v>
      </c>
      <c r="L93" s="10">
        <f t="shared" si="71"/>
        <v>5.4844606946983565E-2</v>
      </c>
      <c r="M93" s="10">
        <f t="shared" si="71"/>
        <v>2.0703933747411914E-3</v>
      </c>
      <c r="N93" s="10">
        <f t="shared" si="71"/>
        <v>6.2500000000000073E-3</v>
      </c>
      <c r="O93" s="10">
        <f t="shared" si="71"/>
        <v>0.11342915811088296</v>
      </c>
      <c r="P93" s="10">
        <f t="shared" si="71"/>
        <v>7.4693813870036652E-2</v>
      </c>
      <c r="Q93" s="10">
        <f t="shared" si="71"/>
        <v>3.7735849056603791E-3</v>
      </c>
    </row>
    <row r="94" spans="1:17" x14ac:dyDescent="0.15">
      <c r="A94" s="5">
        <v>2015</v>
      </c>
      <c r="B94" s="10">
        <f t="shared" ref="B94:Q94" si="72">B71/B$73</f>
        <v>4.0804691317804211E-2</v>
      </c>
      <c r="C94" s="10">
        <f t="shared" si="72"/>
        <v>7.0874861572535856E-3</v>
      </c>
      <c r="D94" s="10">
        <f t="shared" si="72"/>
        <v>4.9114757955414388E-2</v>
      </c>
      <c r="E94" s="10">
        <f t="shared" si="72"/>
        <v>6.7757923568540504E-2</v>
      </c>
      <c r="F94" s="10">
        <f t="shared" si="72"/>
        <v>4.2916749453606198E-2</v>
      </c>
      <c r="G94" s="10">
        <f t="shared" si="72"/>
        <v>1.903937689311986E-2</v>
      </c>
      <c r="H94" s="10">
        <f t="shared" si="72"/>
        <v>3.3849184747388343E-2</v>
      </c>
      <c r="I94" s="10">
        <f t="shared" si="72"/>
        <v>5.1249729885471447E-2</v>
      </c>
      <c r="J94" s="10">
        <f t="shared" si="72"/>
        <v>6.2908331649491459E-2</v>
      </c>
      <c r="K94" s="10">
        <f t="shared" si="72"/>
        <v>9.2250713861638065E-2</v>
      </c>
      <c r="L94" s="10">
        <f t="shared" si="72"/>
        <v>5.8500914076782436E-2</v>
      </c>
      <c r="M94" s="10">
        <f t="shared" si="72"/>
        <v>1.2422360248447208E-2</v>
      </c>
      <c r="N94" s="10">
        <f t="shared" si="72"/>
        <v>1.875000000000002E-2</v>
      </c>
      <c r="O94" s="10">
        <f t="shared" si="72"/>
        <v>0.1357700205338809</v>
      </c>
      <c r="P94" s="10">
        <f t="shared" si="72"/>
        <v>8.7604337311802796E-2</v>
      </c>
      <c r="Q94" s="10">
        <f t="shared" si="72"/>
        <v>1.1320754716981131E-2</v>
      </c>
    </row>
    <row r="95" spans="1:17" x14ac:dyDescent="0.15">
      <c r="A95" s="5">
        <v>2016</v>
      </c>
      <c r="B95" s="10">
        <f t="shared" ref="B95:Q95" si="73">B72/B$73</f>
        <v>3.4370418634956823E-2</v>
      </c>
      <c r="C95" s="10">
        <f t="shared" si="73"/>
        <v>0</v>
      </c>
      <c r="D95" s="10">
        <f t="shared" si="73"/>
        <v>5.2643962119875286E-2</v>
      </c>
      <c r="E95" s="10">
        <f t="shared" si="73"/>
        <v>7.727924872831618E-2</v>
      </c>
      <c r="F95" s="10">
        <f t="shared" si="73"/>
        <v>4.5499701967017678E-2</v>
      </c>
      <c r="G95" s="10">
        <f t="shared" si="73"/>
        <v>8.6571469782201066E-2</v>
      </c>
      <c r="H95" s="10">
        <f t="shared" si="73"/>
        <v>5.1808072167353621E-2</v>
      </c>
      <c r="I95" s="10">
        <f t="shared" si="73"/>
        <v>6.0217532233667083E-2</v>
      </c>
      <c r="J95" s="10">
        <f t="shared" si="73"/>
        <v>5.6678116791270952E-2</v>
      </c>
      <c r="K95" s="10">
        <f t="shared" si="73"/>
        <v>9.3749116507873681E-2</v>
      </c>
      <c r="L95" s="10">
        <f t="shared" si="73"/>
        <v>6.2157221206581334E-2</v>
      </c>
      <c r="M95" s="10">
        <f t="shared" si="73"/>
        <v>3.1055900621118022E-2</v>
      </c>
      <c r="N95" s="10">
        <f t="shared" si="73"/>
        <v>1.875000000000002E-2</v>
      </c>
      <c r="O95" s="10">
        <f t="shared" si="73"/>
        <v>0.14291581108829565</v>
      </c>
      <c r="P95" s="10">
        <f t="shared" si="73"/>
        <v>8.7058272876199397E-2</v>
      </c>
      <c r="Q95" s="10">
        <f t="shared" si="73"/>
        <v>1.3836477987421377E-2</v>
      </c>
    </row>
    <row r="98" spans="1:17" x14ac:dyDescent="0.15">
      <c r="A98" s="7" t="s">
        <v>32</v>
      </c>
    </row>
    <row r="99" spans="1:17" x14ac:dyDescent="0.15">
      <c r="A99" s="5">
        <v>1997</v>
      </c>
      <c r="B99" s="9">
        <f>IF(B76=0,0,B76*LN(B76))</f>
        <v>-6.9835641454300365E-2</v>
      </c>
      <c r="C99" s="9">
        <f t="shared" ref="C99:Q99" si="74">IF(C76=0,0,C76*LN(C76))</f>
        <v>-0.1656059118618125</v>
      </c>
      <c r="D99" s="9">
        <f t="shared" si="74"/>
        <v>-0.17888199790150264</v>
      </c>
      <c r="E99" s="9">
        <f t="shared" si="74"/>
        <v>-0.15698248200160278</v>
      </c>
      <c r="F99" s="9">
        <f t="shared" si="74"/>
        <v>-0.21276384842734389</v>
      </c>
      <c r="G99" s="9">
        <f t="shared" si="74"/>
        <v>-0.14027971296538447</v>
      </c>
      <c r="H99" s="9">
        <f t="shared" si="74"/>
        <v>-0.12792040421635587</v>
      </c>
      <c r="I99" s="9">
        <f t="shared" si="74"/>
        <v>-0.13211143469540154</v>
      </c>
      <c r="J99" s="9">
        <f t="shared" si="74"/>
        <v>-0.22201852326176222</v>
      </c>
      <c r="K99" s="9">
        <f t="shared" si="74"/>
        <v>-4.2282747339872162E-3</v>
      </c>
      <c r="L99" s="9">
        <f t="shared" si="74"/>
        <v>-0.15571743363917684</v>
      </c>
      <c r="M99" s="9">
        <f t="shared" si="74"/>
        <v>-0.24247497148100192</v>
      </c>
      <c r="N99" s="9">
        <f t="shared" si="74"/>
        <v>-0.21316019249162477</v>
      </c>
      <c r="O99" s="9">
        <f t="shared" si="74"/>
        <v>0</v>
      </c>
      <c r="P99" s="9">
        <f t="shared" si="74"/>
        <v>-6.6625691608290849E-2</v>
      </c>
      <c r="Q99" s="9">
        <f t="shared" si="74"/>
        <v>-0.23430575487545466</v>
      </c>
    </row>
    <row r="100" spans="1:17" x14ac:dyDescent="0.15">
      <c r="A100" s="5">
        <v>1998</v>
      </c>
      <c r="B100" s="9">
        <f t="shared" ref="B100:Q100" si="75">IF(B77=0,0,B77*LN(B77))</f>
        <v>-9.354211061597989E-2</v>
      </c>
      <c r="C100" s="9">
        <f t="shared" si="75"/>
        <v>-0.19066995831092556</v>
      </c>
      <c r="D100" s="9">
        <f t="shared" si="75"/>
        <v>-0.15850843318848154</v>
      </c>
      <c r="E100" s="9">
        <f t="shared" si="75"/>
        <v>-0.11366533101084909</v>
      </c>
      <c r="F100" s="9">
        <f t="shared" si="75"/>
        <v>-0.17060512498928529</v>
      </c>
      <c r="G100" s="9">
        <f t="shared" si="75"/>
        <v>-4.2823798554782591E-2</v>
      </c>
      <c r="H100" s="9">
        <f t="shared" si="75"/>
        <v>-8.1267591580859569E-2</v>
      </c>
      <c r="I100" s="9">
        <f t="shared" si="75"/>
        <v>-0.10210390623348521</v>
      </c>
      <c r="J100" s="9">
        <f t="shared" si="75"/>
        <v>-0.13995703115922531</v>
      </c>
      <c r="K100" s="9">
        <f t="shared" si="75"/>
        <v>0</v>
      </c>
      <c r="L100" s="9">
        <f t="shared" si="75"/>
        <v>-0.15571743363917684</v>
      </c>
      <c r="M100" s="9">
        <f t="shared" si="75"/>
        <v>-0.23213586215642934</v>
      </c>
      <c r="N100" s="9">
        <f t="shared" si="75"/>
        <v>-0.16188464463174046</v>
      </c>
      <c r="O100" s="9">
        <f t="shared" si="75"/>
        <v>0</v>
      </c>
      <c r="P100" s="9">
        <f t="shared" si="75"/>
        <v>-6.15447451825471E-2</v>
      </c>
      <c r="Q100" s="9">
        <f t="shared" si="75"/>
        <v>-0.21394878123565794</v>
      </c>
    </row>
    <row r="101" spans="1:17" x14ac:dyDescent="0.15">
      <c r="A101" s="5">
        <v>1999</v>
      </c>
      <c r="B101" s="9">
        <f t="shared" ref="B101:Q101" si="76">IF(B78=0,0,B78*LN(B78))</f>
        <v>-3.7616900626059241E-2</v>
      </c>
      <c r="C101" s="9">
        <f t="shared" si="76"/>
        <v>-0.1936968171568261</v>
      </c>
      <c r="D101" s="9">
        <f t="shared" si="76"/>
        <v>-0.15918142434573215</v>
      </c>
      <c r="E101" s="9">
        <f t="shared" si="76"/>
        <v>-0.13086218039158751</v>
      </c>
      <c r="F101" s="9">
        <f t="shared" si="76"/>
        <v>-0.1863755449621699</v>
      </c>
      <c r="G101" s="9">
        <f t="shared" si="76"/>
        <v>-0.11159871849494681</v>
      </c>
      <c r="H101" s="9">
        <f t="shared" si="76"/>
        <v>-0.1489025943211533</v>
      </c>
      <c r="I101" s="9">
        <f t="shared" si="76"/>
        <v>-0.12677604903851983</v>
      </c>
      <c r="J101" s="9">
        <f t="shared" si="76"/>
        <v>-0.14129417081431447</v>
      </c>
      <c r="K101" s="9">
        <f t="shared" si="76"/>
        <v>-3.8629973307150685E-2</v>
      </c>
      <c r="L101" s="9">
        <f t="shared" si="76"/>
        <v>-0.13717272272354086</v>
      </c>
      <c r="M101" s="9">
        <f t="shared" si="76"/>
        <v>-0.23995070936583765</v>
      </c>
      <c r="N101" s="9">
        <f t="shared" si="76"/>
        <v>-0.20395573719399859</v>
      </c>
      <c r="O101" s="9">
        <f t="shared" si="76"/>
        <v>0</v>
      </c>
      <c r="P101" s="9">
        <f t="shared" si="76"/>
        <v>0</v>
      </c>
      <c r="Q101" s="9">
        <f t="shared" si="76"/>
        <v>-0.24363329108867801</v>
      </c>
    </row>
    <row r="102" spans="1:17" x14ac:dyDescent="0.15">
      <c r="A102" s="5">
        <v>2000</v>
      </c>
      <c r="B102" s="9">
        <f t="shared" ref="B102:Q102" si="77">IF(B79=0,0,B79*LN(B79))</f>
        <v>-3.3778145323166704E-2</v>
      </c>
      <c r="C102" s="9">
        <f t="shared" si="77"/>
        <v>-0.20350571987257754</v>
      </c>
      <c r="D102" s="9">
        <f t="shared" si="77"/>
        <v>-0.14848522107481138</v>
      </c>
      <c r="E102" s="9">
        <f t="shared" si="77"/>
        <v>-0.1269583272909719</v>
      </c>
      <c r="F102" s="9">
        <f t="shared" si="77"/>
        <v>-0.17379242134867187</v>
      </c>
      <c r="G102" s="9">
        <f t="shared" si="77"/>
        <v>-0.15280061044838023</v>
      </c>
      <c r="H102" s="9">
        <f t="shared" si="77"/>
        <v>-0.11927614628283566</v>
      </c>
      <c r="I102" s="9">
        <f t="shared" si="77"/>
        <v>-0.16121816863709781</v>
      </c>
      <c r="J102" s="9">
        <f t="shared" si="77"/>
        <v>-0.14980677564223627</v>
      </c>
      <c r="K102" s="9">
        <f t="shared" si="77"/>
        <v>-6.0848837500588379E-2</v>
      </c>
      <c r="L102" s="9">
        <f t="shared" si="77"/>
        <v>-0.1485055251979463</v>
      </c>
      <c r="M102" s="9">
        <f t="shared" si="77"/>
        <v>-0.25682458255706908</v>
      </c>
      <c r="N102" s="9">
        <f t="shared" si="77"/>
        <v>-0.20395573719399859</v>
      </c>
      <c r="O102" s="9">
        <f t="shared" si="77"/>
        <v>0</v>
      </c>
      <c r="P102" s="9">
        <f t="shared" si="77"/>
        <v>0</v>
      </c>
      <c r="Q102" s="9">
        <f t="shared" si="77"/>
        <v>-0.25386691344667939</v>
      </c>
    </row>
    <row r="103" spans="1:17" x14ac:dyDescent="0.15">
      <c r="A103" s="5">
        <v>2001</v>
      </c>
      <c r="B103" s="9">
        <f t="shared" ref="B103:Q103" si="78">IF(B80=0,0,B80*LN(B80))</f>
        <v>-7.5957719009854374E-2</v>
      </c>
      <c r="C103" s="9">
        <f t="shared" si="78"/>
        <v>-0.25122192823525669</v>
      </c>
      <c r="D103" s="9">
        <f t="shared" si="78"/>
        <v>-7.4250563948853723E-2</v>
      </c>
      <c r="E103" s="9">
        <f t="shared" si="78"/>
        <v>-5.3072397782562494E-2</v>
      </c>
      <c r="F103" s="9">
        <f t="shared" si="78"/>
        <v>-7.72772728010203E-2</v>
      </c>
      <c r="G103" s="9">
        <f t="shared" si="78"/>
        <v>-5.9260229614534372E-2</v>
      </c>
      <c r="H103" s="9">
        <f t="shared" si="78"/>
        <v>-3.244554342327928E-2</v>
      </c>
      <c r="I103" s="9">
        <f t="shared" si="78"/>
        <v>-6.0615886842279983E-2</v>
      </c>
      <c r="J103" s="9">
        <f t="shared" si="78"/>
        <v>-9.7632770690955828E-2</v>
      </c>
      <c r="K103" s="9">
        <f t="shared" si="78"/>
        <v>-7.1827813958598566E-2</v>
      </c>
      <c r="L103" s="9">
        <f t="shared" si="78"/>
        <v>-0.12924120599524797</v>
      </c>
      <c r="M103" s="9">
        <f t="shared" si="78"/>
        <v>-0.22944751729139698</v>
      </c>
      <c r="N103" s="9">
        <f t="shared" si="78"/>
        <v>-0.17328679513998632</v>
      </c>
      <c r="O103" s="9">
        <f t="shared" si="78"/>
        <v>-5.8019947211561479E-2</v>
      </c>
      <c r="P103" s="9">
        <f t="shared" si="78"/>
        <v>0</v>
      </c>
      <c r="Q103" s="9">
        <f t="shared" si="78"/>
        <v>-0.22100188627334841</v>
      </c>
    </row>
    <row r="104" spans="1:17" x14ac:dyDescent="0.15">
      <c r="A104" s="5">
        <v>2002</v>
      </c>
      <c r="B104" s="9">
        <f t="shared" ref="B104:Q104" si="79">IF(B81=0,0,B81*LN(B81))</f>
        <v>-4.4640479256195596E-2</v>
      </c>
      <c r="C104" s="9">
        <f t="shared" si="79"/>
        <v>-0.23040269884396949</v>
      </c>
      <c r="D104" s="9">
        <f t="shared" si="79"/>
        <v>-6.2048798996757269E-2</v>
      </c>
      <c r="E104" s="9">
        <f t="shared" si="79"/>
        <v>-4.7840366724966395E-2</v>
      </c>
      <c r="F104" s="9">
        <f t="shared" si="79"/>
        <v>-6.831078789318018E-2</v>
      </c>
      <c r="G104" s="9">
        <f t="shared" si="79"/>
        <v>-0.13420933214216829</v>
      </c>
      <c r="H104" s="9">
        <f t="shared" si="79"/>
        <v>-0.12266357653097067</v>
      </c>
      <c r="I104" s="9">
        <f t="shared" si="79"/>
        <v>-7.8206896052575595E-2</v>
      </c>
      <c r="J104" s="9">
        <f t="shared" si="79"/>
        <v>-5.4755399750905882E-2</v>
      </c>
      <c r="K104" s="9">
        <f t="shared" si="79"/>
        <v>-9.7002906714070969E-2</v>
      </c>
      <c r="L104" s="9">
        <f t="shared" si="79"/>
        <v>-9.381257882869122E-2</v>
      </c>
      <c r="M104" s="9">
        <f t="shared" si="79"/>
        <v>-0.19680466546026684</v>
      </c>
      <c r="N104" s="9">
        <f t="shared" si="79"/>
        <v>-0.18406289979243765</v>
      </c>
      <c r="O104" s="9">
        <f t="shared" si="79"/>
        <v>-6.230414435079297E-2</v>
      </c>
      <c r="P104" s="9">
        <f t="shared" si="79"/>
        <v>-8.3192954808263178E-2</v>
      </c>
      <c r="Q104" s="9">
        <f t="shared" si="79"/>
        <v>-0.21394878123565794</v>
      </c>
    </row>
    <row r="105" spans="1:17" x14ac:dyDescent="0.15">
      <c r="A105" s="5">
        <v>2003</v>
      </c>
      <c r="B105" s="9">
        <f t="shared" ref="B105:Q105" si="80">IF(B82=0,0,B82*LN(B82))</f>
        <v>-2.2778194588077835E-2</v>
      </c>
      <c r="C105" s="9">
        <f t="shared" si="80"/>
        <v>-0.20666399002331187</v>
      </c>
      <c r="D105" s="9">
        <f t="shared" si="80"/>
        <v>-6.4304625055118969E-2</v>
      </c>
      <c r="E105" s="9">
        <f t="shared" si="80"/>
        <v>-6.2993489480565962E-2</v>
      </c>
      <c r="F105" s="9">
        <f t="shared" si="80"/>
        <v>-7.610945186617897E-2</v>
      </c>
      <c r="G105" s="9">
        <f t="shared" si="80"/>
        <v>-0.16194388883427199</v>
      </c>
      <c r="H105" s="9">
        <f t="shared" si="80"/>
        <v>-0.13955108177719594</v>
      </c>
      <c r="I105" s="9">
        <f t="shared" si="80"/>
        <v>-0.11246015882201585</v>
      </c>
      <c r="J105" s="9">
        <f t="shared" si="80"/>
        <v>-5.4755399750905882E-2</v>
      </c>
      <c r="K105" s="9">
        <f t="shared" si="80"/>
        <v>-0.12004302365753743</v>
      </c>
      <c r="L105" s="9">
        <f t="shared" si="80"/>
        <v>-8.3792515231458392E-2</v>
      </c>
      <c r="M105" s="9">
        <f t="shared" si="80"/>
        <v>-0.16887971819113221</v>
      </c>
      <c r="N105" s="9">
        <f t="shared" si="80"/>
        <v>-0.20395573719399859</v>
      </c>
      <c r="O105" s="9">
        <f t="shared" si="80"/>
        <v>-6.6214158187307873E-2</v>
      </c>
      <c r="P105" s="9">
        <f t="shared" si="80"/>
        <v>-9.7600632952560593E-2</v>
      </c>
      <c r="Q105" s="9">
        <f t="shared" si="80"/>
        <v>-0.20472586781045929</v>
      </c>
    </row>
    <row r="106" spans="1:17" x14ac:dyDescent="0.15">
      <c r="A106" s="5">
        <v>2004</v>
      </c>
      <c r="B106" s="9">
        <f t="shared" ref="B106:Q106" si="81">IF(B83=0,0,B83*LN(B83))</f>
        <v>0</v>
      </c>
      <c r="C106" s="9">
        <f t="shared" si="81"/>
        <v>-0.2201585154488091</v>
      </c>
      <c r="D106" s="9">
        <f t="shared" si="81"/>
        <v>0</v>
      </c>
      <c r="E106" s="9">
        <f t="shared" si="81"/>
        <v>0</v>
      </c>
      <c r="F106" s="9">
        <f t="shared" si="81"/>
        <v>0</v>
      </c>
      <c r="G106" s="9">
        <f t="shared" si="81"/>
        <v>-0.16707601751158868</v>
      </c>
      <c r="H106" s="9">
        <f t="shared" si="81"/>
        <v>0</v>
      </c>
      <c r="I106" s="9">
        <f t="shared" si="81"/>
        <v>-4.4002176502500059E-2</v>
      </c>
      <c r="J106" s="9">
        <f t="shared" si="81"/>
        <v>-4.4716596732706428E-2</v>
      </c>
      <c r="K106" s="9">
        <f t="shared" si="81"/>
        <v>-0.13094842222307179</v>
      </c>
      <c r="L106" s="9">
        <f t="shared" si="81"/>
        <v>-4.291600447886549E-2</v>
      </c>
      <c r="M106" s="9">
        <f t="shared" si="81"/>
        <v>-0.15728762527206702</v>
      </c>
      <c r="N106" s="9">
        <f t="shared" si="81"/>
        <v>-0.23025850929940456</v>
      </c>
      <c r="O106" s="9">
        <f t="shared" si="81"/>
        <v>-7.2523427380012676E-2</v>
      </c>
      <c r="P106" s="9">
        <f t="shared" si="81"/>
        <v>-0.11096050048879767</v>
      </c>
      <c r="Q106" s="9">
        <f t="shared" si="81"/>
        <v>-0.21031539603084187</v>
      </c>
    </row>
    <row r="107" spans="1:17" x14ac:dyDescent="0.15">
      <c r="A107" s="5">
        <v>2005</v>
      </c>
      <c r="B107" s="9">
        <f t="shared" ref="B107:Q107" si="82">IF(B84=0,0,B84*LN(B84))</f>
        <v>-5.7915548943991917E-2</v>
      </c>
      <c r="C107" s="9">
        <f t="shared" si="82"/>
        <v>-0.2201585154488091</v>
      </c>
      <c r="D107" s="9">
        <f t="shared" si="82"/>
        <v>-1.1811618689795658E-2</v>
      </c>
      <c r="E107" s="9">
        <f t="shared" si="82"/>
        <v>-9.7530764254834274E-3</v>
      </c>
      <c r="F107" s="9">
        <f t="shared" si="82"/>
        <v>-9.1486249759680817E-3</v>
      </c>
      <c r="G107" s="9">
        <f t="shared" si="82"/>
        <v>0</v>
      </c>
      <c r="H107" s="9">
        <f t="shared" si="82"/>
        <v>-0.13723927974472847</v>
      </c>
      <c r="I107" s="9">
        <f t="shared" si="82"/>
        <v>0</v>
      </c>
      <c r="J107" s="9">
        <f t="shared" si="82"/>
        <v>0</v>
      </c>
      <c r="K107" s="9">
        <f t="shared" si="82"/>
        <v>-0.14298275506196553</v>
      </c>
      <c r="L107" s="9">
        <f t="shared" si="82"/>
        <v>0</v>
      </c>
      <c r="M107" s="9">
        <f t="shared" si="82"/>
        <v>-0.12259546195365495</v>
      </c>
      <c r="N107" s="9">
        <f t="shared" si="82"/>
        <v>-0.19427003740843699</v>
      </c>
      <c r="O107" s="9">
        <f t="shared" si="82"/>
        <v>-6.9525847112598779E-2</v>
      </c>
      <c r="P107" s="9">
        <f t="shared" si="82"/>
        <v>-0.11275410828379709</v>
      </c>
      <c r="Q107" s="9">
        <f t="shared" si="82"/>
        <v>-0.18478678128075762</v>
      </c>
    </row>
    <row r="108" spans="1:17" x14ac:dyDescent="0.15">
      <c r="A108" s="5">
        <v>2006</v>
      </c>
      <c r="B108" s="9">
        <f t="shared" ref="B108:Q108" si="83">IF(B85=0,0,B85*LN(B85))</f>
        <v>-0.11853184771838618</v>
      </c>
      <c r="C108" s="9">
        <f t="shared" si="83"/>
        <v>-0.14923331745761689</v>
      </c>
      <c r="D108" s="9">
        <f t="shared" si="83"/>
        <v>-9.6593512126797065E-2</v>
      </c>
      <c r="E108" s="9">
        <f t="shared" si="83"/>
        <v>-0.10795216675563767</v>
      </c>
      <c r="F108" s="9">
        <f t="shared" si="83"/>
        <v>-0.11538240595144447</v>
      </c>
      <c r="G108" s="9">
        <f t="shared" si="83"/>
        <v>-0.2021814886353876</v>
      </c>
      <c r="H108" s="9">
        <f t="shared" si="83"/>
        <v>-0.33977076552888108</v>
      </c>
      <c r="I108" s="9">
        <f t="shared" si="83"/>
        <v>-0.24464786965273808</v>
      </c>
      <c r="J108" s="9">
        <f t="shared" si="83"/>
        <v>-0.22448576502290415</v>
      </c>
      <c r="K108" s="9">
        <f t="shared" si="83"/>
        <v>-0.15750327748898227</v>
      </c>
      <c r="L108" s="9">
        <f t="shared" si="83"/>
        <v>-9.381257882869122E-2</v>
      </c>
      <c r="M108" s="9">
        <f t="shared" si="83"/>
        <v>-0.10263650214600914</v>
      </c>
      <c r="N108" s="9">
        <f t="shared" si="83"/>
        <v>-0.21316019249162477</v>
      </c>
      <c r="O108" s="9">
        <f t="shared" si="83"/>
        <v>-9.2580516047270092E-2</v>
      </c>
      <c r="P108" s="9">
        <f t="shared" si="83"/>
        <v>-0.13660087732247309</v>
      </c>
      <c r="Q108" s="9">
        <f t="shared" si="83"/>
        <v>-0.15535628282714523</v>
      </c>
    </row>
    <row r="109" spans="1:17" x14ac:dyDescent="0.15">
      <c r="A109" s="5">
        <v>2007</v>
      </c>
      <c r="B109" s="9">
        <f t="shared" ref="B109:Q109" si="84">IF(B86=0,0,B86*LN(B86))</f>
        <v>-0.1862211648604255</v>
      </c>
      <c r="C109" s="9">
        <f t="shared" si="84"/>
        <v>-0.11522569456685894</v>
      </c>
      <c r="D109" s="9">
        <f t="shared" si="84"/>
        <v>-0.17291500371103258</v>
      </c>
      <c r="E109" s="9">
        <f t="shared" si="84"/>
        <v>-0.18793826978585229</v>
      </c>
      <c r="F109" s="9">
        <f t="shared" si="84"/>
        <v>-0.19694468050909006</v>
      </c>
      <c r="G109" s="9">
        <f t="shared" si="84"/>
        <v>-0.23318280571743072</v>
      </c>
      <c r="H109" s="9">
        <f t="shared" si="84"/>
        <v>-0.25675871276204171</v>
      </c>
      <c r="I109" s="9">
        <f t="shared" si="84"/>
        <v>-0.26297880491589593</v>
      </c>
      <c r="J109" s="9">
        <f t="shared" si="84"/>
        <v>-0.284866727906321</v>
      </c>
      <c r="K109" s="9">
        <f t="shared" si="84"/>
        <v>-0.15155325263162867</v>
      </c>
      <c r="L109" s="9">
        <f t="shared" si="84"/>
        <v>-0.16267698269843126</v>
      </c>
      <c r="M109" s="9">
        <f t="shared" si="84"/>
        <v>-0.12727945303361599</v>
      </c>
      <c r="N109" s="9">
        <f t="shared" si="84"/>
        <v>-0.19427003740843699</v>
      </c>
      <c r="O109" s="9">
        <f t="shared" si="84"/>
        <v>-0.12339745460674868</v>
      </c>
      <c r="P109" s="9">
        <f t="shared" si="84"/>
        <v>-0.17012430920275734</v>
      </c>
      <c r="Q109" s="9">
        <f t="shared" si="84"/>
        <v>-0.12366583898083683</v>
      </c>
    </row>
    <row r="110" spans="1:17" x14ac:dyDescent="0.15">
      <c r="A110" s="5">
        <v>2008</v>
      </c>
      <c r="B110" s="9">
        <f t="shared" ref="B110:Q110" si="85">IF(B87=0,0,B87*LN(B87))</f>
        <v>-0.23713892131642084</v>
      </c>
      <c r="C110" s="9">
        <f t="shared" si="85"/>
        <v>-0.13547057694200612</v>
      </c>
      <c r="D110" s="9">
        <f t="shared" si="85"/>
        <v>-0.18565274564161927</v>
      </c>
      <c r="E110" s="9">
        <f t="shared" si="85"/>
        <v>-0.16713723970371264</v>
      </c>
      <c r="F110" s="9">
        <f t="shared" si="85"/>
        <v>-0.18372309675382972</v>
      </c>
      <c r="G110" s="9">
        <f t="shared" si="85"/>
        <v>-6.2905553749930884E-2</v>
      </c>
      <c r="H110" s="9">
        <f t="shared" si="85"/>
        <v>-0.11256861196405099</v>
      </c>
      <c r="I110" s="9">
        <f t="shared" si="85"/>
        <v>-8.4489140268447616E-2</v>
      </c>
      <c r="J110" s="9">
        <f t="shared" si="85"/>
        <v>-0.12123294741691794</v>
      </c>
      <c r="K110" s="9">
        <f t="shared" si="85"/>
        <v>-0.15625096821313317</v>
      </c>
      <c r="L110" s="9">
        <f t="shared" si="85"/>
        <v>-0.20820318221739081</v>
      </c>
      <c r="M110" s="9">
        <f t="shared" si="85"/>
        <v>-8.0278086141998495E-2</v>
      </c>
      <c r="N110" s="9">
        <f t="shared" si="85"/>
        <v>-0.12312803797521646</v>
      </c>
      <c r="O110" s="9">
        <f t="shared" si="85"/>
        <v>-0.13974322686129376</v>
      </c>
      <c r="P110" s="9">
        <f t="shared" si="85"/>
        <v>-0.18448032926710545</v>
      </c>
      <c r="Q110" s="9">
        <f t="shared" si="85"/>
        <v>-6.3297139092321972E-2</v>
      </c>
    </row>
    <row r="111" spans="1:17" x14ac:dyDescent="0.15">
      <c r="A111" s="5">
        <v>2009</v>
      </c>
      <c r="B111" s="9">
        <f t="shared" ref="B111:Q111" si="86">IF(B88=0,0,B88*LN(B88))</f>
        <v>-0.22985488412707025</v>
      </c>
      <c r="C111" s="9">
        <f t="shared" si="86"/>
        <v>-5.9971573766772944E-2</v>
      </c>
      <c r="D111" s="9">
        <f t="shared" si="86"/>
        <v>-0.21637606773412246</v>
      </c>
      <c r="E111" s="9">
        <f t="shared" si="86"/>
        <v>-0.20068813314379941</v>
      </c>
      <c r="F111" s="9">
        <f t="shared" si="86"/>
        <v>-0.20900764958791526</v>
      </c>
      <c r="G111" s="9">
        <f t="shared" si="86"/>
        <v>-0.17458324621297092</v>
      </c>
      <c r="H111" s="9">
        <f t="shared" si="86"/>
        <v>-0.15880588266780868</v>
      </c>
      <c r="I111" s="9">
        <f t="shared" si="86"/>
        <v>-0.21565012022730051</v>
      </c>
      <c r="J111" s="9">
        <f t="shared" si="86"/>
        <v>-0.19918355699082094</v>
      </c>
      <c r="K111" s="9">
        <f t="shared" si="86"/>
        <v>-0.16605503965646642</v>
      </c>
      <c r="L111" s="9">
        <f t="shared" si="86"/>
        <v>-0.24242459673124833</v>
      </c>
      <c r="M111" s="9">
        <f t="shared" si="86"/>
        <v>-0.15326815883977082</v>
      </c>
      <c r="N111" s="9">
        <f t="shared" si="86"/>
        <v>-9.2221986352848381E-2</v>
      </c>
      <c r="O111" s="9">
        <f t="shared" si="86"/>
        <v>-0.17051011933875074</v>
      </c>
      <c r="P111" s="9">
        <f t="shared" si="86"/>
        <v>-0.20014176478520596</v>
      </c>
      <c r="Q111" s="9">
        <f t="shared" si="86"/>
        <v>-5.0729632497940901E-2</v>
      </c>
    </row>
    <row r="112" spans="1:17" x14ac:dyDescent="0.15">
      <c r="A112" s="5">
        <v>2010</v>
      </c>
      <c r="B112" s="9">
        <f t="shared" ref="B112:Q112" si="87">IF(B89=0,0,B89*LN(B89))</f>
        <v>-0.24653392214976161</v>
      </c>
      <c r="C112" s="9">
        <f t="shared" si="87"/>
        <v>-6.1410570580342612E-2</v>
      </c>
      <c r="D112" s="9">
        <f t="shared" si="87"/>
        <v>-0.20987091524893828</v>
      </c>
      <c r="E112" s="9">
        <f t="shared" si="87"/>
        <v>-0.20258291007377471</v>
      </c>
      <c r="F112" s="9">
        <f t="shared" si="87"/>
        <v>-0.19475127743731391</v>
      </c>
      <c r="G112" s="9">
        <f t="shared" si="87"/>
        <v>-0.2065285834741826</v>
      </c>
      <c r="H112" s="9">
        <f t="shared" si="87"/>
        <v>-0.13478867658452676</v>
      </c>
      <c r="I112" s="9">
        <f t="shared" si="87"/>
        <v>-0.22450508342792669</v>
      </c>
      <c r="J112" s="9">
        <f t="shared" si="87"/>
        <v>-0.13129714449100641</v>
      </c>
      <c r="K112" s="9">
        <f t="shared" si="87"/>
        <v>-0.19046345329628006</v>
      </c>
      <c r="L112" s="9">
        <f t="shared" si="87"/>
        <v>-0.21088145600266978</v>
      </c>
      <c r="M112" s="9">
        <f t="shared" si="87"/>
        <v>-0.12259546195365495</v>
      </c>
      <c r="N112" s="9">
        <f t="shared" si="87"/>
        <v>-7.4560528623107261E-2</v>
      </c>
      <c r="O112" s="9">
        <f t="shared" si="87"/>
        <v>-0.19749156624312136</v>
      </c>
      <c r="P112" s="9">
        <f t="shared" si="87"/>
        <v>-0.21509211870077077</v>
      </c>
      <c r="Q112" s="9">
        <f t="shared" si="87"/>
        <v>-4.1669212275714622E-2</v>
      </c>
    </row>
    <row r="113" spans="1:17" x14ac:dyDescent="0.15">
      <c r="A113" s="5">
        <v>2011</v>
      </c>
      <c r="B113" s="9">
        <f t="shared" ref="B113:Q113" si="88">IF(B90=0,0,B90*LN(B90))</f>
        <v>-0.26606159460287176</v>
      </c>
      <c r="C113" s="9">
        <f t="shared" si="88"/>
        <v>-9.7865682368465601E-2</v>
      </c>
      <c r="D113" s="9">
        <f t="shared" si="88"/>
        <v>-0.20762063389931346</v>
      </c>
      <c r="E113" s="9">
        <f t="shared" si="88"/>
        <v>-0.2084423166995546</v>
      </c>
      <c r="F113" s="9">
        <f t="shared" si="88"/>
        <v>-0.18103378705640519</v>
      </c>
      <c r="G113" s="9">
        <f t="shared" si="88"/>
        <v>-0.13383538686726393</v>
      </c>
      <c r="H113" s="9">
        <f t="shared" si="88"/>
        <v>-0.12394096360936778</v>
      </c>
      <c r="I113" s="9">
        <f t="shared" si="88"/>
        <v>-0.1570348100306686</v>
      </c>
      <c r="J113" s="9">
        <f t="shared" si="88"/>
        <v>-0.14600738471850724</v>
      </c>
      <c r="K113" s="9">
        <f t="shared" si="88"/>
        <v>-0.198808859355245</v>
      </c>
      <c r="L113" s="9">
        <f t="shared" si="88"/>
        <v>-0.16267698269843126</v>
      </c>
      <c r="M113" s="9">
        <f t="shared" si="88"/>
        <v>0</v>
      </c>
      <c r="N113" s="9">
        <f t="shared" si="88"/>
        <v>0</v>
      </c>
      <c r="O113" s="9">
        <f t="shared" si="88"/>
        <v>-0.20614833007136377</v>
      </c>
      <c r="P113" s="9">
        <f t="shared" si="88"/>
        <v>-0.21854971140140872</v>
      </c>
      <c r="Q113" s="9">
        <f t="shared" si="88"/>
        <v>0</v>
      </c>
    </row>
    <row r="114" spans="1:17" x14ac:dyDescent="0.15">
      <c r="A114" s="5">
        <v>2012</v>
      </c>
      <c r="B114" s="9">
        <f t="shared" ref="B114:Q114" si="89">IF(B91=0,0,B91*LN(B91))</f>
        <v>-0.24825325099172385</v>
      </c>
      <c r="C114" s="9">
        <f t="shared" si="89"/>
        <v>-7.7075520570230857E-2</v>
      </c>
      <c r="D114" s="9">
        <f t="shared" si="89"/>
        <v>-0.19686427484441432</v>
      </c>
      <c r="E114" s="9">
        <f t="shared" si="89"/>
        <v>-0.20805743845059663</v>
      </c>
      <c r="F114" s="9">
        <f t="shared" si="89"/>
        <v>-0.1720280832345929</v>
      </c>
      <c r="G114" s="9">
        <f t="shared" si="89"/>
        <v>-0.19340215986410611</v>
      </c>
      <c r="H114" s="9">
        <f t="shared" si="89"/>
        <v>-0.12716805467647416</v>
      </c>
      <c r="I114" s="9">
        <f t="shared" si="89"/>
        <v>-0.15254899879681119</v>
      </c>
      <c r="J114" s="9">
        <f t="shared" si="89"/>
        <v>-0.1342987091463122</v>
      </c>
      <c r="K114" s="9">
        <f t="shared" si="89"/>
        <v>-0.20493967839207522</v>
      </c>
      <c r="L114" s="9">
        <f t="shared" si="89"/>
        <v>-0.15571743363917684</v>
      </c>
      <c r="M114" s="9">
        <f t="shared" si="89"/>
        <v>-3.1561517794934532E-2</v>
      </c>
      <c r="N114" s="9">
        <f t="shared" si="89"/>
        <v>-3.1719836345211451E-2</v>
      </c>
      <c r="O114" s="9">
        <f t="shared" si="89"/>
        <v>-0.21881316349851393</v>
      </c>
      <c r="P114" s="9">
        <f t="shared" si="89"/>
        <v>-0.21762330013090903</v>
      </c>
      <c r="Q114" s="9">
        <f t="shared" si="89"/>
        <v>-8.4004303328985355E-3</v>
      </c>
    </row>
    <row r="115" spans="1:17" x14ac:dyDescent="0.15">
      <c r="A115" s="5">
        <v>2013</v>
      </c>
      <c r="B115" s="9">
        <f t="shared" ref="B115:Q115" si="90">IF(B92=0,0,B92*LN(B92))</f>
        <v>-0.2060852123284922</v>
      </c>
      <c r="C115" s="9">
        <f t="shared" si="90"/>
        <v>-3.8524716497501423E-2</v>
      </c>
      <c r="D115" s="9">
        <f t="shared" si="90"/>
        <v>-0.18417940403174723</v>
      </c>
      <c r="E115" s="9">
        <f t="shared" si="90"/>
        <v>-0.20968760632532088</v>
      </c>
      <c r="F115" s="9">
        <f t="shared" si="90"/>
        <v>-0.16554231612228745</v>
      </c>
      <c r="G115" s="9">
        <f t="shared" si="90"/>
        <v>-0.2073003051121263</v>
      </c>
      <c r="H115" s="9">
        <f t="shared" si="90"/>
        <v>-0.12778172535153848</v>
      </c>
      <c r="I115" s="9">
        <f t="shared" si="90"/>
        <v>-0.16821859179077589</v>
      </c>
      <c r="J115" s="9">
        <f t="shared" si="90"/>
        <v>-0.14122401883921959</v>
      </c>
      <c r="K115" s="9">
        <f t="shared" si="90"/>
        <v>-0.21181688448256517</v>
      </c>
      <c r="L115" s="9">
        <f t="shared" si="90"/>
        <v>-0.16267698269843126</v>
      </c>
      <c r="M115" s="9">
        <f t="shared" si="90"/>
        <v>-1.2795065535512525E-2</v>
      </c>
      <c r="N115" s="9">
        <f t="shared" si="90"/>
        <v>-5.4775332933423571E-2</v>
      </c>
      <c r="O115" s="9">
        <f t="shared" si="90"/>
        <v>-0.24087998938225</v>
      </c>
      <c r="P115" s="9">
        <f t="shared" si="90"/>
        <v>-0.20640828555138158</v>
      </c>
      <c r="Q115" s="9">
        <f t="shared" si="90"/>
        <v>-2.6626655363695316E-2</v>
      </c>
    </row>
    <row r="116" spans="1:17" x14ac:dyDescent="0.15">
      <c r="A116" s="5">
        <v>2014</v>
      </c>
      <c r="B116" s="9">
        <f t="shared" ref="B116:Q116" si="91">IF(B93=0,0,B93*LN(B93))</f>
        <v>-0.18513740686388036</v>
      </c>
      <c r="C116" s="9">
        <f t="shared" si="91"/>
        <v>-4.9090513448346015E-2</v>
      </c>
      <c r="D116" s="9">
        <f t="shared" si="91"/>
        <v>-0.16964974970823199</v>
      </c>
      <c r="E116" s="9">
        <f t="shared" si="91"/>
        <v>-0.19364156096601584</v>
      </c>
      <c r="F116" s="9">
        <f t="shared" si="91"/>
        <v>-0.14389103788137714</v>
      </c>
      <c r="G116" s="9">
        <f t="shared" si="91"/>
        <v>-0.12954715126377736</v>
      </c>
      <c r="H116" s="9">
        <f t="shared" si="91"/>
        <v>-0.11180452291974716</v>
      </c>
      <c r="I116" s="9">
        <f t="shared" si="91"/>
        <v>-0.11811129308142428</v>
      </c>
      <c r="J116" s="9">
        <f t="shared" si="91"/>
        <v>-0.14059153456398163</v>
      </c>
      <c r="K116" s="9">
        <f t="shared" si="91"/>
        <v>-0.21251092489258314</v>
      </c>
      <c r="L116" s="9">
        <f t="shared" si="91"/>
        <v>-0.15922768303984425</v>
      </c>
      <c r="M116" s="9">
        <f t="shared" si="91"/>
        <v>-1.2795065535512525E-2</v>
      </c>
      <c r="N116" s="9">
        <f t="shared" si="91"/>
        <v>-3.1719836345211451E-2</v>
      </c>
      <c r="O116" s="9">
        <f t="shared" si="91"/>
        <v>-0.24688727336852642</v>
      </c>
      <c r="P116" s="9">
        <f t="shared" si="91"/>
        <v>-0.19378249380754323</v>
      </c>
      <c r="Q116" s="9">
        <f t="shared" si="91"/>
        <v>-2.1055584249004621E-2</v>
      </c>
    </row>
    <row r="117" spans="1:17" x14ac:dyDescent="0.15">
      <c r="A117" s="5">
        <v>2015</v>
      </c>
      <c r="B117" s="9">
        <f t="shared" ref="B117:Q117" si="92">IF(B94=0,0,B94*LN(B94))</f>
        <v>-0.13053250274248179</v>
      </c>
      <c r="C117" s="9">
        <f t="shared" si="92"/>
        <v>-3.5078978076997405E-2</v>
      </c>
      <c r="D117" s="9">
        <f t="shared" si="92"/>
        <v>-0.14801202436262803</v>
      </c>
      <c r="E117" s="9">
        <f t="shared" si="92"/>
        <v>-0.18239171866879988</v>
      </c>
      <c r="F117" s="9">
        <f t="shared" si="92"/>
        <v>-0.13512308949014784</v>
      </c>
      <c r="G117" s="9">
        <f t="shared" si="92"/>
        <v>-7.5419655110198727E-2</v>
      </c>
      <c r="H117" s="9">
        <f t="shared" si="92"/>
        <v>-0.11460793601249707</v>
      </c>
      <c r="I117" s="9">
        <f t="shared" si="92"/>
        <v>-0.1522652502172249</v>
      </c>
      <c r="J117" s="9">
        <f t="shared" si="92"/>
        <v>-0.17400926823434609</v>
      </c>
      <c r="K117" s="9">
        <f t="shared" si="92"/>
        <v>-0.21985607633516102</v>
      </c>
      <c r="L117" s="9">
        <f t="shared" si="92"/>
        <v>-0.16606729942945547</v>
      </c>
      <c r="M117" s="9">
        <f t="shared" si="92"/>
        <v>-5.4512511607757996E-2</v>
      </c>
      <c r="N117" s="9">
        <f t="shared" si="92"/>
        <v>-7.4560528623107261E-2</v>
      </c>
      <c r="O117" s="9">
        <f t="shared" si="92"/>
        <v>-0.27110460626402494</v>
      </c>
      <c r="P117" s="9">
        <f t="shared" si="92"/>
        <v>-0.21330997084259737</v>
      </c>
      <c r="Q117" s="9">
        <f t="shared" si="92"/>
        <v>-5.0729632497940901E-2</v>
      </c>
    </row>
    <row r="118" spans="1:17" x14ac:dyDescent="0.15">
      <c r="A118" s="5">
        <v>2016</v>
      </c>
      <c r="B118" s="9">
        <f t="shared" ref="B118:Q118" si="93">IF(B95=0,0,B95*LN(B95))</f>
        <v>-0.11584752413711542</v>
      </c>
      <c r="C118" s="9">
        <f t="shared" si="93"/>
        <v>0</v>
      </c>
      <c r="D118" s="9">
        <f t="shared" si="93"/>
        <v>-0.15499454945437158</v>
      </c>
      <c r="E118" s="9">
        <f t="shared" si="93"/>
        <v>-0.19786036425598577</v>
      </c>
      <c r="F118" s="9">
        <f t="shared" si="93"/>
        <v>-0.14059633145993752</v>
      </c>
      <c r="G118" s="9">
        <f t="shared" si="93"/>
        <v>-0.21182177074209163</v>
      </c>
      <c r="H118" s="9">
        <f t="shared" si="93"/>
        <v>-0.15336273748580256</v>
      </c>
      <c r="I118" s="9">
        <f t="shared" si="93"/>
        <v>-0.16919872442946657</v>
      </c>
      <c r="J118" s="9">
        <f t="shared" si="93"/>
        <v>-0.16268700116022475</v>
      </c>
      <c r="K118" s="9">
        <f t="shared" si="93"/>
        <v>-0.22191663097772729</v>
      </c>
      <c r="L118" s="9">
        <f t="shared" si="93"/>
        <v>-0.17267824761498693</v>
      </c>
      <c r="M118" s="9">
        <f t="shared" si="93"/>
        <v>-0.10782504511025973</v>
      </c>
      <c r="N118" s="9">
        <f t="shared" si="93"/>
        <v>-7.4560528623107261E-2</v>
      </c>
      <c r="O118" s="9">
        <f t="shared" si="93"/>
        <v>-0.27804264698081765</v>
      </c>
      <c r="P118" s="9">
        <f t="shared" si="93"/>
        <v>-0.21252470401824639</v>
      </c>
      <c r="Q118" s="9">
        <f t="shared" si="93"/>
        <v>-5.9226308503667377E-2</v>
      </c>
    </row>
    <row r="119" spans="1:17" x14ac:dyDescent="0.15">
      <c r="A119" s="7" t="s">
        <v>30</v>
      </c>
      <c r="B119" s="9">
        <f>SUM(B99:B118)</f>
        <v>-2.606262971656256</v>
      </c>
      <c r="C119" s="9">
        <f t="shared" ref="C119:Q119" si="94">SUM(C99:C118)</f>
        <v>-2.7010311994774363</v>
      </c>
      <c r="D119" s="9">
        <f t="shared" si="94"/>
        <v>-2.8002015639642694</v>
      </c>
      <c r="E119" s="9">
        <f t="shared" si="94"/>
        <v>-2.7685073759376397</v>
      </c>
      <c r="F119" s="9">
        <f t="shared" si="94"/>
        <v>-2.8124068327481599</v>
      </c>
      <c r="G119" s="9">
        <f t="shared" si="94"/>
        <v>-2.8007004153155242</v>
      </c>
      <c r="H119" s="9">
        <f t="shared" si="94"/>
        <v>-2.6706248074401153</v>
      </c>
      <c r="I119" s="9">
        <f t="shared" si="94"/>
        <v>-2.767143363662556</v>
      </c>
      <c r="J119" s="9">
        <f t="shared" si="94"/>
        <v>-2.7648207262935749</v>
      </c>
      <c r="K119" s="9">
        <f t="shared" si="94"/>
        <v>-2.7581870528788177</v>
      </c>
      <c r="L119" s="9">
        <f t="shared" si="94"/>
        <v>-2.8439188453328614</v>
      </c>
      <c r="M119" s="9">
        <f t="shared" si="94"/>
        <v>-2.6519479814278824</v>
      </c>
      <c r="N119" s="9">
        <f t="shared" si="94"/>
        <v>-2.7334671360669227</v>
      </c>
      <c r="O119" s="9">
        <f t="shared" si="94"/>
        <v>-2.514186416904955</v>
      </c>
      <c r="P119" s="9">
        <f t="shared" si="94"/>
        <v>-2.7013164983546551</v>
      </c>
      <c r="Q119" s="9">
        <f t="shared" si="94"/>
        <v>-2.581290169898701</v>
      </c>
    </row>
    <row r="120" spans="1:17" x14ac:dyDescent="0.15">
      <c r="A120" s="7" t="s">
        <v>34</v>
      </c>
      <c r="B120" s="7">
        <f>1/LN(COUNT(B99:B118))</f>
        <v>0.33380820069533407</v>
      </c>
    </row>
    <row r="123" spans="1:17" x14ac:dyDescent="0.15">
      <c r="A123" s="7" t="s">
        <v>33</v>
      </c>
      <c r="B123" s="9">
        <f>-$B$120*B119</f>
        <v>0.86999195310744926</v>
      </c>
      <c r="C123" s="9">
        <f t="shared" ref="C123:Q123" si="95">-$B$120*C119</f>
        <v>0.90162636471952295</v>
      </c>
      <c r="D123" s="9">
        <f t="shared" si="95"/>
        <v>0.93473024565117324</v>
      </c>
      <c r="E123" s="9">
        <f t="shared" si="95"/>
        <v>0.92415046577350435</v>
      </c>
      <c r="F123" s="9">
        <f t="shared" si="95"/>
        <v>0.93880446446292665</v>
      </c>
      <c r="G123" s="9">
        <f t="shared" si="95"/>
        <v>0.93489676632315</v>
      </c>
      <c r="H123" s="9">
        <f t="shared" si="95"/>
        <v>0.89147646170390793</v>
      </c>
      <c r="I123" s="9">
        <f t="shared" si="95"/>
        <v>0.92369514729023228</v>
      </c>
      <c r="J123" s="9">
        <f t="shared" si="95"/>
        <v>0.922919831889225</v>
      </c>
      <c r="K123" s="9">
        <f t="shared" si="95"/>
        <v>0.92070545730264441</v>
      </c>
      <c r="L123" s="9">
        <f t="shared" si="95"/>
        <v>0.94932343268411457</v>
      </c>
      <c r="M123" s="9">
        <f t="shared" si="95"/>
        <v>0.88524198401806464</v>
      </c>
      <c r="N123" s="9">
        <f t="shared" si="95"/>
        <v>0.91245374635032739</v>
      </c>
      <c r="O123" s="9">
        <f t="shared" si="95"/>
        <v>0.83925604403969212</v>
      </c>
      <c r="P123" s="9">
        <f t="shared" si="95"/>
        <v>0.90172159982438782</v>
      </c>
      <c r="Q123" s="9">
        <f t="shared" si="95"/>
        <v>0.86165582708643851</v>
      </c>
    </row>
    <row r="124" spans="1:17" x14ac:dyDescent="0.15">
      <c r="A124" s="5" t="s">
        <v>35</v>
      </c>
      <c r="B124" s="12">
        <f>1-B123</f>
        <v>0.13000804689255074</v>
      </c>
      <c r="C124" s="20">
        <f t="shared" ref="C124:Q124" si="96">1-C123</f>
        <v>9.8373635280477045E-2</v>
      </c>
      <c r="D124" s="21">
        <f t="shared" si="96"/>
        <v>6.5269754348826758E-2</v>
      </c>
      <c r="E124" s="12">
        <f t="shared" si="96"/>
        <v>7.5849534226495652E-2</v>
      </c>
      <c r="F124" s="12">
        <f t="shared" si="96"/>
        <v>6.1195535537073353E-2</v>
      </c>
      <c r="G124" s="12">
        <f t="shared" si="96"/>
        <v>6.5103233676850003E-2</v>
      </c>
      <c r="H124" s="12">
        <f t="shared" si="96"/>
        <v>0.10852353829609207</v>
      </c>
      <c r="I124" s="12">
        <f t="shared" si="96"/>
        <v>7.6304852709767723E-2</v>
      </c>
      <c r="J124" s="12">
        <f t="shared" si="96"/>
        <v>7.7080168110775005E-2</v>
      </c>
      <c r="K124" s="12">
        <f t="shared" si="96"/>
        <v>7.9294542697355586E-2</v>
      </c>
      <c r="L124" s="12">
        <f t="shared" si="96"/>
        <v>5.0676567315885435E-2</v>
      </c>
      <c r="M124" s="12">
        <f t="shared" si="96"/>
        <v>0.11475801598193536</v>
      </c>
      <c r="N124" s="12">
        <f t="shared" si="96"/>
        <v>8.7546253649672612E-2</v>
      </c>
      <c r="O124" s="12">
        <f t="shared" si="96"/>
        <v>0.16074395596030788</v>
      </c>
      <c r="P124" s="12">
        <f t="shared" si="96"/>
        <v>9.8278400175612179E-2</v>
      </c>
      <c r="Q124" s="12">
        <f t="shared" si="96"/>
        <v>0.13834417291356149</v>
      </c>
    </row>
    <row r="125" spans="1:17" x14ac:dyDescent="0.15">
      <c r="A125" s="5" t="s">
        <v>36</v>
      </c>
      <c r="B125" s="12">
        <f>SUM(B124:Q124)</f>
        <v>1.487350207773239</v>
      </c>
    </row>
    <row r="126" spans="1:17" x14ac:dyDescent="0.15">
      <c r="A126" s="5" t="s">
        <v>37</v>
      </c>
      <c r="B126" s="10">
        <f>B124/$B$125</f>
        <v>8.7409169819655366E-2</v>
      </c>
      <c r="C126" s="10">
        <f t="shared" ref="C126:Q126" si="97">C124/$B$125</f>
        <v>6.6140196684246574E-2</v>
      </c>
      <c r="D126" s="10">
        <f t="shared" si="97"/>
        <v>4.3883245524632866E-2</v>
      </c>
      <c r="E126" s="10">
        <f t="shared" si="97"/>
        <v>5.0996418886478989E-2</v>
      </c>
      <c r="F126" s="10">
        <f t="shared" si="97"/>
        <v>4.1143999050964067E-2</v>
      </c>
      <c r="G126" s="10">
        <f t="shared" si="97"/>
        <v>4.3771287580157872E-2</v>
      </c>
      <c r="H126" s="10">
        <f t="shared" si="97"/>
        <v>7.2964348092952658E-2</v>
      </c>
      <c r="I126" s="10">
        <f t="shared" si="97"/>
        <v>5.130254617304033E-2</v>
      </c>
      <c r="J126" s="10">
        <f t="shared" si="97"/>
        <v>5.1823819103218642E-2</v>
      </c>
      <c r="K126" s="10">
        <f t="shared" si="97"/>
        <v>5.331262421112648E-2</v>
      </c>
      <c r="L126" s="10">
        <f t="shared" si="97"/>
        <v>3.4071711592224802E-2</v>
      </c>
      <c r="M126" s="10">
        <f t="shared" si="97"/>
        <v>7.7156015699721026E-2</v>
      </c>
      <c r="N126" s="10">
        <f t="shared" si="97"/>
        <v>5.8860551598497429E-2</v>
      </c>
      <c r="O126" s="10">
        <f t="shared" si="97"/>
        <v>0.1080740467982742</v>
      </c>
      <c r="P126" s="10">
        <f t="shared" si="97"/>
        <v>6.6076166636469577E-2</v>
      </c>
      <c r="Q126" s="10">
        <f t="shared" si="97"/>
        <v>9.3013852548339049E-2</v>
      </c>
    </row>
    <row r="127" spans="1:17" x14ac:dyDescent="0.15">
      <c r="A127" s="5" t="s">
        <v>38</v>
      </c>
    </row>
    <row r="128" spans="1:17" x14ac:dyDescent="0.15">
      <c r="A128" s="5" t="s">
        <v>45</v>
      </c>
      <c r="B128" s="12">
        <f>SUM(B124:D124)</f>
        <v>0.29365143652185455</v>
      </c>
      <c r="E128" s="12">
        <f>SUM(E124:J124)</f>
        <v>0.46405686255705381</v>
      </c>
      <c r="K128" s="10">
        <f>SUM(K124:M124)</f>
        <v>0.24472912599517638</v>
      </c>
      <c r="N128" s="10">
        <f>SUM(N124:Q124)</f>
        <v>0.48491278269915417</v>
      </c>
    </row>
    <row r="129" spans="1:17" x14ac:dyDescent="0.15">
      <c r="A129" s="5"/>
      <c r="B129" s="7">
        <f>B126/$B$128</f>
        <v>0.29766300773110665</v>
      </c>
      <c r="C129" s="7">
        <f t="shared" ref="C129:D129" si="98">C126/$B$128</f>
        <v>0.225233690213275</v>
      </c>
      <c r="D129" s="7">
        <f t="shared" si="98"/>
        <v>0.14943991435698945</v>
      </c>
      <c r="E129" s="7">
        <f>E126/$E$128</f>
        <v>0.10989260799954056</v>
      </c>
      <c r="F129" s="7">
        <f t="shared" ref="F129:J129" si="99">F126/$E$128</f>
        <v>8.8661546398111052E-2</v>
      </c>
      <c r="G129" s="7">
        <f t="shared" si="99"/>
        <v>9.4323112342243137E-2</v>
      </c>
      <c r="H129" s="7">
        <f t="shared" si="99"/>
        <v>0.15723148170011603</v>
      </c>
      <c r="I129" s="7">
        <f t="shared" si="99"/>
        <v>0.11055228424023769</v>
      </c>
      <c r="J129" s="7">
        <f t="shared" si="99"/>
        <v>0.11167557962112266</v>
      </c>
      <c r="K129" s="7">
        <f>K126/$K$128</f>
        <v>0.21784339724311064</v>
      </c>
      <c r="L129" s="7">
        <f t="shared" ref="L129:M129" si="100">L126/$K$128</f>
        <v>0.13922213571300196</v>
      </c>
      <c r="M129" s="7">
        <f t="shared" si="100"/>
        <v>0.31527107934525855</v>
      </c>
      <c r="N129" s="7">
        <f>N126/$N$128</f>
        <v>0.12138379044343575</v>
      </c>
      <c r="O129" s="7">
        <f t="shared" ref="O129:Q129" si="101">O126/$N$128</f>
        <v>0.22287316534883897</v>
      </c>
      <c r="P129" s="7">
        <f t="shared" si="101"/>
        <v>0.13626402312735905</v>
      </c>
      <c r="Q129" s="7">
        <f t="shared" si="101"/>
        <v>0.1918156333817374</v>
      </c>
    </row>
    <row r="130" spans="1:17" x14ac:dyDescent="0.15">
      <c r="A130" s="5"/>
    </row>
    <row r="131" spans="1:17" x14ac:dyDescent="0.15">
      <c r="A131" s="5"/>
    </row>
    <row r="132" spans="1:17" x14ac:dyDescent="0.15">
      <c r="A132" s="5"/>
    </row>
    <row r="133" spans="1:17" x14ac:dyDescent="0.15">
      <c r="A133" s="5"/>
    </row>
    <row r="134" spans="1:17" ht="13.5" x14ac:dyDescent="0.15">
      <c r="A134" s="5"/>
      <c r="B134" s="19" t="s">
        <v>40</v>
      </c>
      <c r="C134" s="19" t="s">
        <v>41</v>
      </c>
      <c r="D134" s="19" t="s">
        <v>42</v>
      </c>
      <c r="E134" s="19" t="s">
        <v>43</v>
      </c>
    </row>
    <row r="135" spans="1:17" x14ac:dyDescent="0.15">
      <c r="A135" s="5">
        <v>1997</v>
      </c>
      <c r="B135" s="7">
        <f>SUMPRODUCT($B$129:$D$129,B2:D2)</f>
        <v>12.540160711002125</v>
      </c>
      <c r="C135" s="11">
        <f>SUMPRODUCT($E$129:$J$129,E2:J2)</f>
        <v>10.34017221789647</v>
      </c>
      <c r="D135" s="11">
        <f>SUMPRODUCT($K$129:$M$129,K2:M2)</f>
        <v>12.728258370380676</v>
      </c>
      <c r="E135" s="11">
        <f>SUMPRODUCT($N$129:$Q$129,N2:Q2)</f>
        <v>0.81479730540484807</v>
      </c>
    </row>
    <row r="136" spans="1:17" x14ac:dyDescent="0.15">
      <c r="A136" s="5">
        <v>1998</v>
      </c>
      <c r="B136" s="7">
        <f>SUMPRODUCT($B$129:$D$129,B3:D3)</f>
        <v>12.853402876645394</v>
      </c>
      <c r="C136" s="11">
        <f t="shared" ref="C136:C154" si="102">SUMPRODUCT($E$129:$J$129,E3:J3)</f>
        <v>1.0602191555792031</v>
      </c>
      <c r="D136" s="11">
        <f t="shared" ref="D136:D154" si="103">SUMPRODUCT($K$129:$M$129,K3:M3)</f>
        <v>12.759216206655488</v>
      </c>
      <c r="E136" s="11">
        <f t="shared" ref="E136:E154" si="104">SUMPRODUCT($N$129:$Q$129,N3:Q3)</f>
        <v>0.72984199039465047</v>
      </c>
    </row>
    <row r="137" spans="1:17" x14ac:dyDescent="0.15">
      <c r="A137" s="5">
        <v>1999</v>
      </c>
      <c r="B137" s="7">
        <f t="shared" ref="B137:B154" si="105">SUMPRODUCT($B$129:$D$129,B4:D4)</f>
        <v>12.251753641989257</v>
      </c>
      <c r="C137" s="11">
        <f t="shared" si="102"/>
        <v>10.97983269517454</v>
      </c>
      <c r="D137" s="11">
        <f t="shared" si="103"/>
        <v>12.145216418052193</v>
      </c>
      <c r="E137" s="11">
        <f t="shared" si="104"/>
        <v>0.26095934975605151</v>
      </c>
    </row>
    <row r="138" spans="1:17" x14ac:dyDescent="0.15">
      <c r="A138" s="5">
        <v>2000</v>
      </c>
      <c r="B138" s="7">
        <f t="shared" si="105"/>
        <v>12.205438164131092</v>
      </c>
      <c r="C138" s="11">
        <f t="shared" si="102"/>
        <v>8.0262782636831052</v>
      </c>
      <c r="D138" s="11">
        <f t="shared" si="103"/>
        <v>11.683492847853183</v>
      </c>
      <c r="E138" s="11">
        <f t="shared" si="104"/>
        <v>0.27438644409277313</v>
      </c>
    </row>
    <row r="139" spans="1:17" x14ac:dyDescent="0.15">
      <c r="A139" s="5">
        <v>2001</v>
      </c>
      <c r="B139" s="7">
        <f t="shared" si="105"/>
        <v>12.617300380013608</v>
      </c>
      <c r="C139" s="11">
        <f t="shared" si="102"/>
        <v>-4.8124385005953592</v>
      </c>
      <c r="D139" s="11">
        <f t="shared" si="103"/>
        <v>11.371726109758098</v>
      </c>
      <c r="E139" s="11">
        <f t="shared" si="104"/>
        <v>0.59597563854140101</v>
      </c>
    </row>
    <row r="140" spans="1:17" x14ac:dyDescent="0.15">
      <c r="A140" s="5">
        <v>2002</v>
      </c>
      <c r="B140" s="7">
        <f t="shared" si="105"/>
        <v>11.819073405343277</v>
      </c>
      <c r="C140" s="11">
        <f t="shared" si="102"/>
        <v>5.1405175215671406</v>
      </c>
      <c r="D140" s="11">
        <f t="shared" si="103"/>
        <v>10.635344950912419</v>
      </c>
      <c r="E140" s="11">
        <f t="shared" si="104"/>
        <v>1.3841671663857702</v>
      </c>
    </row>
    <row r="141" spans="1:17" x14ac:dyDescent="0.15">
      <c r="A141" s="5">
        <v>2003</v>
      </c>
      <c r="B141" s="7">
        <f t="shared" si="105"/>
        <v>11.290712096957829</v>
      </c>
      <c r="C141" s="11">
        <f t="shared" si="102"/>
        <v>8.4131819404430797</v>
      </c>
      <c r="D141" s="11">
        <f t="shared" si="103"/>
        <v>9.8862771769758417</v>
      </c>
      <c r="E141" s="11">
        <f t="shared" si="104"/>
        <v>1.5957541067810861</v>
      </c>
    </row>
    <row r="142" spans="1:17" x14ac:dyDescent="0.15">
      <c r="A142" s="5">
        <v>2004</v>
      </c>
      <c r="B142" s="7">
        <f t="shared" si="105"/>
        <v>10.938820024080936</v>
      </c>
      <c r="C142" s="11">
        <f t="shared" si="102"/>
        <v>-6.2995458404502536</v>
      </c>
      <c r="D142" s="11">
        <f t="shared" si="103"/>
        <v>9.4945612858098531</v>
      </c>
      <c r="E142" s="11">
        <f t="shared" si="104"/>
        <v>1.8461874522862591</v>
      </c>
    </row>
    <row r="143" spans="1:17" x14ac:dyDescent="0.15">
      <c r="A143" s="5">
        <v>2005</v>
      </c>
      <c r="B143" s="7">
        <f t="shared" si="105"/>
        <v>11.477784759431501</v>
      </c>
      <c r="C143" s="11">
        <f t="shared" si="102"/>
        <v>4.5080367007487832</v>
      </c>
      <c r="D143" s="11">
        <f t="shared" si="103"/>
        <v>9.026691698190362</v>
      </c>
      <c r="E143" s="11">
        <f t="shared" si="104"/>
        <v>1.8155414528812335</v>
      </c>
    </row>
    <row r="144" spans="1:17" x14ac:dyDescent="0.15">
      <c r="A144" s="5">
        <v>2006</v>
      </c>
      <c r="B144" s="7">
        <f t="shared" si="105"/>
        <v>12.044191505602484</v>
      </c>
      <c r="C144" s="11">
        <f t="shared" si="102"/>
        <v>71.95149885325479</v>
      </c>
      <c r="D144" s="11">
        <f t="shared" si="103"/>
        <v>8.471535989129146</v>
      </c>
      <c r="E144" s="11">
        <f t="shared" si="104"/>
        <v>2.3793616608362078</v>
      </c>
    </row>
    <row r="145" spans="1:5" x14ac:dyDescent="0.15">
      <c r="A145" s="5">
        <v>2007</v>
      </c>
      <c r="B145" s="7">
        <f t="shared" si="105"/>
        <v>13.894309036185012</v>
      </c>
      <c r="C145" s="11">
        <f t="shared" si="102"/>
        <v>41.9822561414951</v>
      </c>
      <c r="D145" s="11">
        <f t="shared" si="103"/>
        <v>8.7462381751901788</v>
      </c>
      <c r="E145" s="11">
        <f t="shared" si="104"/>
        <v>3.2908823818808726</v>
      </c>
    </row>
    <row r="146" spans="1:5" x14ac:dyDescent="0.15">
      <c r="A146" s="5">
        <v>2008</v>
      </c>
      <c r="B146" s="7">
        <f t="shared" si="105"/>
        <v>15.556900070900575</v>
      </c>
      <c r="C146" s="11">
        <f t="shared" si="102"/>
        <v>4.8566001672900319</v>
      </c>
      <c r="D146" s="11">
        <f t="shared" si="103"/>
        <v>8.553580210749411</v>
      </c>
      <c r="E146" s="11">
        <f t="shared" si="104"/>
        <v>3.7407668499429985</v>
      </c>
    </row>
    <row r="147" spans="1:5" x14ac:dyDescent="0.15">
      <c r="A147" s="5">
        <v>2009</v>
      </c>
      <c r="B147" s="7">
        <f t="shared" si="105"/>
        <v>15.268013805087357</v>
      </c>
      <c r="C147" s="11">
        <f t="shared" si="102"/>
        <v>16.835147015317904</v>
      </c>
      <c r="D147" s="11">
        <f t="shared" si="103"/>
        <v>8.2195301207236966</v>
      </c>
      <c r="E147" s="11">
        <f t="shared" si="104"/>
        <v>4.5033899720743342</v>
      </c>
    </row>
    <row r="148" spans="1:5" x14ac:dyDescent="0.15">
      <c r="A148" s="5">
        <v>2010</v>
      </c>
      <c r="B148" s="7">
        <f t="shared" si="105"/>
        <v>15.65309838139733</v>
      </c>
      <c r="C148" s="11">
        <f t="shared" si="102"/>
        <v>12.832654672860688</v>
      </c>
      <c r="D148" s="11">
        <f t="shared" si="103"/>
        <v>7.0901452813112842</v>
      </c>
      <c r="E148" s="11">
        <f t="shared" si="104"/>
        <v>5.28809504548585</v>
      </c>
    </row>
    <row r="149" spans="1:5" x14ac:dyDescent="0.15">
      <c r="A149" s="5">
        <v>2011</v>
      </c>
      <c r="B149" s="7">
        <f t="shared" si="105"/>
        <v>16.516939137284147</v>
      </c>
      <c r="C149" s="11">
        <f t="shared" si="102"/>
        <v>8.9881642568048594</v>
      </c>
      <c r="D149" s="11">
        <f t="shared" si="103"/>
        <v>6.6059322264428717</v>
      </c>
      <c r="E149" s="11">
        <f t="shared" si="104"/>
        <v>5.5106552560967597</v>
      </c>
    </row>
    <row r="150" spans="1:5" x14ac:dyDescent="0.15">
      <c r="A150" s="5">
        <v>2012</v>
      </c>
      <c r="B150" s="7">
        <f t="shared" si="105"/>
        <v>15.592102945325831</v>
      </c>
      <c r="C150" s="11">
        <f t="shared" si="102"/>
        <v>10.189299987321462</v>
      </c>
      <c r="D150" s="11">
        <f t="shared" si="103"/>
        <v>6.3032682920237546</v>
      </c>
      <c r="E150" s="11">
        <f t="shared" si="104"/>
        <v>5.7290966533266179</v>
      </c>
    </row>
    <row r="151" spans="1:5" x14ac:dyDescent="0.15">
      <c r="A151" s="5">
        <v>2013</v>
      </c>
      <c r="B151" s="7">
        <f t="shared" si="105"/>
        <v>13.990013494201158</v>
      </c>
      <c r="C151" s="11">
        <f t="shared" si="102"/>
        <v>10.933182245247041</v>
      </c>
      <c r="D151" s="11">
        <f t="shared" si="103"/>
        <v>5.9403057076999755</v>
      </c>
      <c r="E151" s="11">
        <f t="shared" si="104"/>
        <v>5.9240182748276684</v>
      </c>
    </row>
    <row r="152" spans="1:5" x14ac:dyDescent="0.15">
      <c r="A152" s="5">
        <v>2014</v>
      </c>
      <c r="B152" s="7">
        <f t="shared" si="105"/>
        <v>13.35117887266798</v>
      </c>
      <c r="C152" s="11">
        <f t="shared" si="102"/>
        <v>6.4526281450778562</v>
      </c>
      <c r="D152" s="11">
        <f t="shared" si="103"/>
        <v>5.9018801088115165</v>
      </c>
      <c r="E152" s="11">
        <f t="shared" si="104"/>
        <v>5.7706844628847538</v>
      </c>
    </row>
    <row r="153" spans="1:5" x14ac:dyDescent="0.15">
      <c r="A153" s="5">
        <v>2015</v>
      </c>
      <c r="B153" s="7">
        <f t="shared" si="105"/>
        <v>11.941383226150293</v>
      </c>
      <c r="C153" s="11">
        <f t="shared" si="102"/>
        <v>7.0413488585338744</v>
      </c>
      <c r="D153" s="11">
        <f t="shared" si="103"/>
        <v>5.5195962545657151</v>
      </c>
      <c r="E153" s="11">
        <f t="shared" si="104"/>
        <v>6.8418700029969282</v>
      </c>
    </row>
    <row r="154" spans="1:5" x14ac:dyDescent="0.15">
      <c r="A154" s="5">
        <v>2016</v>
      </c>
      <c r="B154" s="7">
        <f t="shared" si="105"/>
        <v>11.651743836920415</v>
      </c>
      <c r="C154" s="11">
        <f t="shared" si="102"/>
        <v>14.936596018728004</v>
      </c>
      <c r="D154" s="11">
        <f t="shared" si="103"/>
        <v>5.4352980938822002</v>
      </c>
      <c r="E154" s="11">
        <f t="shared" si="104"/>
        <v>7.0205290062802224</v>
      </c>
    </row>
  </sheetData>
  <sortState ref="A2:V21">
    <sortCondition ref="A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EB72-AB64-4B2A-B03D-126CD1683909}">
  <dimension ref="A1:P20"/>
  <sheetViews>
    <sheetView workbookViewId="0">
      <selection activeCell="E12" sqref="E12"/>
    </sheetView>
  </sheetViews>
  <sheetFormatPr defaultRowHeight="13.5" x14ac:dyDescent="0.15"/>
  <sheetData>
    <row r="1" spans="1:16" x14ac:dyDescent="0.15">
      <c r="A1" s="22">
        <v>25.47</v>
      </c>
      <c r="B1" s="22">
        <v>13.47</v>
      </c>
      <c r="C1" s="22">
        <v>12.88</v>
      </c>
      <c r="D1" s="22">
        <v>9.51</v>
      </c>
      <c r="E1" s="22">
        <v>5.08</v>
      </c>
      <c r="F1" s="22">
        <v>14.26</v>
      </c>
      <c r="G1" s="22">
        <v>14.71</v>
      </c>
      <c r="H1" s="22">
        <v>17.399999999999999</v>
      </c>
      <c r="I1" s="22">
        <v>29.22</v>
      </c>
      <c r="J1" s="23">
        <v>56.06</v>
      </c>
      <c r="K1" s="22">
        <v>1.6</v>
      </c>
      <c r="L1" s="22">
        <v>0.93</v>
      </c>
      <c r="M1" s="22">
        <v>0.39</v>
      </c>
      <c r="N1" s="22">
        <v>0</v>
      </c>
      <c r="O1" s="22">
        <v>4.1399999999999997</v>
      </c>
      <c r="P1" s="22">
        <v>1.06</v>
      </c>
    </row>
    <row r="2" spans="1:16" x14ac:dyDescent="0.15">
      <c r="A2" s="22">
        <v>26.49</v>
      </c>
      <c r="B2" s="22">
        <v>14.78</v>
      </c>
      <c r="C2" s="22">
        <v>10.97</v>
      </c>
      <c r="D2" s="22">
        <v>6.41</v>
      </c>
      <c r="E2" s="22">
        <v>3.76</v>
      </c>
      <c r="F2" s="22">
        <v>1.7</v>
      </c>
      <c r="G2" s="22">
        <v>-21.12</v>
      </c>
      <c r="H2" s="22">
        <v>13.86</v>
      </c>
      <c r="I2" s="22">
        <v>14.78</v>
      </c>
      <c r="J2" s="23">
        <v>56.26</v>
      </c>
      <c r="K2" s="22">
        <v>1.6</v>
      </c>
      <c r="L2" s="22">
        <v>0.89</v>
      </c>
      <c r="M2" s="22">
        <v>0.34</v>
      </c>
      <c r="N2" s="22">
        <v>0</v>
      </c>
      <c r="O2" s="22">
        <v>3.73</v>
      </c>
      <c r="P2" s="22">
        <v>0.94</v>
      </c>
    </row>
    <row r="3" spans="1:16" x14ac:dyDescent="0.15">
      <c r="A3" s="22">
        <v>24.31</v>
      </c>
      <c r="B3" s="22">
        <v>14.95</v>
      </c>
      <c r="C3" s="22">
        <v>11.03</v>
      </c>
      <c r="D3" s="22">
        <v>7.56</v>
      </c>
      <c r="E3" s="22">
        <v>4.22</v>
      </c>
      <c r="F3" s="22">
        <v>9.84</v>
      </c>
      <c r="G3" s="22">
        <v>33.869999999999997</v>
      </c>
      <c r="H3" s="22">
        <v>16.73</v>
      </c>
      <c r="I3" s="22">
        <v>14.97</v>
      </c>
      <c r="J3" s="23">
        <v>53.43</v>
      </c>
      <c r="K3" s="22">
        <v>1.55</v>
      </c>
      <c r="L3" s="22">
        <v>0.92</v>
      </c>
      <c r="M3" s="22">
        <v>0.38</v>
      </c>
      <c r="N3" s="22">
        <v>0</v>
      </c>
      <c r="O3" s="22">
        <v>0</v>
      </c>
      <c r="P3" s="22">
        <v>1.1200000000000001</v>
      </c>
    </row>
    <row r="4" spans="1:16" x14ac:dyDescent="0.15">
      <c r="A4" s="22">
        <v>24.19</v>
      </c>
      <c r="B4" s="22">
        <v>15.52</v>
      </c>
      <c r="C4" s="22">
        <v>10.1</v>
      </c>
      <c r="D4" s="22">
        <v>7.29</v>
      </c>
      <c r="E4" s="22">
        <v>3.85</v>
      </c>
      <c r="F4" s="22">
        <v>16.399999999999999</v>
      </c>
      <c r="G4" s="22">
        <v>7.39</v>
      </c>
      <c r="H4" s="22">
        <v>21.39</v>
      </c>
      <c r="I4" s="22">
        <v>16.21</v>
      </c>
      <c r="J4" s="23">
        <v>51.19</v>
      </c>
      <c r="K4" s="22">
        <v>1.58</v>
      </c>
      <c r="L4" s="22">
        <v>0.99</v>
      </c>
      <c r="M4" s="22">
        <v>0.38</v>
      </c>
      <c r="N4" s="22">
        <v>0</v>
      </c>
      <c r="O4" s="22">
        <v>0</v>
      </c>
      <c r="P4" s="22">
        <v>1.19</v>
      </c>
    </row>
    <row r="5" spans="1:16" x14ac:dyDescent="0.15">
      <c r="A5" s="22">
        <v>25.72</v>
      </c>
      <c r="B5" s="22">
        <v>18.79</v>
      </c>
      <c r="C5" s="22">
        <v>4.88</v>
      </c>
      <c r="D5" s="22">
        <v>3.12</v>
      </c>
      <c r="E5" s="22">
        <v>1.68</v>
      </c>
      <c r="F5" s="22">
        <v>3.34</v>
      </c>
      <c r="G5" s="22">
        <v>-49.32</v>
      </c>
      <c r="H5" s="22">
        <v>9.83</v>
      </c>
      <c r="I5" s="22">
        <v>9.39</v>
      </c>
      <c r="J5" s="23">
        <v>49.95</v>
      </c>
      <c r="K5" s="22">
        <v>1.53</v>
      </c>
      <c r="L5" s="22">
        <v>0.88</v>
      </c>
      <c r="M5" s="22">
        <v>0.35</v>
      </c>
      <c r="N5" s="22">
        <v>1.64</v>
      </c>
      <c r="O5" s="22">
        <v>0</v>
      </c>
      <c r="P5" s="22">
        <v>0.98</v>
      </c>
    </row>
    <row r="6" spans="1:16" x14ac:dyDescent="0.15">
      <c r="A6" s="22">
        <v>24.54</v>
      </c>
      <c r="B6" s="22">
        <v>17.25</v>
      </c>
      <c r="C6" s="22">
        <v>4.21</v>
      </c>
      <c r="D6" s="22">
        <v>2.89</v>
      </c>
      <c r="E6" s="22">
        <v>1.53</v>
      </c>
      <c r="F6" s="22">
        <v>13.27</v>
      </c>
      <c r="G6" s="22">
        <v>10.220000000000001</v>
      </c>
      <c r="H6" s="22">
        <v>11.42</v>
      </c>
      <c r="I6" s="22">
        <v>5.07</v>
      </c>
      <c r="J6" s="23">
        <v>46.78</v>
      </c>
      <c r="K6" s="22">
        <v>1.45</v>
      </c>
      <c r="L6" s="22">
        <v>0.77</v>
      </c>
      <c r="M6" s="22">
        <v>0.36</v>
      </c>
      <c r="N6" s="22">
        <v>1.8</v>
      </c>
      <c r="O6" s="22">
        <v>5.57</v>
      </c>
      <c r="P6" s="22">
        <v>0.94</v>
      </c>
    </row>
    <row r="7" spans="1:16" x14ac:dyDescent="0.15">
      <c r="A7" s="22">
        <v>23.87</v>
      </c>
      <c r="B7" s="22">
        <v>15.71</v>
      </c>
      <c r="C7" s="22">
        <v>4.33</v>
      </c>
      <c r="D7" s="22">
        <v>3.58</v>
      </c>
      <c r="E7" s="22">
        <v>1.66</v>
      </c>
      <c r="F7" s="22">
        <v>18.05</v>
      </c>
      <c r="G7" s="22">
        <v>25.08</v>
      </c>
      <c r="H7" s="22">
        <v>15.02</v>
      </c>
      <c r="I7" s="22">
        <v>5.07</v>
      </c>
      <c r="J7" s="23">
        <v>43.47</v>
      </c>
      <c r="K7" s="22">
        <v>1.43</v>
      </c>
      <c r="L7" s="22">
        <v>0.69</v>
      </c>
      <c r="M7" s="22">
        <v>0.38</v>
      </c>
      <c r="N7" s="22">
        <v>1.95</v>
      </c>
      <c r="O7" s="22">
        <v>6.93</v>
      </c>
      <c r="P7" s="22">
        <v>0.89</v>
      </c>
    </row>
    <row r="8" spans="1:16" x14ac:dyDescent="0.15">
      <c r="A8" s="22">
        <v>23.36</v>
      </c>
      <c r="B8" s="22">
        <v>16.559999999999999</v>
      </c>
      <c r="C8" s="22">
        <v>1.71</v>
      </c>
      <c r="D8" s="22">
        <v>1.28</v>
      </c>
      <c r="E8" s="22">
        <v>0.69</v>
      </c>
      <c r="F8" s="22">
        <v>19.010000000000002</v>
      </c>
      <c r="G8" s="22">
        <v>-61.72</v>
      </c>
      <c r="H8" s="22">
        <v>8.49</v>
      </c>
      <c r="I8" s="22">
        <v>4.22</v>
      </c>
      <c r="J8" s="23">
        <v>41.76</v>
      </c>
      <c r="K8" s="22">
        <v>1.36</v>
      </c>
      <c r="L8" s="22">
        <v>0.66</v>
      </c>
      <c r="M8" s="22">
        <v>0.41</v>
      </c>
      <c r="N8" s="22">
        <v>2.2000000000000002</v>
      </c>
      <c r="O8" s="22">
        <v>8.2899999999999991</v>
      </c>
      <c r="P8" s="22">
        <v>0.92</v>
      </c>
    </row>
    <row r="9" spans="1:16" x14ac:dyDescent="0.15">
      <c r="A9" s="22">
        <v>25.01</v>
      </c>
      <c r="B9" s="22">
        <v>16.559999999999999</v>
      </c>
      <c r="C9" s="22">
        <v>2.0299999999999998</v>
      </c>
      <c r="D9" s="22">
        <v>1.51</v>
      </c>
      <c r="E9" s="22">
        <v>0.76</v>
      </c>
      <c r="F9" s="22">
        <v>-1.46</v>
      </c>
      <c r="G9" s="22">
        <v>22.97</v>
      </c>
      <c r="H9" s="22">
        <v>5.87</v>
      </c>
      <c r="I9" s="22">
        <v>1.36</v>
      </c>
      <c r="J9" s="23">
        <v>39.76</v>
      </c>
      <c r="K9" s="22">
        <v>1.31</v>
      </c>
      <c r="L9" s="22">
        <v>0.57999999999999996</v>
      </c>
      <c r="M9" s="22">
        <v>0.37</v>
      </c>
      <c r="N9" s="22">
        <v>2.08</v>
      </c>
      <c r="O9" s="22">
        <v>8.48</v>
      </c>
      <c r="P9" s="22">
        <v>0.79</v>
      </c>
    </row>
    <row r="10" spans="1:16" x14ac:dyDescent="0.15">
      <c r="A10" s="22">
        <v>27.72</v>
      </c>
      <c r="B10" s="22">
        <v>12.7</v>
      </c>
      <c r="C10" s="22">
        <v>6.24</v>
      </c>
      <c r="D10" s="22">
        <v>6.05</v>
      </c>
      <c r="E10" s="22">
        <v>2.41</v>
      </c>
      <c r="F10" s="22">
        <v>26.3</v>
      </c>
      <c r="G10" s="22">
        <v>389.21</v>
      </c>
      <c r="H10" s="22">
        <v>36.840000000000003</v>
      </c>
      <c r="I10" s="22">
        <v>29.76</v>
      </c>
      <c r="J10" s="23">
        <v>37.18</v>
      </c>
      <c r="K10" s="22">
        <v>1.45</v>
      </c>
      <c r="L10" s="22">
        <v>0.54</v>
      </c>
      <c r="M10" s="22">
        <v>0.39</v>
      </c>
      <c r="N10" s="22">
        <v>3.06</v>
      </c>
      <c r="O10" s="22">
        <v>11.18</v>
      </c>
      <c r="P10" s="22">
        <v>0.66</v>
      </c>
    </row>
    <row r="11" spans="1:16" x14ac:dyDescent="0.15">
      <c r="A11" s="22">
        <v>31.96</v>
      </c>
      <c r="B11" s="22">
        <v>11.29</v>
      </c>
      <c r="C11" s="22">
        <v>12.3</v>
      </c>
      <c r="D11" s="22">
        <v>12.18</v>
      </c>
      <c r="E11" s="22">
        <v>4.55</v>
      </c>
      <c r="F11" s="22">
        <v>33.99</v>
      </c>
      <c r="G11" s="22">
        <v>173.78</v>
      </c>
      <c r="H11" s="22">
        <v>41.37</v>
      </c>
      <c r="I11" s="22">
        <v>46</v>
      </c>
      <c r="J11" s="23">
        <v>38.26</v>
      </c>
      <c r="K11" s="22">
        <v>1.62</v>
      </c>
      <c r="L11" s="22">
        <v>0.59</v>
      </c>
      <c r="M11" s="22">
        <v>0.37</v>
      </c>
      <c r="N11" s="22">
        <v>4.58</v>
      </c>
      <c r="O11" s="22">
        <v>15.57</v>
      </c>
      <c r="P11" s="22">
        <v>0.54</v>
      </c>
    </row>
    <row r="12" spans="1:16" x14ac:dyDescent="0.15">
      <c r="A12" s="22">
        <v>36.299999999999997</v>
      </c>
      <c r="B12" s="22">
        <v>12.1</v>
      </c>
      <c r="C12" s="22">
        <v>13.56</v>
      </c>
      <c r="D12" s="22">
        <v>10.34</v>
      </c>
      <c r="E12" s="22">
        <v>4.1399999999999997</v>
      </c>
      <c r="F12" s="22">
        <v>3.73</v>
      </c>
      <c r="G12" s="22">
        <v>1.93</v>
      </c>
      <c r="H12" s="22">
        <v>12.03</v>
      </c>
      <c r="I12" s="22">
        <v>12.25</v>
      </c>
      <c r="J12" s="23">
        <v>37.409999999999997</v>
      </c>
      <c r="K12" s="22">
        <v>1.77</v>
      </c>
      <c r="L12" s="22">
        <v>0.5</v>
      </c>
      <c r="M12" s="22">
        <v>0.31</v>
      </c>
      <c r="N12" s="22">
        <v>5.49</v>
      </c>
      <c r="O12" s="22">
        <v>17.690000000000001</v>
      </c>
      <c r="P12" s="22">
        <v>0.36</v>
      </c>
    </row>
    <row r="13" spans="1:16" x14ac:dyDescent="0.15">
      <c r="A13" s="22">
        <v>35.6</v>
      </c>
      <c r="B13" s="22">
        <v>9.48</v>
      </c>
      <c r="C13" s="22">
        <v>16.97</v>
      </c>
      <c r="D13" s="22">
        <v>13.41</v>
      </c>
      <c r="E13" s="22">
        <v>4.95</v>
      </c>
      <c r="F13" s="22">
        <v>20.46</v>
      </c>
      <c r="G13" s="22">
        <v>43.64</v>
      </c>
      <c r="H13" s="22">
        <v>30.65</v>
      </c>
      <c r="I13" s="22">
        <v>24.56</v>
      </c>
      <c r="J13" s="23">
        <v>35.569999999999993</v>
      </c>
      <c r="K13" s="22">
        <v>1.91</v>
      </c>
      <c r="L13" s="22">
        <v>0.65</v>
      </c>
      <c r="M13" s="22">
        <v>0.28999999999999998</v>
      </c>
      <c r="N13" s="22">
        <v>7.42</v>
      </c>
      <c r="O13" s="22">
        <v>20.190000000000001</v>
      </c>
      <c r="P13" s="22">
        <v>0.33</v>
      </c>
    </row>
    <row r="14" spans="1:16" x14ac:dyDescent="0.15">
      <c r="A14" s="22">
        <v>37.25</v>
      </c>
      <c r="B14" s="22">
        <v>9.52</v>
      </c>
      <c r="C14" s="22">
        <v>16.2</v>
      </c>
      <c r="D14" s="22">
        <v>13.6</v>
      </c>
      <c r="E14" s="22">
        <v>4.4800000000000004</v>
      </c>
      <c r="F14" s="22">
        <v>27.3</v>
      </c>
      <c r="G14" s="22">
        <v>20.76</v>
      </c>
      <c r="H14" s="22">
        <v>32.43</v>
      </c>
      <c r="I14" s="22">
        <v>13.58</v>
      </c>
      <c r="J14" s="23">
        <v>30.569999999999993</v>
      </c>
      <c r="K14" s="22">
        <v>1.78</v>
      </c>
      <c r="L14" s="22">
        <v>0.57999999999999996</v>
      </c>
      <c r="M14" s="22">
        <v>0.28000000000000003</v>
      </c>
      <c r="N14" s="22">
        <v>9.3800000000000008</v>
      </c>
      <c r="O14" s="22">
        <v>22.78</v>
      </c>
      <c r="P14" s="22">
        <v>0.31</v>
      </c>
    </row>
    <row r="15" spans="1:16" x14ac:dyDescent="0.15">
      <c r="A15" s="22">
        <v>39.42</v>
      </c>
      <c r="B15" s="22">
        <v>10.66</v>
      </c>
      <c r="C15" s="22">
        <v>15.94</v>
      </c>
      <c r="D15" s="22">
        <v>14.2</v>
      </c>
      <c r="E15" s="22">
        <v>4.0599999999999996</v>
      </c>
      <c r="F15" s="22">
        <v>13.21</v>
      </c>
      <c r="G15" s="22">
        <v>11.3</v>
      </c>
      <c r="H15" s="22">
        <v>20.78</v>
      </c>
      <c r="I15" s="22">
        <v>15.65</v>
      </c>
      <c r="J15" s="23">
        <v>28.709999999999994</v>
      </c>
      <c r="K15" s="22">
        <v>1.62</v>
      </c>
      <c r="L15" s="22">
        <v>0.4</v>
      </c>
      <c r="M15" s="22">
        <v>0.25</v>
      </c>
      <c r="N15" s="22">
        <v>10.07</v>
      </c>
      <c r="O15" s="22">
        <v>23.41</v>
      </c>
      <c r="P15" s="22">
        <v>0.24</v>
      </c>
    </row>
    <row r="16" spans="1:16" x14ac:dyDescent="0.15">
      <c r="A16" s="22">
        <v>37.43</v>
      </c>
      <c r="B16" s="22">
        <v>9.98</v>
      </c>
      <c r="C16" s="22">
        <v>14.74</v>
      </c>
      <c r="D16" s="22">
        <v>14.16</v>
      </c>
      <c r="E16" s="22">
        <v>3.8</v>
      </c>
      <c r="F16" s="22">
        <v>24.35</v>
      </c>
      <c r="G16" s="22">
        <v>14.06</v>
      </c>
      <c r="H16" s="22">
        <v>20.14</v>
      </c>
      <c r="I16" s="22">
        <v>13.99</v>
      </c>
      <c r="J16" s="23">
        <v>27.290000000000006</v>
      </c>
      <c r="K16" s="22">
        <v>1.6</v>
      </c>
      <c r="L16" s="22">
        <v>0.43</v>
      </c>
      <c r="M16" s="22">
        <v>0.26</v>
      </c>
      <c r="N16" s="22">
        <v>11.14</v>
      </c>
      <c r="O16" s="22">
        <v>23.24</v>
      </c>
      <c r="P16" s="22">
        <v>0.25</v>
      </c>
    </row>
    <row r="17" spans="1:16" x14ac:dyDescent="0.15">
      <c r="A17" s="22">
        <v>33.51</v>
      </c>
      <c r="B17" s="22">
        <v>8.93</v>
      </c>
      <c r="C17" s="22">
        <v>13.41</v>
      </c>
      <c r="D17" s="22">
        <v>14.33</v>
      </c>
      <c r="E17" s="22">
        <v>3.62</v>
      </c>
      <c r="F17" s="22">
        <v>27.48</v>
      </c>
      <c r="G17" s="22">
        <v>14.59</v>
      </c>
      <c r="H17" s="22">
        <v>22.44</v>
      </c>
      <c r="I17" s="22">
        <v>14.96</v>
      </c>
      <c r="J17" s="23">
        <v>25.64</v>
      </c>
      <c r="K17" s="22">
        <v>1.62</v>
      </c>
      <c r="L17" s="22">
        <v>0.41</v>
      </c>
      <c r="M17" s="22">
        <v>0.27</v>
      </c>
      <c r="N17" s="22">
        <v>13.2</v>
      </c>
      <c r="O17" s="22">
        <v>21.25</v>
      </c>
      <c r="P17" s="22">
        <v>0.28000000000000003</v>
      </c>
    </row>
    <row r="18" spans="1:16" x14ac:dyDescent="0.15">
      <c r="A18" s="22">
        <v>31.88</v>
      </c>
      <c r="B18" s="22">
        <v>9.19</v>
      </c>
      <c r="C18" s="22">
        <v>11.99</v>
      </c>
      <c r="D18" s="22">
        <v>12.72</v>
      </c>
      <c r="E18" s="22">
        <v>3.06</v>
      </c>
      <c r="F18" s="22">
        <v>12.53</v>
      </c>
      <c r="G18" s="22">
        <v>1.32</v>
      </c>
      <c r="H18" s="22">
        <v>15.68</v>
      </c>
      <c r="I18" s="22">
        <v>14.87</v>
      </c>
      <c r="J18" s="23">
        <v>25.47</v>
      </c>
      <c r="K18" s="22">
        <v>1.61</v>
      </c>
      <c r="L18" s="22">
        <v>0.41</v>
      </c>
      <c r="M18" s="22">
        <v>0.26</v>
      </c>
      <c r="N18" s="22">
        <v>13.81</v>
      </c>
      <c r="O18" s="22">
        <v>19.149999999999999</v>
      </c>
      <c r="P18" s="22">
        <v>0.27</v>
      </c>
    </row>
    <row r="19" spans="1:16" x14ac:dyDescent="0.15">
      <c r="A19" s="22">
        <v>28.37</v>
      </c>
      <c r="B19" s="22">
        <v>8.85</v>
      </c>
      <c r="C19" s="22">
        <v>10.06</v>
      </c>
      <c r="D19" s="22">
        <v>11.67</v>
      </c>
      <c r="E19" s="22">
        <v>2.85</v>
      </c>
      <c r="F19" s="22">
        <v>5.14</v>
      </c>
      <c r="G19" s="22">
        <v>3.57</v>
      </c>
      <c r="H19" s="22">
        <v>20.100000000000001</v>
      </c>
      <c r="I19" s="22">
        <v>20.04</v>
      </c>
      <c r="J19" s="23">
        <v>23.629999999999995</v>
      </c>
      <c r="K19" s="22">
        <v>1.63</v>
      </c>
      <c r="L19" s="22">
        <v>0.46</v>
      </c>
      <c r="M19" s="22">
        <v>0.28000000000000003</v>
      </c>
      <c r="N19" s="22">
        <v>16.53</v>
      </c>
      <c r="O19" s="22">
        <v>22.46</v>
      </c>
      <c r="P19" s="22">
        <v>0.33</v>
      </c>
    </row>
    <row r="20" spans="1:16" x14ac:dyDescent="0.15">
      <c r="A20" s="22">
        <v>27.58</v>
      </c>
      <c r="B20" s="22">
        <v>8.2100000000000009</v>
      </c>
      <c r="C20" s="22">
        <v>10.66</v>
      </c>
      <c r="D20" s="22">
        <v>13.13</v>
      </c>
      <c r="E20" s="22">
        <v>2.98</v>
      </c>
      <c r="F20" s="22">
        <v>28.55</v>
      </c>
      <c r="G20" s="22">
        <v>38.21</v>
      </c>
      <c r="H20" s="22">
        <v>22.59</v>
      </c>
      <c r="I20" s="22">
        <v>18.190000000000001</v>
      </c>
      <c r="J20" s="23">
        <v>23.099999999999994</v>
      </c>
      <c r="K20" s="22">
        <v>1.65</v>
      </c>
      <c r="L20" s="22">
        <v>0.55000000000000004</v>
      </c>
      <c r="M20" s="22">
        <v>0.28000000000000003</v>
      </c>
      <c r="N20" s="22">
        <v>17.399999999999999</v>
      </c>
      <c r="O20" s="22">
        <v>22.32</v>
      </c>
      <c r="P20" s="22">
        <v>0.35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RowHeight="13.5" x14ac:dyDescent="0.15"/>
  <cols>
    <col min="1" max="1" width="22.375" style="1" customWidth="1"/>
    <col min="2" max="21" width="8.75" style="1"/>
  </cols>
  <sheetData>
    <row r="1" spans="1:21" x14ac:dyDescent="0.15">
      <c r="A1" s="3"/>
      <c r="B1" s="3">
        <v>2016</v>
      </c>
      <c r="C1" s="3">
        <v>2015</v>
      </c>
      <c r="D1" s="3">
        <v>2014</v>
      </c>
      <c r="E1" s="3">
        <v>2013</v>
      </c>
      <c r="F1" s="3">
        <v>2012</v>
      </c>
      <c r="G1" s="3">
        <v>2011</v>
      </c>
      <c r="H1" s="3">
        <v>2010</v>
      </c>
      <c r="I1" s="3">
        <v>2009</v>
      </c>
      <c r="J1" s="3">
        <v>2008</v>
      </c>
      <c r="K1" s="3">
        <v>2007</v>
      </c>
      <c r="L1" s="3">
        <v>2006</v>
      </c>
      <c r="M1" s="3">
        <v>2005</v>
      </c>
      <c r="N1" s="3">
        <v>2004</v>
      </c>
      <c r="O1" s="3">
        <v>2003</v>
      </c>
      <c r="P1" s="3">
        <v>2002</v>
      </c>
      <c r="Q1" s="3">
        <v>2001</v>
      </c>
      <c r="R1" s="3">
        <v>2000</v>
      </c>
      <c r="S1" s="3">
        <v>1999</v>
      </c>
      <c r="T1" s="3">
        <v>1998</v>
      </c>
      <c r="U1" s="3">
        <v>1997</v>
      </c>
    </row>
    <row r="2" spans="1:21" x14ac:dyDescent="0.15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x14ac:dyDescent="0.15">
      <c r="A3" s="4" t="s">
        <v>2</v>
      </c>
      <c r="B3" s="4">
        <v>27.58</v>
      </c>
      <c r="C3" s="4">
        <v>28.37</v>
      </c>
      <c r="D3" s="4">
        <v>31.88</v>
      </c>
      <c r="E3" s="4">
        <v>33.51</v>
      </c>
      <c r="F3" s="4">
        <v>37.43</v>
      </c>
      <c r="G3" s="4">
        <v>39.42</v>
      </c>
      <c r="H3" s="4">
        <v>37.25</v>
      </c>
      <c r="I3" s="4">
        <v>35.6</v>
      </c>
      <c r="J3" s="4">
        <v>36.299999999999997</v>
      </c>
      <c r="K3" s="4">
        <v>31.96</v>
      </c>
      <c r="L3" s="4">
        <v>27.72</v>
      </c>
      <c r="M3" s="4">
        <v>25.01</v>
      </c>
      <c r="N3" s="4">
        <v>23.36</v>
      </c>
      <c r="O3" s="4">
        <v>23.87</v>
      </c>
      <c r="P3" s="4">
        <v>24.54</v>
      </c>
      <c r="Q3" s="4">
        <v>25.72</v>
      </c>
      <c r="R3" s="4">
        <v>24.19</v>
      </c>
      <c r="S3" s="4">
        <v>24.31</v>
      </c>
      <c r="T3" s="4">
        <v>26.49</v>
      </c>
      <c r="U3" s="4">
        <v>25.47</v>
      </c>
    </row>
    <row r="4" spans="1:21" x14ac:dyDescent="0.15">
      <c r="A4" s="4" t="s">
        <v>3</v>
      </c>
      <c r="B4" s="4">
        <v>8.2100000000000009</v>
      </c>
      <c r="C4" s="4">
        <v>8.85</v>
      </c>
      <c r="D4" s="4">
        <v>9.19</v>
      </c>
      <c r="E4" s="4">
        <v>8.93</v>
      </c>
      <c r="F4" s="4">
        <v>9.98</v>
      </c>
      <c r="G4" s="4">
        <v>10.66</v>
      </c>
      <c r="H4" s="4">
        <v>9.52</v>
      </c>
      <c r="I4" s="4">
        <v>9.48</v>
      </c>
      <c r="J4" s="4">
        <v>12.1</v>
      </c>
      <c r="K4" s="4">
        <v>11.29</v>
      </c>
      <c r="L4" s="4">
        <v>12.7</v>
      </c>
      <c r="M4" s="4">
        <v>16.559999999999999</v>
      </c>
      <c r="N4" s="4">
        <v>16.559999999999999</v>
      </c>
      <c r="O4" s="4">
        <v>15.71</v>
      </c>
      <c r="P4" s="4">
        <v>17.25</v>
      </c>
      <c r="Q4" s="4">
        <v>18.79</v>
      </c>
      <c r="R4" s="4">
        <v>15.52</v>
      </c>
      <c r="S4" s="4">
        <v>14.95</v>
      </c>
      <c r="T4" s="4">
        <v>14.78</v>
      </c>
      <c r="U4" s="4">
        <v>13.47</v>
      </c>
    </row>
    <row r="5" spans="1:21" x14ac:dyDescent="0.15">
      <c r="A5" s="4" t="s">
        <v>4</v>
      </c>
      <c r="B5" s="4">
        <v>10.66</v>
      </c>
      <c r="C5" s="4">
        <v>10.06</v>
      </c>
      <c r="D5" s="4">
        <v>11.99</v>
      </c>
      <c r="E5" s="4">
        <v>13.41</v>
      </c>
      <c r="F5" s="4">
        <v>14.74</v>
      </c>
      <c r="G5" s="4">
        <v>15.94</v>
      </c>
      <c r="H5" s="4">
        <v>16.2</v>
      </c>
      <c r="I5" s="4">
        <v>16.97</v>
      </c>
      <c r="J5" s="4">
        <v>13.56</v>
      </c>
      <c r="K5" s="4">
        <v>12.3</v>
      </c>
      <c r="L5" s="4">
        <v>6.24</v>
      </c>
      <c r="M5" s="4">
        <v>2.0299999999999998</v>
      </c>
      <c r="N5" s="4">
        <v>1.71</v>
      </c>
      <c r="O5" s="4">
        <v>4.33</v>
      </c>
      <c r="P5" s="4">
        <v>4.21</v>
      </c>
      <c r="Q5" s="4">
        <v>4.88</v>
      </c>
      <c r="R5" s="4">
        <v>10.1</v>
      </c>
      <c r="S5" s="4">
        <v>11.03</v>
      </c>
      <c r="T5" s="4">
        <v>10.97</v>
      </c>
      <c r="U5" s="4">
        <v>12.88</v>
      </c>
    </row>
    <row r="6" spans="1:21" x14ac:dyDescent="0.15">
      <c r="A6" s="4" t="s">
        <v>5</v>
      </c>
      <c r="B6" s="4" t="s">
        <v>1</v>
      </c>
      <c r="C6" s="4" t="s">
        <v>1</v>
      </c>
      <c r="D6" s="4" t="s">
        <v>1</v>
      </c>
      <c r="E6" s="4" t="s">
        <v>1</v>
      </c>
      <c r="F6" s="4" t="s">
        <v>1</v>
      </c>
      <c r="G6" s="4" t="s">
        <v>1</v>
      </c>
      <c r="H6" s="4" t="s">
        <v>1</v>
      </c>
      <c r="I6" s="4" t="s">
        <v>1</v>
      </c>
      <c r="J6" s="4" t="s">
        <v>1</v>
      </c>
      <c r="K6" s="4" t="s">
        <v>1</v>
      </c>
      <c r="L6" s="4" t="s">
        <v>1</v>
      </c>
      <c r="M6" s="4" t="s">
        <v>1</v>
      </c>
      <c r="N6" s="4" t="s">
        <v>1</v>
      </c>
      <c r="O6" s="4" t="s">
        <v>1</v>
      </c>
      <c r="P6" s="4" t="s">
        <v>1</v>
      </c>
      <c r="Q6" s="4" t="s">
        <v>1</v>
      </c>
      <c r="R6" s="4" t="s">
        <v>1</v>
      </c>
      <c r="S6" s="4" t="s">
        <v>1</v>
      </c>
      <c r="T6" s="4" t="s">
        <v>1</v>
      </c>
      <c r="U6" s="4" t="s">
        <v>1</v>
      </c>
    </row>
    <row r="7" spans="1:21" x14ac:dyDescent="0.15">
      <c r="A7" s="4" t="s">
        <v>6</v>
      </c>
      <c r="B7" s="4">
        <v>13.13</v>
      </c>
      <c r="C7" s="4">
        <v>11.67</v>
      </c>
      <c r="D7" s="4">
        <v>12.72</v>
      </c>
      <c r="E7" s="4">
        <v>14.33</v>
      </c>
      <c r="F7" s="4">
        <v>14.16</v>
      </c>
      <c r="G7" s="4">
        <v>14.2</v>
      </c>
      <c r="H7" s="4">
        <v>13.6</v>
      </c>
      <c r="I7" s="4">
        <v>13.41</v>
      </c>
      <c r="J7" s="4">
        <v>10.34</v>
      </c>
      <c r="K7" s="4">
        <v>12.18</v>
      </c>
      <c r="L7" s="4">
        <v>6.05</v>
      </c>
      <c r="M7" s="4">
        <v>1.51</v>
      </c>
      <c r="N7" s="4">
        <v>1.28</v>
      </c>
      <c r="O7" s="4">
        <v>3.58</v>
      </c>
      <c r="P7" s="4">
        <v>2.89</v>
      </c>
      <c r="Q7" s="4">
        <v>3.12</v>
      </c>
      <c r="R7" s="4">
        <v>7.29</v>
      </c>
      <c r="S7" s="4">
        <v>7.56</v>
      </c>
      <c r="T7" s="4">
        <v>6.41</v>
      </c>
      <c r="U7" s="4">
        <v>9.51</v>
      </c>
    </row>
    <row r="8" spans="1:21" x14ac:dyDescent="0.15">
      <c r="A8" s="4" t="s">
        <v>7</v>
      </c>
      <c r="B8" s="4">
        <v>2.98</v>
      </c>
      <c r="C8" s="4">
        <v>2.85</v>
      </c>
      <c r="D8" s="4">
        <v>3.06</v>
      </c>
      <c r="E8" s="4">
        <v>3.62</v>
      </c>
      <c r="F8" s="4">
        <v>3.8</v>
      </c>
      <c r="G8" s="4">
        <v>4.0599999999999996</v>
      </c>
      <c r="H8" s="4">
        <v>4.4800000000000004</v>
      </c>
      <c r="I8" s="4">
        <v>4.95</v>
      </c>
      <c r="J8" s="4">
        <v>4.1399999999999997</v>
      </c>
      <c r="K8" s="4">
        <v>4.55</v>
      </c>
      <c r="L8" s="4">
        <v>2.41</v>
      </c>
      <c r="M8" s="4">
        <v>0.76</v>
      </c>
      <c r="N8" s="4">
        <v>0.69</v>
      </c>
      <c r="O8" s="4">
        <v>1.66</v>
      </c>
      <c r="P8" s="4">
        <v>1.53</v>
      </c>
      <c r="Q8" s="4">
        <v>1.68</v>
      </c>
      <c r="R8" s="4">
        <v>3.85</v>
      </c>
      <c r="S8" s="4">
        <v>4.22</v>
      </c>
      <c r="T8" s="4">
        <v>3.76</v>
      </c>
      <c r="U8" s="4">
        <v>5.08</v>
      </c>
    </row>
    <row r="9" spans="1:21" x14ac:dyDescent="0.15">
      <c r="A9" s="4" t="s">
        <v>8</v>
      </c>
      <c r="B9" s="4" t="s">
        <v>1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4" t="s">
        <v>1</v>
      </c>
      <c r="N9" s="4" t="s">
        <v>1</v>
      </c>
      <c r="O9" s="4" t="s">
        <v>1</v>
      </c>
      <c r="P9" s="4" t="s">
        <v>1</v>
      </c>
      <c r="Q9" s="4" t="s">
        <v>1</v>
      </c>
      <c r="R9" s="4" t="s">
        <v>1</v>
      </c>
      <c r="S9" s="4" t="s">
        <v>1</v>
      </c>
      <c r="T9" s="4" t="s">
        <v>1</v>
      </c>
      <c r="U9" s="4" t="s">
        <v>1</v>
      </c>
    </row>
    <row r="10" spans="1:21" x14ac:dyDescent="0.15">
      <c r="A10" s="4" t="s">
        <v>9</v>
      </c>
      <c r="B10" s="4">
        <v>28.55</v>
      </c>
      <c r="C10" s="4">
        <v>5.14</v>
      </c>
      <c r="D10" s="4">
        <v>12.53</v>
      </c>
      <c r="E10" s="4">
        <v>27.48</v>
      </c>
      <c r="F10" s="4">
        <v>24.35</v>
      </c>
      <c r="G10" s="4">
        <v>13.21</v>
      </c>
      <c r="H10" s="4">
        <v>27.3</v>
      </c>
      <c r="I10" s="4">
        <v>20.46</v>
      </c>
      <c r="J10" s="4">
        <v>3.73</v>
      </c>
      <c r="K10" s="4">
        <v>33.99</v>
      </c>
      <c r="L10" s="4">
        <v>26.3</v>
      </c>
      <c r="M10" s="4">
        <v>-1.46</v>
      </c>
      <c r="N10" s="4">
        <v>19.010000000000002</v>
      </c>
      <c r="O10" s="4">
        <v>18.05</v>
      </c>
      <c r="P10" s="4">
        <v>13.27</v>
      </c>
      <c r="Q10" s="4">
        <v>3.34</v>
      </c>
      <c r="R10" s="4">
        <v>16.399999999999999</v>
      </c>
      <c r="S10" s="4">
        <v>9.84</v>
      </c>
      <c r="T10" s="4">
        <v>1.7</v>
      </c>
      <c r="U10" s="4">
        <v>14.26</v>
      </c>
    </row>
    <row r="11" spans="1:21" x14ac:dyDescent="0.15">
      <c r="A11" s="4" t="s">
        <v>10</v>
      </c>
      <c r="B11" s="4">
        <v>38.21</v>
      </c>
      <c r="C11" s="4">
        <v>3.57</v>
      </c>
      <c r="D11" s="4">
        <v>1.32</v>
      </c>
      <c r="E11" s="4">
        <v>14.59</v>
      </c>
      <c r="F11" s="4">
        <v>14.06</v>
      </c>
      <c r="G11" s="4">
        <v>11.3</v>
      </c>
      <c r="H11" s="4">
        <v>20.76</v>
      </c>
      <c r="I11" s="4">
        <v>43.64</v>
      </c>
      <c r="J11" s="4">
        <v>1.93</v>
      </c>
      <c r="K11" s="4">
        <v>173.78</v>
      </c>
      <c r="L11" s="4">
        <v>389.21</v>
      </c>
      <c r="M11" s="4">
        <v>22.97</v>
      </c>
      <c r="N11" s="4">
        <v>-61.72</v>
      </c>
      <c r="O11" s="4">
        <v>25.08</v>
      </c>
      <c r="P11" s="4">
        <v>10.220000000000001</v>
      </c>
      <c r="Q11" s="4">
        <v>-49.32</v>
      </c>
      <c r="R11" s="4">
        <v>7.39</v>
      </c>
      <c r="S11" s="4">
        <v>33.869999999999997</v>
      </c>
      <c r="T11" s="4">
        <v>-21.12</v>
      </c>
      <c r="U11" s="4">
        <v>14.71</v>
      </c>
    </row>
    <row r="12" spans="1:21" x14ac:dyDescent="0.15">
      <c r="A12" s="4" t="s">
        <v>11</v>
      </c>
      <c r="B12" s="4">
        <v>22.59</v>
      </c>
      <c r="C12" s="4">
        <v>20.100000000000001</v>
      </c>
      <c r="D12" s="4">
        <v>15.68</v>
      </c>
      <c r="E12" s="4">
        <v>22.44</v>
      </c>
      <c r="F12" s="4">
        <v>20.14</v>
      </c>
      <c r="G12" s="4">
        <v>20.78</v>
      </c>
      <c r="H12" s="4">
        <v>32.43</v>
      </c>
      <c r="I12" s="4">
        <v>30.65</v>
      </c>
      <c r="J12" s="4">
        <v>12.03</v>
      </c>
      <c r="K12" s="4">
        <v>41.37</v>
      </c>
      <c r="L12" s="4">
        <v>36.840000000000003</v>
      </c>
      <c r="M12" s="4">
        <v>5.87</v>
      </c>
      <c r="N12" s="4">
        <v>8.49</v>
      </c>
      <c r="O12" s="4">
        <v>15.02</v>
      </c>
      <c r="P12" s="4">
        <v>11.42</v>
      </c>
      <c r="Q12" s="4">
        <v>9.83</v>
      </c>
      <c r="R12" s="4">
        <v>21.39</v>
      </c>
      <c r="S12" s="4">
        <v>16.73</v>
      </c>
      <c r="T12" s="4">
        <v>13.86</v>
      </c>
      <c r="U12" s="4">
        <v>17.399999999999999</v>
      </c>
    </row>
    <row r="13" spans="1:21" x14ac:dyDescent="0.15">
      <c r="A13" s="4" t="s">
        <v>12</v>
      </c>
      <c r="B13" s="4">
        <v>18.190000000000001</v>
      </c>
      <c r="C13" s="4">
        <v>20.04</v>
      </c>
      <c r="D13" s="4">
        <v>14.87</v>
      </c>
      <c r="E13" s="4">
        <v>14.96</v>
      </c>
      <c r="F13" s="4">
        <v>13.99</v>
      </c>
      <c r="G13" s="4">
        <v>15.65</v>
      </c>
      <c r="H13" s="4">
        <v>13.58</v>
      </c>
      <c r="I13" s="4">
        <v>24.56</v>
      </c>
      <c r="J13" s="4">
        <v>12.25</v>
      </c>
      <c r="K13" s="4">
        <v>46</v>
      </c>
      <c r="L13" s="4">
        <v>29.76</v>
      </c>
      <c r="M13" s="4">
        <v>1.36</v>
      </c>
      <c r="N13" s="4">
        <v>4.22</v>
      </c>
      <c r="O13" s="4">
        <v>5.07</v>
      </c>
      <c r="P13" s="4">
        <v>5.07</v>
      </c>
      <c r="Q13" s="4">
        <v>9.39</v>
      </c>
      <c r="R13" s="4">
        <v>16.21</v>
      </c>
      <c r="S13" s="4">
        <v>14.97</v>
      </c>
      <c r="T13" s="4">
        <v>14.78</v>
      </c>
      <c r="U13" s="4">
        <v>29.22</v>
      </c>
    </row>
    <row r="14" spans="1:21" x14ac:dyDescent="0.15">
      <c r="A14" s="4" t="s">
        <v>13</v>
      </c>
      <c r="B14" s="4" t="s">
        <v>1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</row>
    <row r="15" spans="1:21" x14ac:dyDescent="0.15">
      <c r="A15" s="4" t="s">
        <v>14</v>
      </c>
      <c r="B15" s="4">
        <v>76.900000000000006</v>
      </c>
      <c r="C15" s="4">
        <v>76.37</v>
      </c>
      <c r="D15" s="4">
        <v>74.53</v>
      </c>
      <c r="E15" s="4">
        <v>74.36</v>
      </c>
      <c r="F15" s="4">
        <v>72.709999999999994</v>
      </c>
      <c r="G15" s="4">
        <v>71.290000000000006</v>
      </c>
      <c r="H15" s="4">
        <v>69.430000000000007</v>
      </c>
      <c r="I15" s="4">
        <v>64.430000000000007</v>
      </c>
      <c r="J15" s="4">
        <v>62.59</v>
      </c>
      <c r="K15" s="4">
        <v>61.74</v>
      </c>
      <c r="L15" s="4">
        <v>62.82</v>
      </c>
      <c r="M15" s="4">
        <v>60.24</v>
      </c>
      <c r="N15" s="4">
        <v>58.24</v>
      </c>
      <c r="O15" s="4">
        <v>56.53</v>
      </c>
      <c r="P15" s="4">
        <v>53.22</v>
      </c>
      <c r="Q15" s="4">
        <v>50.05</v>
      </c>
      <c r="R15" s="4">
        <v>48.81</v>
      </c>
      <c r="S15" s="4">
        <v>46.57</v>
      </c>
      <c r="T15" s="4">
        <v>43.74</v>
      </c>
      <c r="U15" s="4">
        <v>43.94</v>
      </c>
    </row>
    <row r="16" spans="1:21" x14ac:dyDescent="0.15">
      <c r="A16" s="4" t="s">
        <v>15</v>
      </c>
      <c r="B16" s="4">
        <v>1.65</v>
      </c>
      <c r="C16" s="4">
        <v>1.63</v>
      </c>
      <c r="D16" s="4">
        <v>1.61</v>
      </c>
      <c r="E16" s="4">
        <v>1.62</v>
      </c>
      <c r="F16" s="4">
        <v>1.6</v>
      </c>
      <c r="G16" s="4">
        <v>1.62</v>
      </c>
      <c r="H16" s="4">
        <v>1.78</v>
      </c>
      <c r="I16" s="4">
        <v>1.91</v>
      </c>
      <c r="J16" s="4">
        <v>1.77</v>
      </c>
      <c r="K16" s="4">
        <v>1.62</v>
      </c>
      <c r="L16" s="4">
        <v>1.45</v>
      </c>
      <c r="M16" s="4">
        <v>1.31</v>
      </c>
      <c r="N16" s="4">
        <v>1.36</v>
      </c>
      <c r="O16" s="4">
        <v>1.43</v>
      </c>
      <c r="P16" s="4">
        <v>1.45</v>
      </c>
      <c r="Q16" s="4">
        <v>1.53</v>
      </c>
      <c r="R16" s="4">
        <v>1.58</v>
      </c>
      <c r="S16" s="4">
        <v>1.55</v>
      </c>
      <c r="T16" s="4">
        <v>1.6</v>
      </c>
      <c r="U16" s="4">
        <v>1.6</v>
      </c>
    </row>
    <row r="17" spans="1:21" x14ac:dyDescent="0.15">
      <c r="A17" s="4" t="s">
        <v>16</v>
      </c>
      <c r="B17" s="4">
        <v>0.55000000000000004</v>
      </c>
      <c r="C17" s="4">
        <v>0.46</v>
      </c>
      <c r="D17" s="4">
        <v>0.41</v>
      </c>
      <c r="E17" s="4">
        <v>0.41</v>
      </c>
      <c r="F17" s="4">
        <v>0.43</v>
      </c>
      <c r="G17" s="4">
        <v>0.4</v>
      </c>
      <c r="H17" s="4">
        <v>0.57999999999999996</v>
      </c>
      <c r="I17" s="4">
        <v>0.65</v>
      </c>
      <c r="J17" s="4">
        <v>0.5</v>
      </c>
      <c r="K17" s="4">
        <v>0.59</v>
      </c>
      <c r="L17" s="4">
        <v>0.54</v>
      </c>
      <c r="M17" s="4">
        <v>0.57999999999999996</v>
      </c>
      <c r="N17" s="4">
        <v>0.66</v>
      </c>
      <c r="O17" s="4">
        <v>0.69</v>
      </c>
      <c r="P17" s="4">
        <v>0.77</v>
      </c>
      <c r="Q17" s="4">
        <v>0.88</v>
      </c>
      <c r="R17" s="4">
        <v>0.99</v>
      </c>
      <c r="S17" s="4">
        <v>0.92</v>
      </c>
      <c r="T17" s="4">
        <v>0.89</v>
      </c>
      <c r="U17" s="4">
        <v>0.93</v>
      </c>
    </row>
    <row r="18" spans="1:21" x14ac:dyDescent="0.15">
      <c r="A18" s="4" t="s">
        <v>17</v>
      </c>
      <c r="B18" s="4" t="s">
        <v>1</v>
      </c>
      <c r="C18" s="4" t="s">
        <v>1</v>
      </c>
      <c r="D18" s="4" t="s">
        <v>1</v>
      </c>
      <c r="E18" s="4" t="s">
        <v>1</v>
      </c>
      <c r="F18" s="4" t="s">
        <v>1</v>
      </c>
      <c r="G18" s="4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</row>
    <row r="19" spans="1:21" x14ac:dyDescent="0.15">
      <c r="A19" s="4" t="s">
        <v>18</v>
      </c>
      <c r="B19" s="4">
        <v>0.28000000000000003</v>
      </c>
      <c r="C19" s="4">
        <v>0.28000000000000003</v>
      </c>
      <c r="D19" s="4">
        <v>0.26</v>
      </c>
      <c r="E19" s="4">
        <v>0.27</v>
      </c>
      <c r="F19" s="4">
        <v>0.26</v>
      </c>
      <c r="G19" s="4">
        <v>0.25</v>
      </c>
      <c r="H19" s="4">
        <v>0.28000000000000003</v>
      </c>
      <c r="I19" s="4">
        <v>0.28999999999999998</v>
      </c>
      <c r="J19" s="4">
        <v>0.31</v>
      </c>
      <c r="K19" s="4">
        <v>0.37</v>
      </c>
      <c r="L19" s="4">
        <v>0.39</v>
      </c>
      <c r="M19" s="4">
        <v>0.37</v>
      </c>
      <c r="N19" s="4">
        <v>0.41</v>
      </c>
      <c r="O19" s="4">
        <v>0.38</v>
      </c>
      <c r="P19" s="4">
        <v>0.36</v>
      </c>
      <c r="Q19" s="4">
        <v>0.35</v>
      </c>
      <c r="R19" s="4">
        <v>0.38</v>
      </c>
      <c r="S19" s="4">
        <v>0.38</v>
      </c>
      <c r="T19" s="4">
        <v>0.34</v>
      </c>
      <c r="U19" s="4">
        <v>0.39</v>
      </c>
    </row>
    <row r="20" spans="1:21" x14ac:dyDescent="0.15">
      <c r="A20" s="4" t="s">
        <v>19</v>
      </c>
      <c r="B20" s="4">
        <v>17.399999999999999</v>
      </c>
      <c r="C20" s="4">
        <v>16.53</v>
      </c>
      <c r="D20" s="4">
        <v>13.81</v>
      </c>
      <c r="E20" s="4">
        <v>13.2</v>
      </c>
      <c r="F20" s="4">
        <v>11.14</v>
      </c>
      <c r="G20" s="4">
        <v>10.07</v>
      </c>
      <c r="H20" s="4">
        <v>9.3800000000000008</v>
      </c>
      <c r="I20" s="4">
        <v>7.42</v>
      </c>
      <c r="J20" s="4">
        <v>5.49</v>
      </c>
      <c r="K20" s="4">
        <v>4.58</v>
      </c>
      <c r="L20" s="4">
        <v>3.06</v>
      </c>
      <c r="M20" s="4">
        <v>2.08</v>
      </c>
      <c r="N20" s="4">
        <v>2.2000000000000002</v>
      </c>
      <c r="O20" s="4">
        <v>1.95</v>
      </c>
      <c r="P20" s="4">
        <v>1.8</v>
      </c>
      <c r="Q20" s="4">
        <v>1.64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15">
      <c r="A21" s="4" t="s">
        <v>20</v>
      </c>
      <c r="B21" s="4">
        <v>22.32</v>
      </c>
      <c r="C21" s="4">
        <v>22.46</v>
      </c>
      <c r="D21" s="4">
        <v>19.149999999999999</v>
      </c>
      <c r="E21" s="4">
        <v>21.25</v>
      </c>
      <c r="F21" s="4">
        <v>23.24</v>
      </c>
      <c r="G21" s="4">
        <v>23.41</v>
      </c>
      <c r="H21" s="4">
        <v>22.78</v>
      </c>
      <c r="I21" s="4">
        <v>20.190000000000001</v>
      </c>
      <c r="J21" s="4">
        <v>17.690000000000001</v>
      </c>
      <c r="K21" s="4">
        <v>15.57</v>
      </c>
      <c r="L21" s="4">
        <v>11.18</v>
      </c>
      <c r="M21" s="4">
        <v>8.48</v>
      </c>
      <c r="N21" s="4">
        <v>8.2899999999999991</v>
      </c>
      <c r="O21" s="4">
        <v>6.93</v>
      </c>
      <c r="P21" s="4">
        <v>5.57</v>
      </c>
      <c r="Q21" s="4">
        <v>0</v>
      </c>
      <c r="R21" s="4">
        <v>0</v>
      </c>
      <c r="S21" s="4">
        <v>0</v>
      </c>
      <c r="T21" s="4">
        <v>3.73</v>
      </c>
      <c r="U21" s="4">
        <v>4.1399999999999997</v>
      </c>
    </row>
    <row r="22" spans="1:21" x14ac:dyDescent="0.15">
      <c r="A22" s="4" t="s">
        <v>21</v>
      </c>
      <c r="B22" s="4">
        <v>0.35</v>
      </c>
      <c r="C22" s="4">
        <v>0.33</v>
      </c>
      <c r="D22" s="4">
        <v>0.27</v>
      </c>
      <c r="E22" s="4">
        <v>0.28000000000000003</v>
      </c>
      <c r="F22" s="4">
        <v>0.25</v>
      </c>
      <c r="G22" s="4">
        <v>0.24</v>
      </c>
      <c r="H22" s="4">
        <v>0.31</v>
      </c>
      <c r="I22" s="4">
        <v>0.33</v>
      </c>
      <c r="J22" s="4">
        <v>0.36</v>
      </c>
      <c r="K22" s="4">
        <v>0.54</v>
      </c>
      <c r="L22" s="4">
        <v>0.66</v>
      </c>
      <c r="M22" s="4">
        <v>0.79</v>
      </c>
      <c r="N22" s="4">
        <v>0.92</v>
      </c>
      <c r="O22" s="4">
        <v>0.89</v>
      </c>
      <c r="P22" s="4">
        <v>0.94</v>
      </c>
      <c r="Q22" s="4">
        <v>0.98</v>
      </c>
      <c r="R22" s="4">
        <v>1.19</v>
      </c>
      <c r="S22" s="4">
        <v>1.1200000000000001</v>
      </c>
      <c r="T22" s="4">
        <v>0.94</v>
      </c>
      <c r="U22" s="4">
        <v>1.06</v>
      </c>
    </row>
    <row r="24" spans="1:21" x14ac:dyDescent="0.15">
      <c r="A24" s="2" t="s"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D0CD-0C3A-48BE-86D4-C2E65918D89C}">
  <dimension ref="A1:E21"/>
  <sheetViews>
    <sheetView tabSelected="1" workbookViewId="0"/>
  </sheetViews>
  <sheetFormatPr defaultRowHeight="13.5" x14ac:dyDescent="0.15"/>
  <sheetData>
    <row r="1" spans="1:5" x14ac:dyDescent="0.15">
      <c r="A1" t="s">
        <v>50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15">
      <c r="A2">
        <v>1997</v>
      </c>
      <c r="B2">
        <v>12.540160711002125</v>
      </c>
      <c r="C2">
        <v>10.34017221789647</v>
      </c>
      <c r="D2">
        <v>12.728258370380676</v>
      </c>
      <c r="E2">
        <v>0.81479730540484807</v>
      </c>
    </row>
    <row r="3" spans="1:5" x14ac:dyDescent="0.15">
      <c r="A3">
        <v>1998</v>
      </c>
      <c r="B3">
        <v>12.853402876645394</v>
      </c>
      <c r="C3">
        <v>1.0602191555792031</v>
      </c>
      <c r="D3">
        <v>12.759216206655488</v>
      </c>
      <c r="E3">
        <v>0.72984199039465047</v>
      </c>
    </row>
    <row r="4" spans="1:5" x14ac:dyDescent="0.15">
      <c r="A4">
        <v>1999</v>
      </c>
      <c r="B4">
        <v>12.251753641989257</v>
      </c>
      <c r="C4">
        <v>10.97983269517454</v>
      </c>
      <c r="D4">
        <v>12.145216418052193</v>
      </c>
      <c r="E4">
        <v>0.26095934975605151</v>
      </c>
    </row>
    <row r="5" spans="1:5" x14ac:dyDescent="0.15">
      <c r="A5">
        <v>2000</v>
      </c>
      <c r="B5">
        <v>12.205438164131092</v>
      </c>
      <c r="C5">
        <v>8.0262782636831052</v>
      </c>
      <c r="D5">
        <v>11.683492847853183</v>
      </c>
      <c r="E5">
        <v>0.27438644409277313</v>
      </c>
    </row>
    <row r="6" spans="1:5" x14ac:dyDescent="0.15">
      <c r="A6">
        <v>2001</v>
      </c>
      <c r="B6">
        <v>12.617300380013608</v>
      </c>
      <c r="C6">
        <v>-4.8124385005953592</v>
      </c>
      <c r="D6">
        <v>11.371726109758098</v>
      </c>
      <c r="E6">
        <v>0.59597563854140101</v>
      </c>
    </row>
    <row r="7" spans="1:5" x14ac:dyDescent="0.15">
      <c r="A7">
        <v>2002</v>
      </c>
      <c r="B7">
        <v>11.819073405343277</v>
      </c>
      <c r="C7">
        <v>5.1405175215671406</v>
      </c>
      <c r="D7">
        <v>10.635344950912419</v>
      </c>
      <c r="E7">
        <v>1.3841671663857702</v>
      </c>
    </row>
    <row r="8" spans="1:5" x14ac:dyDescent="0.15">
      <c r="A8">
        <v>2003</v>
      </c>
      <c r="B8">
        <v>11.290712096957829</v>
      </c>
      <c r="C8">
        <v>8.4131819404430797</v>
      </c>
      <c r="D8">
        <v>9.8862771769758417</v>
      </c>
      <c r="E8">
        <v>1.5957541067810861</v>
      </c>
    </row>
    <row r="9" spans="1:5" x14ac:dyDescent="0.15">
      <c r="A9">
        <v>2004</v>
      </c>
      <c r="B9">
        <v>10.938820024080936</v>
      </c>
      <c r="C9">
        <v>-6.2995458404502536</v>
      </c>
      <c r="D9">
        <v>9.4945612858098531</v>
      </c>
      <c r="E9">
        <v>1.8461874522862591</v>
      </c>
    </row>
    <row r="10" spans="1:5" x14ac:dyDescent="0.15">
      <c r="A10">
        <v>2005</v>
      </c>
      <c r="B10">
        <v>11.477784759431501</v>
      </c>
      <c r="C10">
        <v>4.5080367007487832</v>
      </c>
      <c r="D10">
        <v>9.026691698190362</v>
      </c>
      <c r="E10">
        <v>1.8155414528812335</v>
      </c>
    </row>
    <row r="11" spans="1:5" x14ac:dyDescent="0.15">
      <c r="A11">
        <v>2006</v>
      </c>
      <c r="B11">
        <v>12.044191505602484</v>
      </c>
      <c r="C11">
        <v>71.95149885325479</v>
      </c>
      <c r="D11">
        <v>8.471535989129146</v>
      </c>
      <c r="E11">
        <v>2.3793616608362078</v>
      </c>
    </row>
    <row r="12" spans="1:5" x14ac:dyDescent="0.15">
      <c r="A12">
        <v>2007</v>
      </c>
      <c r="B12">
        <v>13.894309036185012</v>
      </c>
      <c r="C12">
        <v>41.9822561414951</v>
      </c>
      <c r="D12">
        <v>8.7462381751901788</v>
      </c>
      <c r="E12">
        <v>3.2908823818808726</v>
      </c>
    </row>
    <row r="13" spans="1:5" x14ac:dyDescent="0.15">
      <c r="A13">
        <v>2008</v>
      </c>
      <c r="B13">
        <v>15.556900070900575</v>
      </c>
      <c r="C13">
        <v>4.8566001672900319</v>
      </c>
      <c r="D13">
        <v>8.553580210749411</v>
      </c>
      <c r="E13">
        <v>3.7407668499429985</v>
      </c>
    </row>
    <row r="14" spans="1:5" x14ac:dyDescent="0.15">
      <c r="A14">
        <v>2009</v>
      </c>
      <c r="B14">
        <v>15.268013805087357</v>
      </c>
      <c r="C14">
        <v>16.835147015317904</v>
      </c>
      <c r="D14">
        <v>8.2195301207236966</v>
      </c>
      <c r="E14">
        <v>4.5033899720743342</v>
      </c>
    </row>
    <row r="15" spans="1:5" x14ac:dyDescent="0.15">
      <c r="A15">
        <v>2010</v>
      </c>
      <c r="B15">
        <v>15.65309838139733</v>
      </c>
      <c r="C15">
        <v>12.832654672860688</v>
      </c>
      <c r="D15">
        <v>7.0901452813112842</v>
      </c>
      <c r="E15">
        <v>5.28809504548585</v>
      </c>
    </row>
    <row r="16" spans="1:5" x14ac:dyDescent="0.15">
      <c r="A16">
        <v>2011</v>
      </c>
      <c r="B16">
        <v>16.516939137284147</v>
      </c>
      <c r="C16">
        <v>8.9881642568048594</v>
      </c>
      <c r="D16">
        <v>6.6059322264428717</v>
      </c>
      <c r="E16">
        <v>5.5106552560967597</v>
      </c>
    </row>
    <row r="17" spans="1:5" x14ac:dyDescent="0.15">
      <c r="A17">
        <v>2012</v>
      </c>
      <c r="B17">
        <v>15.592102945325831</v>
      </c>
      <c r="C17">
        <v>10.189299987321462</v>
      </c>
      <c r="D17">
        <v>6.3032682920237546</v>
      </c>
      <c r="E17">
        <v>5.7290966533266179</v>
      </c>
    </row>
    <row r="18" spans="1:5" x14ac:dyDescent="0.15">
      <c r="A18">
        <v>2013</v>
      </c>
      <c r="B18">
        <v>13.990013494201158</v>
      </c>
      <c r="C18">
        <v>10.933182245247041</v>
      </c>
      <c r="D18">
        <v>5.9403057076999755</v>
      </c>
      <c r="E18">
        <v>5.9240182748276684</v>
      </c>
    </row>
    <row r="19" spans="1:5" x14ac:dyDescent="0.15">
      <c r="A19">
        <v>2014</v>
      </c>
      <c r="B19">
        <v>13.35117887266798</v>
      </c>
      <c r="C19">
        <v>6.4526281450778562</v>
      </c>
      <c r="D19">
        <v>5.9018801088115165</v>
      </c>
      <c r="E19">
        <v>5.7706844628847538</v>
      </c>
    </row>
    <row r="20" spans="1:5" x14ac:dyDescent="0.15">
      <c r="A20">
        <v>2015</v>
      </c>
      <c r="B20">
        <v>11.941383226150293</v>
      </c>
      <c r="C20">
        <v>7.0413488585338744</v>
      </c>
      <c r="D20">
        <v>5.5195962545657151</v>
      </c>
      <c r="E20">
        <v>6.8418700029969282</v>
      </c>
    </row>
    <row r="21" spans="1:5" x14ac:dyDescent="0.15">
      <c r="A21">
        <v>2016</v>
      </c>
      <c r="B21">
        <v>11.651743836920415</v>
      </c>
      <c r="C21">
        <v>14.936596018728004</v>
      </c>
      <c r="D21">
        <v>5.4352980938822002</v>
      </c>
      <c r="E21">
        <v>7.0205290062802224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-核心财务指标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Xiuer</dc:creator>
  <cp:lastModifiedBy>Mason</cp:lastModifiedBy>
  <dcterms:created xsi:type="dcterms:W3CDTF">2018-01-11T00:55:57Z</dcterms:created>
  <dcterms:modified xsi:type="dcterms:W3CDTF">2018-10-12T03:19:39Z</dcterms:modified>
</cp:coreProperties>
</file>