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24年工日计算\第一版2025.4\"/>
    </mc:Choice>
  </mc:AlternateContent>
  <xr:revisionPtr revIDLastSave="0" documentId="13_ncr:1_{493835F9-F83A-4B4B-B0DF-F3F5FF3B3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方案设计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7" l="1"/>
  <c r="E6" i="17"/>
  <c r="F7" i="17"/>
  <c r="F9" i="17"/>
  <c r="I9" i="17"/>
  <c r="H9" i="17"/>
  <c r="G9" i="17"/>
  <c r="G6" i="17"/>
  <c r="I6" i="17"/>
  <c r="D7" i="17"/>
  <c r="H7" i="17"/>
  <c r="D10" i="17"/>
  <c r="E7" i="17" l="1"/>
  <c r="F10" i="17"/>
  <c r="F11" i="17" s="1"/>
  <c r="F13" i="17" s="1"/>
  <c r="G7" i="17"/>
  <c r="G10" i="17" l="1"/>
  <c r="G11" i="17" s="1"/>
  <c r="G13" i="17" s="1"/>
  <c r="E10" i="17"/>
  <c r="E11" i="17" s="1"/>
  <c r="J6" i="17"/>
  <c r="J7" i="17" s="1"/>
  <c r="I7" i="17"/>
  <c r="I10" i="17"/>
  <c r="H10" i="17"/>
  <c r="H11" i="17" s="1"/>
  <c r="H13" i="17" s="1"/>
  <c r="J9" i="17"/>
  <c r="I11" i="17" l="1"/>
  <c r="I13" i="17" s="1"/>
  <c r="J10" i="17"/>
  <c r="J11" i="17" s="1"/>
  <c r="E12" i="17" l="1"/>
  <c r="E13" i="17" s="1"/>
  <c r="J13" i="17" s="1"/>
</calcChain>
</file>

<file path=xl/sharedStrings.xml><?xml version="1.0" encoding="utf-8"?>
<sst xmlns="http://schemas.openxmlformats.org/spreadsheetml/2006/main" count="32" uniqueCount="30">
  <si>
    <t>设计阶段</t>
  </si>
  <si>
    <t>建筑专业</t>
  </si>
  <si>
    <t>结构专业</t>
  </si>
  <si>
    <t>总工日</t>
  </si>
  <si>
    <t>备注</t>
  </si>
  <si>
    <t>总图</t>
  </si>
  <si>
    <t>项目总工日</t>
  </si>
  <si>
    <t>项目负责人工日</t>
  </si>
  <si>
    <t>图纸工日合计</t>
  </si>
  <si>
    <t>方案设计</t>
  </si>
  <si>
    <t>单体小计</t>
  </si>
  <si>
    <t>单体</t>
  </si>
  <si>
    <t>总图小计</t>
  </si>
  <si>
    <t>周金民</t>
  </si>
  <si>
    <t>余洋</t>
  </si>
  <si>
    <t>朱凤琪</t>
  </si>
  <si>
    <t>电气专业</t>
  </si>
  <si>
    <t>暖通</t>
  </si>
  <si>
    <t>给排水</t>
  </si>
  <si>
    <t>站所名称</t>
  </si>
  <si>
    <t>工日</t>
  </si>
  <si>
    <t>总建筑面积（平方米）</t>
  </si>
  <si>
    <t>设施名称</t>
  </si>
  <si>
    <t>序号</t>
  </si>
  <si>
    <t>总工日15%</t>
    <phoneticPr fontId="3" type="noConversion"/>
  </si>
  <si>
    <t>陶澍</t>
    <phoneticPr fontId="3" type="noConversion"/>
  </si>
  <si>
    <t>杨浩</t>
    <phoneticPr fontId="3" type="noConversion"/>
  </si>
  <si>
    <t>靖安交通枢纽方案设计工日计算表</t>
    <phoneticPr fontId="3" type="noConversion"/>
  </si>
  <si>
    <t>靖安交通枢纽综合楼</t>
    <phoneticPr fontId="3" type="noConversion"/>
  </si>
  <si>
    <t>仅算平面0.2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</si>
</sst>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;[Red]0.00"/>
    <numFmt numFmtId="177" formatCode="0.00_ "/>
    <numFmt numFmtId="178" formatCode="0.00_);[Red]\(0.00\)"/>
  </numFmts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4">
      <alignment vertical="center"/>
    </xf>
    <xf numFmtId="0" fontId="1" fillId="0" borderId="0" xfId="4" applyAlignment="1">
      <alignment horizontal="left" vertical="center"/>
    </xf>
    <xf numFmtId="0" fontId="1" fillId="3" borderId="0" xfId="4" applyFill="1">
      <alignment vertical="center"/>
    </xf>
    <xf numFmtId="178" fontId="5" fillId="0" borderId="13" xfId="4" applyNumberFormat="1" applyFont="1" applyBorder="1" applyAlignment="1">
      <alignment horizontal="center" vertical="center"/>
    </xf>
    <xf numFmtId="0" fontId="5" fillId="0" borderId="13" xfId="4" applyFont="1" applyBorder="1" applyAlignment="1">
      <alignment horizontal="center" vertical="center" wrapText="1"/>
    </xf>
    <xf numFmtId="177" fontId="5" fillId="0" borderId="3" xfId="4" applyNumberFormat="1" applyFont="1" applyBorder="1" applyAlignment="1">
      <alignment horizontal="center" vertical="center"/>
    </xf>
    <xf numFmtId="176" fontId="5" fillId="0" borderId="10" xfId="4" applyNumberFormat="1" applyFont="1" applyBorder="1" applyAlignment="1">
      <alignment horizontal="center" vertical="center"/>
    </xf>
    <xf numFmtId="177" fontId="5" fillId="0" borderId="10" xfId="4" applyNumberFormat="1" applyFont="1" applyBorder="1" applyAlignment="1">
      <alignment horizontal="center" vertical="center"/>
    </xf>
    <xf numFmtId="2" fontId="5" fillId="0" borderId="2" xfId="4" applyNumberFormat="1" applyFont="1" applyBorder="1" applyAlignment="1">
      <alignment horizontal="center" vertical="center"/>
    </xf>
    <xf numFmtId="178" fontId="5" fillId="0" borderId="1" xfId="4" applyNumberFormat="1" applyFont="1" applyBorder="1" applyAlignment="1">
      <alignment horizontal="center" vertical="center"/>
    </xf>
    <xf numFmtId="178" fontId="1" fillId="0" borderId="1" xfId="4" applyNumberForma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1" fillId="0" borderId="21" xfId="4" applyBorder="1" applyAlignment="1">
      <alignment horizontal="center" vertical="center"/>
    </xf>
    <xf numFmtId="0" fontId="5" fillId="0" borderId="2" xfId="4" applyFont="1" applyBorder="1" applyAlignment="1">
      <alignment horizontal="center" vertical="center" wrapText="1"/>
    </xf>
    <xf numFmtId="178" fontId="5" fillId="0" borderId="13" xfId="4" applyNumberFormat="1" applyFont="1" applyBorder="1" applyAlignment="1">
      <alignment horizontal="center" vertical="center" wrapText="1"/>
    </xf>
    <xf numFmtId="0" fontId="5" fillId="2" borderId="2" xfId="4" applyFont="1" applyFill="1" applyBorder="1" applyAlignment="1">
      <alignment horizontal="center" vertical="center"/>
    </xf>
    <xf numFmtId="0" fontId="5" fillId="0" borderId="13" xfId="4" applyFont="1" applyBorder="1" applyAlignment="1">
      <alignment horizontal="center" vertical="center"/>
    </xf>
    <xf numFmtId="0" fontId="5" fillId="2" borderId="13" xfId="4" applyFont="1" applyFill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29" xfId="4" applyFont="1" applyBorder="1" applyAlignment="1">
      <alignment horizontal="center" vertical="center"/>
    </xf>
    <xf numFmtId="0" fontId="1" fillId="0" borderId="3" xfId="4" applyBorder="1" applyAlignment="1">
      <alignment horizontal="center" vertical="center" wrapText="1"/>
    </xf>
    <xf numFmtId="178" fontId="1" fillId="0" borderId="3" xfId="4" applyNumberFormat="1" applyBorder="1" applyAlignment="1">
      <alignment horizontal="center" vertical="center" wrapText="1"/>
    </xf>
    <xf numFmtId="0" fontId="1" fillId="2" borderId="0" xfId="4" applyFill="1">
      <alignment vertical="center"/>
    </xf>
    <xf numFmtId="0" fontId="7" fillId="2" borderId="15" xfId="4" applyFont="1" applyFill="1" applyBorder="1" applyAlignment="1">
      <alignment horizontal="center" vertical="center"/>
    </xf>
    <xf numFmtId="0" fontId="7" fillId="2" borderId="13" xfId="4" applyFont="1" applyFill="1" applyBorder="1" applyAlignment="1">
      <alignment horizontal="center" vertical="center" wrapText="1"/>
    </xf>
    <xf numFmtId="178" fontId="7" fillId="2" borderId="13" xfId="4" applyNumberFormat="1" applyFont="1" applyFill="1" applyBorder="1" applyAlignment="1">
      <alignment horizontal="center" vertical="center"/>
    </xf>
    <xf numFmtId="0" fontId="7" fillId="2" borderId="12" xfId="4" applyFont="1" applyFill="1" applyBorder="1" applyAlignment="1">
      <alignment horizontal="center" vertical="center" wrapText="1"/>
    </xf>
    <xf numFmtId="0" fontId="7" fillId="2" borderId="11" xfId="4" applyFont="1" applyFill="1" applyBorder="1" applyAlignment="1">
      <alignment horizontal="center" vertical="center"/>
    </xf>
    <xf numFmtId="0" fontId="7" fillId="2" borderId="10" xfId="4" applyFont="1" applyFill="1" applyBorder="1" applyAlignment="1">
      <alignment horizontal="center" vertical="center" wrapText="1"/>
    </xf>
    <xf numFmtId="178" fontId="7" fillId="2" borderId="10" xfId="4" applyNumberFormat="1" applyFont="1" applyFill="1" applyBorder="1" applyAlignment="1">
      <alignment horizontal="center" vertical="center"/>
    </xf>
    <xf numFmtId="0" fontId="7" fillId="2" borderId="9" xfId="4" applyFont="1" applyFill="1" applyBorder="1" applyAlignment="1">
      <alignment horizontal="center" vertical="center"/>
    </xf>
    <xf numFmtId="0" fontId="7" fillId="2" borderId="8" xfId="4" applyFont="1" applyFill="1" applyBorder="1" applyAlignment="1">
      <alignment horizontal="center" vertical="center"/>
    </xf>
    <xf numFmtId="0" fontId="7" fillId="2" borderId="6" xfId="4" applyFont="1" applyFill="1" applyBorder="1" applyAlignment="1">
      <alignment horizontal="center" vertical="center" wrapText="1"/>
    </xf>
    <xf numFmtId="178" fontId="7" fillId="2" borderId="6" xfId="4" applyNumberFormat="1" applyFont="1" applyFill="1" applyBorder="1" applyAlignment="1">
      <alignment horizontal="center" vertical="center"/>
    </xf>
    <xf numFmtId="0" fontId="7" fillId="2" borderId="5" xfId="4" applyFont="1" applyFill="1" applyBorder="1" applyAlignment="1">
      <alignment horizontal="center" vertical="center" wrapText="1"/>
    </xf>
    <xf numFmtId="176" fontId="5" fillId="0" borderId="1" xfId="4" applyNumberFormat="1" applyFont="1" applyBorder="1" applyAlignment="1">
      <alignment horizontal="center" vertical="center"/>
    </xf>
    <xf numFmtId="176" fontId="5" fillId="0" borderId="7" xfId="4" applyNumberFormat="1" applyFont="1" applyBorder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5" fillId="0" borderId="24" xfId="4" applyFont="1" applyBorder="1" applyAlignment="1">
      <alignment horizontal="center" vertical="center"/>
    </xf>
    <xf numFmtId="0" fontId="5" fillId="0" borderId="25" xfId="4" applyFont="1" applyBorder="1" applyAlignment="1">
      <alignment horizontal="center" vertical="center" wrapText="1"/>
    </xf>
    <xf numFmtId="0" fontId="5" fillId="0" borderId="24" xfId="4" applyFont="1" applyBorder="1" applyAlignment="1">
      <alignment horizontal="center" vertical="center" wrapText="1"/>
    </xf>
    <xf numFmtId="0" fontId="5" fillId="0" borderId="23" xfId="4" applyFont="1" applyBorder="1" applyAlignment="1">
      <alignment horizontal="center" vertical="center" wrapText="1"/>
    </xf>
    <xf numFmtId="0" fontId="5" fillId="0" borderId="19" xfId="4" applyFont="1" applyBorder="1" applyAlignment="1">
      <alignment horizontal="center" vertical="center"/>
    </xf>
    <xf numFmtId="0" fontId="5" fillId="0" borderId="18" xfId="4" applyFont="1" applyBorder="1" applyAlignment="1">
      <alignment horizontal="center" vertical="center"/>
    </xf>
    <xf numFmtId="0" fontId="5" fillId="0" borderId="17" xfId="4" applyFont="1" applyBorder="1" applyAlignment="1">
      <alignment horizontal="center" vertical="center"/>
    </xf>
    <xf numFmtId="0" fontId="1" fillId="0" borderId="0" xfId="4" applyAlignment="1">
      <alignment horizontal="left" vertical="center"/>
    </xf>
    <xf numFmtId="0" fontId="5" fillId="0" borderId="15" xfId="4" applyFont="1" applyBorder="1" applyAlignment="1">
      <alignment horizontal="center" vertical="center"/>
    </xf>
    <xf numFmtId="0" fontId="5" fillId="0" borderId="21" xfId="4" applyFont="1" applyBorder="1" applyAlignment="1">
      <alignment horizontal="center" vertical="center"/>
    </xf>
    <xf numFmtId="0" fontId="5" fillId="0" borderId="27" xfId="4" applyFont="1" applyBorder="1" applyAlignment="1">
      <alignment horizontal="center" vertical="center"/>
    </xf>
    <xf numFmtId="0" fontId="5" fillId="0" borderId="14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7" fillId="2" borderId="14" xfId="4" applyFont="1" applyFill="1" applyBorder="1" applyAlignment="1">
      <alignment horizontal="center" vertical="center" wrapText="1"/>
    </xf>
    <xf numFmtId="0" fontId="7" fillId="2" borderId="4" xfId="4" applyFont="1" applyFill="1" applyBorder="1" applyAlignment="1">
      <alignment horizontal="center" vertical="center" wrapText="1"/>
    </xf>
    <xf numFmtId="0" fontId="7" fillId="2" borderId="7" xfId="4" applyFont="1" applyFill="1" applyBorder="1" applyAlignment="1">
      <alignment horizontal="center" vertical="center" wrapText="1"/>
    </xf>
    <xf numFmtId="0" fontId="5" fillId="0" borderId="13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12" xfId="4" applyFont="1" applyBorder="1" applyAlignment="1">
      <alignment horizontal="center" vertical="center"/>
    </xf>
    <xf numFmtId="0" fontId="5" fillId="0" borderId="28" xfId="4" applyFont="1" applyBorder="1" applyAlignment="1">
      <alignment horizontal="center" vertical="center"/>
    </xf>
    <xf numFmtId="0" fontId="5" fillId="0" borderId="26" xfId="4" applyFont="1" applyBorder="1" applyAlignment="1">
      <alignment horizontal="center" vertical="center"/>
    </xf>
    <xf numFmtId="0" fontId="7" fillId="0" borderId="22" xfId="4" applyFont="1" applyBorder="1" applyAlignment="1">
      <alignment horizontal="center" vertical="center" wrapText="1"/>
    </xf>
    <xf numFmtId="0" fontId="7" fillId="0" borderId="20" xfId="4" applyFont="1" applyBorder="1" applyAlignment="1">
      <alignment horizontal="center" vertical="center" wrapText="1"/>
    </xf>
    <xf numFmtId="0" fontId="7" fillId="0" borderId="16" xfId="4" applyFont="1" applyBorder="1" applyAlignment="1">
      <alignment horizontal="center" vertical="center" wrapText="1"/>
    </xf>
    <xf numFmtId="178" fontId="5" fillId="0" borderId="22" xfId="4" applyNumberFormat="1" applyFont="1" applyBorder="1" applyAlignment="1">
      <alignment horizontal="center" vertical="center" wrapText="1"/>
    </xf>
    <xf numFmtId="178" fontId="5" fillId="0" borderId="20" xfId="4" applyNumberFormat="1" applyFont="1" applyBorder="1" applyAlignment="1">
      <alignment horizontal="center" vertical="center" wrapText="1"/>
    </xf>
    <xf numFmtId="178" fontId="5" fillId="0" borderId="16" xfId="4" applyNumberFormat="1" applyFont="1" applyBorder="1" applyAlignment="1">
      <alignment horizontal="center" vertical="center" wrapText="1"/>
    </xf>
    <xf numFmtId="178" fontId="5" fillId="0" borderId="25" xfId="4" applyNumberFormat="1" applyFont="1" applyBorder="1" applyAlignment="1">
      <alignment horizontal="center" vertical="center" wrapText="1"/>
    </xf>
    <xf numFmtId="178" fontId="5" fillId="0" borderId="24" xfId="4" applyNumberFormat="1" applyFont="1" applyBorder="1" applyAlignment="1">
      <alignment horizontal="center" vertical="center" wrapText="1"/>
    </xf>
    <xf numFmtId="178" fontId="5" fillId="0" borderId="23" xfId="4" applyNumberFormat="1" applyFont="1" applyBorder="1" applyAlignment="1">
      <alignment horizontal="center" vertical="center" wrapText="1"/>
    </xf>
    <xf numFmtId="0" fontId="5" fillId="0" borderId="19" xfId="4" applyFont="1" applyBorder="1" applyAlignment="1">
      <alignment horizontal="center" vertical="center" wrapText="1"/>
    </xf>
    <xf numFmtId="0" fontId="5" fillId="0" borderId="18" xfId="4" applyFont="1" applyBorder="1" applyAlignment="1">
      <alignment horizontal="center" vertical="center" wrapText="1"/>
    </xf>
    <xf numFmtId="0" fontId="5" fillId="0" borderId="17" xfId="4" applyFont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3F35-7E21-4EA3-A11C-128DFDED2AC3}">
  <sheetPr>
    <pageSetUpPr fitToPage="1"/>
  </sheetPr>
  <dimension ref="A1:AO15"/>
  <sheetViews>
    <sheetView showGridLines="0" tabSelected="1" zoomScale="85" zoomScaleNormal="85" workbookViewId="0">
      <pane xSplit="4" ySplit="4" topLeftCell="E5" activePane="bottomRight" state="frozen"/>
      <selection pane="topRight"/>
      <selection pane="bottomLeft"/>
      <selection pane="bottomRight" activeCell="E11" sqref="E11"/>
    </sheetView>
  </sheetViews>
  <sheetFormatPr defaultColWidth="9" defaultRowHeight="13.5" x14ac:dyDescent="0.15"/>
  <cols>
    <col min="1" max="1" width="7.875" style="1" customWidth="1"/>
    <col min="2" max="2" width="9" style="1" customWidth="1"/>
    <col min="3" max="3" width="17.25" style="1" customWidth="1"/>
    <col min="4" max="4" width="12" style="1" customWidth="1"/>
    <col min="5" max="6" width="9" style="1" customWidth="1"/>
    <col min="7" max="9" width="9.125" style="1" customWidth="1"/>
    <col min="10" max="10" width="11.625" style="1" customWidth="1"/>
    <col min="11" max="11" width="15.625" style="1" customWidth="1"/>
    <col min="12" max="16384" width="9" style="1"/>
  </cols>
  <sheetData>
    <row r="1" spans="1:41" ht="30" customHeight="1" thickBot="1" x14ac:dyDescent="0.2">
      <c r="A1" s="39" t="s">
        <v>27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41" ht="30" customHeight="1" x14ac:dyDescent="0.15">
      <c r="A2" s="48" t="s">
        <v>23</v>
      </c>
      <c r="B2" s="51" t="s">
        <v>0</v>
      </c>
      <c r="C2" s="51" t="s">
        <v>22</v>
      </c>
      <c r="D2" s="51" t="s">
        <v>21</v>
      </c>
      <c r="E2" s="40" t="s">
        <v>20</v>
      </c>
      <c r="F2" s="40"/>
      <c r="G2" s="40"/>
      <c r="H2" s="40"/>
      <c r="I2" s="40"/>
      <c r="J2" s="56" t="s">
        <v>3</v>
      </c>
      <c r="K2" s="59" t="s">
        <v>4</v>
      </c>
    </row>
    <row r="3" spans="1:41" ht="30" customHeight="1" x14ac:dyDescent="0.15">
      <c r="A3" s="49"/>
      <c r="B3" s="52"/>
      <c r="C3" s="52" t="s">
        <v>19</v>
      </c>
      <c r="D3" s="52"/>
      <c r="E3" s="21" t="s">
        <v>1</v>
      </c>
      <c r="F3" s="20" t="s">
        <v>2</v>
      </c>
      <c r="G3" s="20" t="s">
        <v>18</v>
      </c>
      <c r="H3" s="21" t="s">
        <v>17</v>
      </c>
      <c r="I3" s="21" t="s">
        <v>16</v>
      </c>
      <c r="J3" s="57"/>
      <c r="K3" s="60"/>
    </row>
    <row r="4" spans="1:41" ht="30" customHeight="1" thickBot="1" x14ac:dyDescent="0.2">
      <c r="A4" s="50"/>
      <c r="B4" s="52"/>
      <c r="C4" s="52"/>
      <c r="D4" s="52"/>
      <c r="E4" s="19" t="s">
        <v>25</v>
      </c>
      <c r="F4" s="19" t="s">
        <v>26</v>
      </c>
      <c r="G4" s="19" t="s">
        <v>15</v>
      </c>
      <c r="H4" s="19" t="s">
        <v>14</v>
      </c>
      <c r="I4" s="19" t="s">
        <v>13</v>
      </c>
      <c r="J4" s="58"/>
      <c r="K4" s="61"/>
    </row>
    <row r="5" spans="1:41" ht="30" customHeight="1" x14ac:dyDescent="0.15">
      <c r="A5" s="41" t="s">
        <v>5</v>
      </c>
      <c r="B5" s="42"/>
      <c r="C5" s="43"/>
      <c r="D5" s="5"/>
      <c r="E5" s="18"/>
      <c r="F5" s="18"/>
      <c r="G5" s="18"/>
      <c r="H5" s="18"/>
      <c r="I5" s="18"/>
      <c r="J5" s="17"/>
      <c r="K5" s="62"/>
    </row>
    <row r="6" spans="1:41" ht="30" customHeight="1" x14ac:dyDescent="0.15">
      <c r="A6" s="13">
        <v>1</v>
      </c>
      <c r="B6" s="22" t="s">
        <v>9</v>
      </c>
      <c r="C6" s="12"/>
      <c r="D6" s="14">
        <v>10300.86</v>
      </c>
      <c r="E6" s="11">
        <f>D6/100*15*0.09*0.1*0.87*0.8</f>
        <v>9.6786880559999986</v>
      </c>
      <c r="F6" s="16"/>
      <c r="G6" s="37">
        <f>D6/100*30*0.09*0.1*0.04*0.8*0.8</f>
        <v>0.71199544319999997</v>
      </c>
      <c r="H6" s="37"/>
      <c r="I6" s="37">
        <f>D6/100*30*0.09*0.1*0.04*0.8*0.8</f>
        <v>0.71199544319999997</v>
      </c>
      <c r="J6" s="9">
        <f>SUM(E6:I6)</f>
        <v>11.102678942399997</v>
      </c>
      <c r="K6" s="63"/>
    </row>
    <row r="7" spans="1:41" ht="30" customHeight="1" thickBot="1" x14ac:dyDescent="0.2">
      <c r="A7" s="44" t="s">
        <v>12</v>
      </c>
      <c r="B7" s="45"/>
      <c r="C7" s="46"/>
      <c r="D7" s="8">
        <f t="shared" ref="D7:J7" si="0">SUM(D6:D6)</f>
        <v>10300.86</v>
      </c>
      <c r="E7" s="7">
        <f t="shared" si="0"/>
        <v>9.6786880559999986</v>
      </c>
      <c r="F7" s="7">
        <f t="shared" si="0"/>
        <v>0</v>
      </c>
      <c r="G7" s="38">
        <f t="shared" si="0"/>
        <v>0.71199544319999997</v>
      </c>
      <c r="H7" s="38">
        <f t="shared" si="0"/>
        <v>0</v>
      </c>
      <c r="I7" s="38">
        <f t="shared" si="0"/>
        <v>0.71199544319999997</v>
      </c>
      <c r="J7" s="6">
        <f t="shared" si="0"/>
        <v>11.102678942399997</v>
      </c>
      <c r="K7" s="64"/>
    </row>
    <row r="8" spans="1:41" ht="30" customHeight="1" x14ac:dyDescent="0.15">
      <c r="A8" s="68" t="s">
        <v>11</v>
      </c>
      <c r="B8" s="69"/>
      <c r="C8" s="70"/>
      <c r="D8" s="15"/>
      <c r="E8" s="4"/>
      <c r="F8" s="4"/>
      <c r="G8" s="4"/>
      <c r="H8" s="4"/>
      <c r="I8" s="4"/>
      <c r="J8" s="4"/>
      <c r="K8" s="65" t="s">
        <v>29</v>
      </c>
    </row>
    <row r="9" spans="1:41" ht="30" customHeight="1" x14ac:dyDescent="0.15">
      <c r="A9" s="13">
        <v>1</v>
      </c>
      <c r="B9" s="23" t="s">
        <v>9</v>
      </c>
      <c r="C9" s="12" t="s">
        <v>28</v>
      </c>
      <c r="D9" s="14">
        <v>10300.86</v>
      </c>
      <c r="E9" s="11">
        <f>D9/100*15*0.91*0.2*0.88*0.8*0.2</f>
        <v>39.594857702400006</v>
      </c>
      <c r="F9" s="11">
        <f>D9/100*30*0.91*0.2*0.88*0.04*0.8*0.8*0.2</f>
        <v>2.5340708929536007</v>
      </c>
      <c r="G9" s="10">
        <f>D9/100*30*0.91*0.2*0.88*0.03*0.8*0.8*0.2</f>
        <v>1.9005531697152003</v>
      </c>
      <c r="H9" s="10">
        <f>D9/100*30*0.91*0.2*0.88*0.016*0.8*0.8*0.2</f>
        <v>1.0136283571814404</v>
      </c>
      <c r="I9" s="10">
        <f>D9/100*30*0.91*0.2*0.88*0.025*0.8*0.8*0.2</f>
        <v>1.5837943080960004</v>
      </c>
      <c r="J9" s="9">
        <f>SUM(E9:I9)</f>
        <v>46.626904430346251</v>
      </c>
      <c r="K9" s="66"/>
    </row>
    <row r="10" spans="1:41" ht="30" customHeight="1" thickBot="1" x14ac:dyDescent="0.2">
      <c r="A10" s="71" t="s">
        <v>10</v>
      </c>
      <c r="B10" s="72"/>
      <c r="C10" s="73"/>
      <c r="D10" s="8">
        <f t="shared" ref="D10:J10" si="1">SUM(D9:D9)</f>
        <v>10300.86</v>
      </c>
      <c r="E10" s="7">
        <f t="shared" si="1"/>
        <v>39.594857702400006</v>
      </c>
      <c r="F10" s="7">
        <f t="shared" si="1"/>
        <v>2.5340708929536007</v>
      </c>
      <c r="G10" s="7">
        <f t="shared" si="1"/>
        <v>1.9005531697152003</v>
      </c>
      <c r="H10" s="7">
        <f t="shared" si="1"/>
        <v>1.0136283571814404</v>
      </c>
      <c r="I10" s="7">
        <f t="shared" si="1"/>
        <v>1.5837943080960004</v>
      </c>
      <c r="J10" s="6">
        <f t="shared" si="1"/>
        <v>46.626904430346251</v>
      </c>
      <c r="K10" s="67"/>
    </row>
    <row r="11" spans="1:41" ht="30" customHeight="1" x14ac:dyDescent="0.15">
      <c r="A11" s="25">
        <v>1</v>
      </c>
      <c r="B11" s="53" t="s">
        <v>9</v>
      </c>
      <c r="C11" s="26" t="s">
        <v>8</v>
      </c>
      <c r="D11" s="26"/>
      <c r="E11" s="27">
        <f t="shared" ref="E11:J11" si="2">E7+E10</f>
        <v>49.273545758400005</v>
      </c>
      <c r="F11" s="27">
        <f t="shared" si="2"/>
        <v>2.5340708929536007</v>
      </c>
      <c r="G11" s="27">
        <f t="shared" si="2"/>
        <v>2.6125486129152002</v>
      </c>
      <c r="H11" s="27">
        <f t="shared" si="2"/>
        <v>1.0136283571814404</v>
      </c>
      <c r="I11" s="27">
        <f t="shared" si="2"/>
        <v>2.2957897512960006</v>
      </c>
      <c r="J11" s="27">
        <f t="shared" si="2"/>
        <v>57.729583372746248</v>
      </c>
      <c r="K11" s="28"/>
    </row>
    <row r="12" spans="1:41" ht="30" customHeight="1" thickBot="1" x14ac:dyDescent="0.2">
      <c r="A12" s="29">
        <v>2</v>
      </c>
      <c r="B12" s="54"/>
      <c r="C12" s="30" t="s">
        <v>7</v>
      </c>
      <c r="D12" s="30"/>
      <c r="E12" s="31">
        <f>J11*0.15</f>
        <v>8.6594375059119368</v>
      </c>
      <c r="F12" s="31"/>
      <c r="G12" s="31"/>
      <c r="H12" s="31"/>
      <c r="I12" s="31"/>
      <c r="J12" s="31"/>
      <c r="K12" s="32" t="s">
        <v>24</v>
      </c>
    </row>
    <row r="13" spans="1:41" s="3" customFormat="1" ht="30" customHeight="1" thickBot="1" x14ac:dyDescent="0.2">
      <c r="A13" s="33">
        <v>3</v>
      </c>
      <c r="B13" s="55"/>
      <c r="C13" s="34" t="s">
        <v>6</v>
      </c>
      <c r="D13" s="34"/>
      <c r="E13" s="35">
        <f>E11+E12</f>
        <v>57.932983264311943</v>
      </c>
      <c r="F13" s="35">
        <f>F11+F7</f>
        <v>2.5340708929536007</v>
      </c>
      <c r="G13" s="35">
        <f>G11+G7</f>
        <v>3.3245440561152</v>
      </c>
      <c r="H13" s="35">
        <f>H11+H7</f>
        <v>1.0136283571814404</v>
      </c>
      <c r="I13" s="35">
        <f>I11+I7</f>
        <v>3.0077851944960008</v>
      </c>
      <c r="J13" s="35">
        <f>SUM(E13:I13)</f>
        <v>67.813011765058178</v>
      </c>
      <c r="K13" s="36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</row>
    <row r="14" spans="1:41" ht="27" customHeight="1" x14ac:dyDescent="0.1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41" ht="27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6">
    <mergeCell ref="A1:K1"/>
    <mergeCell ref="E2:I2"/>
    <mergeCell ref="A5:C5"/>
    <mergeCell ref="A7:C7"/>
    <mergeCell ref="A14:K14"/>
    <mergeCell ref="A2:A4"/>
    <mergeCell ref="B2:B4"/>
    <mergeCell ref="B11:B13"/>
    <mergeCell ref="C2:C4"/>
    <mergeCell ref="D2:D4"/>
    <mergeCell ref="J2:J4"/>
    <mergeCell ref="K2:K4"/>
    <mergeCell ref="K5:K7"/>
    <mergeCell ref="K8:K10"/>
    <mergeCell ref="A8:C8"/>
    <mergeCell ref="A10:C10"/>
  </mergeCells>
  <phoneticPr fontId="3" type="noConversion"/>
  <pageMargins left="0.75" right="0.75" top="1" bottom="1" header="0.5" footer="0.5"/>
  <pageSetup paperSize="8" scale="8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gdg dg</cp:lastModifiedBy>
  <cp:lastPrinted>2022-03-03T11:19:00Z</cp:lastPrinted>
  <dcterms:created xsi:type="dcterms:W3CDTF">2021-01-24T06:44:00Z</dcterms:created>
  <dcterms:modified xsi:type="dcterms:W3CDTF">2025-05-25T06:17:54Z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AB79850AEF4E410797346B6F585C7347_13</vt:lpwstr>
  </property>
</Properties>
</file>