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273"/>
  </bookViews>
  <sheets>
    <sheet name="第一版" sheetId="14" r:id="rId1"/>
  </sheets>
  <calcPr calcId="144525"/>
</workbook>
</file>

<file path=xl/sharedStrings.xml><?xml version="1.0" encoding="utf-8"?>
<sst xmlns="http://schemas.openxmlformats.org/spreadsheetml/2006/main" count="36" uniqueCount="33">
  <si>
    <t>黎川收费站初步设计工日计算表</t>
  </si>
  <si>
    <t>序号</t>
  </si>
  <si>
    <t>设计阶段</t>
  </si>
  <si>
    <t>子项名称</t>
  </si>
  <si>
    <t>建筑面积</t>
  </si>
  <si>
    <t>总工日</t>
  </si>
  <si>
    <t>备注</t>
  </si>
  <si>
    <t>建筑、结构专业</t>
  </si>
  <si>
    <t>给排水专业</t>
  </si>
  <si>
    <t>电气专业</t>
  </si>
  <si>
    <t>肖超群</t>
  </si>
  <si>
    <t>周予进</t>
  </si>
  <si>
    <t>杨捷</t>
  </si>
  <si>
    <t>梁翾翾</t>
  </si>
  <si>
    <t>朱凤琪</t>
  </si>
  <si>
    <t>温春辉</t>
  </si>
  <si>
    <t>周金民</t>
  </si>
  <si>
    <t>刘扬</t>
  </si>
  <si>
    <t>谢近柯</t>
  </si>
  <si>
    <t>方案</t>
  </si>
  <si>
    <t>总图</t>
  </si>
  <si>
    <t>收费大棚</t>
  </si>
  <si>
    <t>站务房</t>
  </si>
  <si>
    <t>初步设计</t>
  </si>
  <si>
    <t>建筑专业负责人</t>
  </si>
  <si>
    <t>给排水专业负责人</t>
  </si>
  <si>
    <t>电气专业负责人</t>
  </si>
  <si>
    <t>项目负责人</t>
  </si>
  <si>
    <t>合计</t>
  </si>
  <si>
    <t>建筑专业总工日：</t>
  </si>
  <si>
    <t>给排水专业总工日：</t>
  </si>
  <si>
    <t>电气专业总工日：</t>
  </si>
  <si>
    <t>项目总工日：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</si>
</sst>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;[Red]0.00"/>
    <numFmt numFmtId="178" formatCode="0.00_ "/>
  </numFmts>
  <fonts count="25">
    <font>
      <sz val="11"/>
      <color indexed="8"/>
      <name val="宋体"/>
      <charset val="134"/>
    </font>
    <font>
      <sz val="11"/>
      <name val="宋体"/>
      <charset val="134"/>
    </font>
    <font>
      <b/>
      <sz val="12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14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7" applyNumberFormat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77" fontId="0" fillId="0" borderId="8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/>
    </xf>
    <xf numFmtId="176" fontId="0" fillId="0" borderId="11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7" fontId="0" fillId="0" borderId="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zoomScale="85" zoomScaleNormal="85" topLeftCell="A5" workbookViewId="0">
      <selection activeCell="K15" sqref="K15"/>
    </sheetView>
  </sheetViews>
  <sheetFormatPr defaultColWidth="9" defaultRowHeight="13.5"/>
  <cols>
    <col min="1" max="1" width="7.875" customWidth="1"/>
    <col min="2" max="2" width="9.625" customWidth="1"/>
    <col min="3" max="3" width="18.625" customWidth="1"/>
    <col min="4" max="4" width="13.875" customWidth="1"/>
    <col min="5" max="7" width="9.025" customWidth="1"/>
    <col min="9" max="10" width="10.125" customWidth="1"/>
    <col min="11" max="11" width="10" customWidth="1"/>
    <col min="12" max="12" width="10.5" customWidth="1"/>
    <col min="13" max="13" width="9.125" customWidth="1"/>
    <col min="14" max="14" width="14.125"/>
    <col min="15" max="15" width="11.5"/>
    <col min="16" max="16" width="12.625"/>
  </cols>
  <sheetData>
    <row r="1" ht="14.1" customHeight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30" customHeight="1" spans="1:1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0"/>
    </row>
    <row r="4" ht="30" customHeight="1" spans="1:15">
      <c r="A4" s="4" t="s">
        <v>1</v>
      </c>
      <c r="B4" s="5" t="s">
        <v>2</v>
      </c>
      <c r="C4" s="6" t="s">
        <v>3</v>
      </c>
      <c r="D4" s="7" t="s">
        <v>4</v>
      </c>
      <c r="E4" s="8"/>
      <c r="F4" s="8"/>
      <c r="G4" s="8"/>
      <c r="H4" s="8"/>
      <c r="I4" s="8"/>
      <c r="J4" s="8"/>
      <c r="K4" s="8"/>
      <c r="L4" s="8"/>
      <c r="M4" s="8"/>
      <c r="N4" s="13" t="s">
        <v>5</v>
      </c>
      <c r="O4" s="7" t="s">
        <v>6</v>
      </c>
    </row>
    <row r="5" ht="30" customHeight="1" spans="1:15">
      <c r="A5" s="9"/>
      <c r="B5" s="5"/>
      <c r="C5" s="6"/>
      <c r="D5" s="7"/>
      <c r="E5" s="10" t="s">
        <v>7</v>
      </c>
      <c r="F5" s="10"/>
      <c r="G5" s="10"/>
      <c r="H5" s="10" t="s">
        <v>8</v>
      </c>
      <c r="I5" s="10"/>
      <c r="J5" s="10"/>
      <c r="K5" s="31" t="s">
        <v>9</v>
      </c>
      <c r="L5" s="10"/>
      <c r="M5" s="10"/>
      <c r="N5" s="7"/>
      <c r="O5" s="7"/>
    </row>
    <row r="6" ht="30" customHeight="1" spans="1:15">
      <c r="A6" s="9"/>
      <c r="B6" s="11"/>
      <c r="C6" s="6"/>
      <c r="D6" s="7"/>
      <c r="E6" s="12" t="s">
        <v>10</v>
      </c>
      <c r="F6" s="13" t="s">
        <v>11</v>
      </c>
      <c r="G6" s="13" t="s">
        <v>12</v>
      </c>
      <c r="H6" s="7" t="s">
        <v>13</v>
      </c>
      <c r="I6" s="7" t="s">
        <v>14</v>
      </c>
      <c r="J6" s="7" t="s">
        <v>15</v>
      </c>
      <c r="K6" s="7" t="s">
        <v>16</v>
      </c>
      <c r="L6" s="7" t="s">
        <v>17</v>
      </c>
      <c r="M6" s="7" t="s">
        <v>18</v>
      </c>
      <c r="N6" s="7"/>
      <c r="O6" s="7"/>
    </row>
    <row r="7" ht="39" customHeight="1" spans="1:15">
      <c r="A7" s="14">
        <v>1</v>
      </c>
      <c r="B7" s="15" t="s">
        <v>19</v>
      </c>
      <c r="C7" s="16" t="s">
        <v>20</v>
      </c>
      <c r="D7" s="17">
        <v>731.74</v>
      </c>
      <c r="E7" s="17">
        <f>D7/100*15*0.145*0.15*0.8*1.4</f>
        <v>2.67377796</v>
      </c>
      <c r="F7" s="13"/>
      <c r="G7" s="13"/>
      <c r="H7" s="13"/>
      <c r="I7" s="13"/>
      <c r="J7" s="13"/>
      <c r="K7" s="13"/>
      <c r="L7" s="13"/>
      <c r="M7" s="32"/>
      <c r="N7" s="32">
        <f>SUM(E7:M7)</f>
        <v>2.67377796</v>
      </c>
      <c r="O7" s="7"/>
    </row>
    <row r="8" ht="30" customHeight="1" spans="1:15">
      <c r="A8" s="14"/>
      <c r="B8" s="15"/>
      <c r="C8" s="16" t="s">
        <v>21</v>
      </c>
      <c r="D8" s="18">
        <v>491.84</v>
      </c>
      <c r="E8" s="18">
        <f>D8/100*15*0.855*0.2*0.88*0.8*1.4</f>
        <v>12.4340299776</v>
      </c>
      <c r="F8" s="18"/>
      <c r="G8" s="18"/>
      <c r="H8" s="18"/>
      <c r="I8" s="18"/>
      <c r="J8" s="18"/>
      <c r="K8" s="18"/>
      <c r="L8" s="18"/>
      <c r="M8" s="17"/>
      <c r="N8" s="17">
        <f>SUM(E8:M8)</f>
        <v>12.4340299776</v>
      </c>
      <c r="O8" s="33"/>
    </row>
    <row r="9" ht="30" customHeight="1" spans="1:15">
      <c r="A9" s="14"/>
      <c r="B9" s="15"/>
      <c r="C9" s="16" t="s">
        <v>22</v>
      </c>
      <c r="D9" s="18">
        <v>239.9</v>
      </c>
      <c r="E9" s="18">
        <f>D9/100*15*0.855*0.2*0.88*0.8*1.4</f>
        <v>6.064825536</v>
      </c>
      <c r="F9" s="18"/>
      <c r="G9" s="18"/>
      <c r="H9" s="18"/>
      <c r="I9" s="18"/>
      <c r="J9" s="18"/>
      <c r="K9" s="18"/>
      <c r="L9" s="18"/>
      <c r="M9" s="17"/>
      <c r="N9" s="17">
        <f>SUM(E9:M9)</f>
        <v>6.064825536</v>
      </c>
      <c r="O9" s="33"/>
    </row>
    <row r="10" ht="30" customHeight="1" spans="1:15">
      <c r="A10" s="14">
        <f>A7+1</f>
        <v>2</v>
      </c>
      <c r="B10" s="19" t="s">
        <v>23</v>
      </c>
      <c r="C10" s="16" t="s">
        <v>20</v>
      </c>
      <c r="D10" s="17">
        <v>731.74</v>
      </c>
      <c r="E10" s="18">
        <f>D7/100*15*0.145*0.15*0.6*0.82*1.4</f>
        <v>1.6443734454</v>
      </c>
      <c r="F10" s="18">
        <f>D7/100*15*0.145*0.15*0.6*0.08*1.4</f>
        <v>0.1604266776</v>
      </c>
      <c r="G10" s="18">
        <f>D7/100*15*0.145*0.15*0.6*0.08*1.4</f>
        <v>0.1604266776</v>
      </c>
      <c r="H10" s="18">
        <f>D7/100*15*0.145*0.15*0.27*0.8*1.4</f>
        <v>0.7219200492</v>
      </c>
      <c r="I10" s="18">
        <f>D7/100*15*0.145*0.15*0.27*0.08*1.4</f>
        <v>0.07219200492</v>
      </c>
      <c r="J10" s="18">
        <f>D7/100*15*0.145*0.15*0.27*0.08*1.4</f>
        <v>0.07219200492</v>
      </c>
      <c r="K10" s="18">
        <f>D7/100*15*0.145*0.15*0.13*0.8*1.4</f>
        <v>0.3475911348</v>
      </c>
      <c r="L10" s="18">
        <f>D7/100*15*0.145*0.15*0.13*0.08*1.4</f>
        <v>0.03475911348</v>
      </c>
      <c r="M10" s="17">
        <f>D7/100*15*0.145*0.15*0.13*0.08*1.4</f>
        <v>0.03475911348</v>
      </c>
      <c r="N10" s="17">
        <f>SUM(E10:M10)</f>
        <v>3.2486402214</v>
      </c>
      <c r="O10" s="33"/>
    </row>
    <row r="11" ht="30" customHeight="1" spans="1:15">
      <c r="A11" s="14">
        <v>3</v>
      </c>
      <c r="B11" s="20"/>
      <c r="C11" s="16" t="s">
        <v>21</v>
      </c>
      <c r="D11" s="18">
        <v>491.84</v>
      </c>
      <c r="E11" s="17">
        <f>D11/100*15*0.855*0.2*0.4*0.82*1.4</f>
        <v>5.7931276032</v>
      </c>
      <c r="F11" s="17">
        <f>D11/100*15*0.855*0.2*0.4*0.08*1.4</f>
        <v>0.5651831808</v>
      </c>
      <c r="G11" s="17">
        <f>D11/100*15*0.855*0.2*0.4*0.08*1.4</f>
        <v>0.5651831808</v>
      </c>
      <c r="H11" s="17">
        <f>D11/100*15*0.855*0.2*0.14*0.8*1.4</f>
        <v>1.9781411328</v>
      </c>
      <c r="I11" s="17">
        <f>D11/100*15*0.855*0.2*0.14*0.08*1.4</f>
        <v>0.19781411328</v>
      </c>
      <c r="J11" s="17">
        <f>D11/100*15*0.855*0.2*0.14*0.08*1.4</f>
        <v>0.19781411328</v>
      </c>
      <c r="K11" s="17">
        <f>D11/100*15*0.855*0.2*0.145*0.8*1.4</f>
        <v>2.0487890304</v>
      </c>
      <c r="L11" s="17">
        <f>D11/100*15*0.855*0.2*0.145*0.08*1.4</f>
        <v>0.20487890304</v>
      </c>
      <c r="M11" s="17">
        <f>D11/100*15*0.855*0.2*0.145*0.08*1.4</f>
        <v>0.20487890304</v>
      </c>
      <c r="N11" s="17">
        <f>SUM(E11:M11)</f>
        <v>11.75581016064</v>
      </c>
      <c r="O11" s="33"/>
    </row>
    <row r="12" ht="30" customHeight="1" spans="1:15">
      <c r="A12" s="14"/>
      <c r="B12" s="20"/>
      <c r="C12" s="16" t="s">
        <v>22</v>
      </c>
      <c r="D12" s="18">
        <v>239.9</v>
      </c>
      <c r="E12" s="17">
        <f>D12/100*15*0.855*0.2*0.4*0.82*1.4</f>
        <v>2.825657352</v>
      </c>
      <c r="F12" s="17">
        <f>D12/100*15*0.855*0.2*0.4*0.08*1.4</f>
        <v>0.275673888</v>
      </c>
      <c r="G12" s="17">
        <f>D12/100*15*0.855*0.2*0.4*0.08*1.4</f>
        <v>0.275673888</v>
      </c>
      <c r="H12" s="17">
        <f>D12/100*15*0.855*0.2*0.14*0.8*1.4</f>
        <v>0.964858608</v>
      </c>
      <c r="I12" s="17">
        <f>D12/100*15*0.855*0.2*0.14*0.08*1.4</f>
        <v>0.0964858608</v>
      </c>
      <c r="J12" s="17">
        <f>D12/100*15*0.855*0.2*0.14*0.08*1.4</f>
        <v>0.0964858608</v>
      </c>
      <c r="K12" s="17">
        <f>D12/100*15*0.855*0.2*0.145*0.8*1.4</f>
        <v>0.999317844</v>
      </c>
      <c r="L12" s="17">
        <f>D12/100*15*0.855*0.2*0.145*0.08*1.4</f>
        <v>0.0999317844</v>
      </c>
      <c r="M12" s="17">
        <f>D12/100*15*0.855*0.2*0.145*0.08*1.4</f>
        <v>0.0999317844</v>
      </c>
      <c r="N12" s="17">
        <f>SUM(E12:M12)</f>
        <v>5.7340168704</v>
      </c>
      <c r="O12" s="34"/>
    </row>
    <row r="13" ht="30" customHeight="1" spans="1:15">
      <c r="A13" s="14">
        <v>6</v>
      </c>
      <c r="B13" s="20"/>
      <c r="C13" s="16" t="s">
        <v>24</v>
      </c>
      <c r="D13" s="17"/>
      <c r="E13" s="17">
        <f>C18*0.09</f>
        <v>3.00945234303</v>
      </c>
      <c r="F13" s="18"/>
      <c r="G13" s="18"/>
      <c r="H13" s="18"/>
      <c r="I13" s="18"/>
      <c r="J13" s="18"/>
      <c r="K13" s="18"/>
      <c r="L13" s="18"/>
      <c r="M13" s="17"/>
      <c r="N13" s="17">
        <f>SUM(E13:M13)</f>
        <v>3.00945234303</v>
      </c>
      <c r="O13" s="34"/>
    </row>
    <row r="14" ht="30" customHeight="1" spans="1:15">
      <c r="A14" s="14">
        <v>8</v>
      </c>
      <c r="B14" s="20"/>
      <c r="C14" s="16" t="s">
        <v>25</v>
      </c>
      <c r="D14" s="21"/>
      <c r="E14" s="21"/>
      <c r="F14" s="18"/>
      <c r="G14" s="18"/>
      <c r="H14" s="18">
        <f>C19*0.09</f>
        <v>0.39581133732</v>
      </c>
      <c r="I14" s="18"/>
      <c r="J14" s="18"/>
      <c r="K14" s="18"/>
      <c r="L14" s="18"/>
      <c r="M14" s="17"/>
      <c r="N14" s="17">
        <f>SUM(E14:L14)</f>
        <v>0.39581133732</v>
      </c>
      <c r="O14" s="34"/>
    </row>
    <row r="15" ht="30" customHeight="1" spans="1:15">
      <c r="A15" s="14">
        <v>9</v>
      </c>
      <c r="B15" s="20"/>
      <c r="C15" s="16" t="s">
        <v>26</v>
      </c>
      <c r="D15" s="21"/>
      <c r="E15" s="21"/>
      <c r="F15" s="18"/>
      <c r="G15" s="18"/>
      <c r="H15" s="18"/>
      <c r="I15" s="18"/>
      <c r="J15" s="18"/>
      <c r="K15" s="18">
        <f>C20*0.09</f>
        <v>0.3667353849936</v>
      </c>
      <c r="L15" s="18"/>
      <c r="M15" s="17"/>
      <c r="N15" s="17">
        <f>SUM(E15:L15)</f>
        <v>0.3667353849936</v>
      </c>
      <c r="O15" s="34"/>
    </row>
    <row r="16" ht="30" customHeight="1" spans="1:15">
      <c r="A16" s="14">
        <v>11</v>
      </c>
      <c r="B16" s="22"/>
      <c r="C16" s="16" t="s">
        <v>27</v>
      </c>
      <c r="D16" s="23"/>
      <c r="E16" s="24">
        <f>C21*0.18</f>
        <v>7.5439981306872</v>
      </c>
      <c r="F16" s="18"/>
      <c r="G16" s="18"/>
      <c r="H16" s="18"/>
      <c r="I16" s="18"/>
      <c r="J16" s="18"/>
      <c r="K16" s="18"/>
      <c r="L16" s="18"/>
      <c r="M16" s="17"/>
      <c r="N16" s="17">
        <f>SUM(E16:L16)</f>
        <v>7.5439981306872</v>
      </c>
      <c r="O16" s="34"/>
    </row>
    <row r="17" ht="30" customHeight="1" spans="1:15">
      <c r="A17" s="25" t="s">
        <v>28</v>
      </c>
      <c r="B17" s="26"/>
      <c r="C17" s="26"/>
      <c r="D17" s="27"/>
      <c r="E17" s="27">
        <f t="shared" ref="E17:N17" si="0">SUM(E7:E16)</f>
        <v>41.9892423479172</v>
      </c>
      <c r="F17" s="18">
        <f t="shared" si="0"/>
        <v>1.0012837464</v>
      </c>
      <c r="G17" s="18">
        <f t="shared" si="0"/>
        <v>1.0012837464</v>
      </c>
      <c r="H17" s="18">
        <f t="shared" si="0"/>
        <v>4.06073112732</v>
      </c>
      <c r="I17" s="18">
        <f t="shared" si="0"/>
        <v>0.366491979</v>
      </c>
      <c r="J17" s="18">
        <f t="shared" si="0"/>
        <v>0.366491979</v>
      </c>
      <c r="K17" s="18">
        <f t="shared" si="0"/>
        <v>3.7624333941936</v>
      </c>
      <c r="L17" s="18">
        <f t="shared" si="0"/>
        <v>0.33956980092</v>
      </c>
      <c r="M17" s="35">
        <f t="shared" si="0"/>
        <v>0.33956980092</v>
      </c>
      <c r="N17" s="35">
        <f t="shared" si="0"/>
        <v>53.2270979220708</v>
      </c>
      <c r="O17" s="34"/>
    </row>
    <row r="18" ht="30" customHeight="1" spans="1:15">
      <c r="A18" s="28" t="s">
        <v>29</v>
      </c>
      <c r="B18" s="28"/>
      <c r="C18" s="29">
        <f>E10+F10+G10+E7+E11+F11+G11+E12+F12+G12+E8+E9</f>
        <v>33.438359367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ht="30" customHeight="1" spans="1:15">
      <c r="A19" s="28" t="s">
        <v>30</v>
      </c>
      <c r="B19" s="28"/>
      <c r="C19" s="29">
        <f>H10+I10+J10+H11+I11+J11+H12+I12+J12</f>
        <v>4.397903748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ht="30" customHeight="1" spans="1:15">
      <c r="A20" s="28" t="s">
        <v>31</v>
      </c>
      <c r="B20" s="28"/>
      <c r="C20" s="29">
        <f>K10+L10+M10+K11+L11+M11+K12+L12+M12</f>
        <v>4.07483761104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</row>
    <row r="21" ht="30" customHeight="1" spans="1:15">
      <c r="A21" s="28" t="s">
        <v>32</v>
      </c>
      <c r="B21" s="28"/>
      <c r="C21" s="29">
        <f>SUM(C18:C20)</f>
        <v>41.91110072604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</row>
  </sheetData>
  <mergeCells count="24">
    <mergeCell ref="A3:O3"/>
    <mergeCell ref="E4:M4"/>
    <mergeCell ref="E5:G5"/>
    <mergeCell ref="H5:J5"/>
    <mergeCell ref="K5:M5"/>
    <mergeCell ref="A17:B17"/>
    <mergeCell ref="A18:B18"/>
    <mergeCell ref="E18:O18"/>
    <mergeCell ref="A19:B19"/>
    <mergeCell ref="E19:O19"/>
    <mergeCell ref="A20:B20"/>
    <mergeCell ref="E20:O20"/>
    <mergeCell ref="A21:B21"/>
    <mergeCell ref="E21:O21"/>
    <mergeCell ref="A4:A6"/>
    <mergeCell ref="B4:B6"/>
    <mergeCell ref="B7:B9"/>
    <mergeCell ref="B10:B16"/>
    <mergeCell ref="C4:C6"/>
    <mergeCell ref="D4:D6"/>
    <mergeCell ref="N4:N6"/>
    <mergeCell ref="O4:O6"/>
    <mergeCell ref="O10:O17"/>
    <mergeCell ref="A1:O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周金民</cp:lastModifiedBy>
  <cp:revision>1</cp:revision>
  <dcterms:created xsi:type="dcterms:W3CDTF">2014-04-18T07:33:00Z</dcterms:created>
  <cp:lastPrinted>2020-06-12T06:50:00Z</cp:lastPrinted>
  <dcterms:modified xsi:type="dcterms:W3CDTF">2025-05-25T00:54:47Z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6DCA19DD46104CB6AA0CA33142185702</vt:lpwstr>
  </property>
</Properties>
</file>