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PWORK 2022\Alexey Nikolayev - Dashboards\Performance\"/>
    </mc:Choice>
  </mc:AlternateContent>
  <xr:revisionPtr revIDLastSave="0" documentId="13_ncr:1_{C977AF70-EA35-4878-9D5D-19268BB08F06}" xr6:coauthVersionLast="47" xr6:coauthVersionMax="47" xr10:uidLastSave="{00000000-0000-0000-0000-000000000000}"/>
  <bookViews>
    <workbookView xWindow="-108" yWindow="-108" windowWidth="23256" windowHeight="12576" activeTab="2" xr2:uid="{7A6096F3-BA22-4508-9A3C-D846483EA771}"/>
  </bookViews>
  <sheets>
    <sheet name="Data" sheetId="1" r:id="rId1"/>
    <sheet name="Calc" sheetId="2" r:id="rId2"/>
    <sheet name="DASHBOARD" sheetId="3" r:id="rId3"/>
    <sheet name="©" sheetId="6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2" i="2" l="1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B48" i="2"/>
  <c r="D48" i="2"/>
  <c r="C48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A129" i="2"/>
  <c r="A128" i="2"/>
  <c r="A54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A92" i="2"/>
  <c r="A91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A55" i="2"/>
  <c r="A48" i="2"/>
  <c r="B28" i="2"/>
  <c r="B27" i="2"/>
  <c r="B26" i="2"/>
  <c r="B25" i="2"/>
  <c r="B24" i="2"/>
  <c r="B23" i="2"/>
  <c r="B22" i="2"/>
  <c r="B21" i="2"/>
  <c r="B20" i="2"/>
  <c r="B19" i="2"/>
  <c r="B18" i="2"/>
  <c r="B17" i="2"/>
  <c r="B45" i="2"/>
  <c r="B44" i="2"/>
  <c r="B43" i="2"/>
  <c r="B42" i="2"/>
  <c r="B41" i="2"/>
  <c r="B40" i="2"/>
  <c r="B39" i="2"/>
  <c r="B38" i="2"/>
  <c r="B37" i="2"/>
  <c r="B36" i="2"/>
  <c r="B35" i="2"/>
  <c r="B34" i="2"/>
  <c r="A31" i="2"/>
  <c r="A14" i="2"/>
  <c r="A11" i="2"/>
  <c r="A5" i="2"/>
  <c r="A8" i="2"/>
  <c r="A2" i="2"/>
</calcChain>
</file>

<file path=xl/sharedStrings.xml><?xml version="1.0" encoding="utf-8"?>
<sst xmlns="http://schemas.openxmlformats.org/spreadsheetml/2006/main" count="443" uniqueCount="42">
  <si>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</si>
  <si>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</si>
  <si>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</si>
  <si>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</si>
  <si>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</si>
  <si>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</si>
  <si>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</si>
  <si>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</si>
  <si>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</si>
  <si>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</si>
  <si>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</si>
  <si>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</si>
  <si>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NEW VISITORS</t>
  </si>
  <si>
    <t>UNIQUE VISITORS</t>
  </si>
  <si>
    <t>BOUNCE RATE</t>
  </si>
  <si>
    <t>AVERAGE TIME ON SITE IN MINUTES</t>
  </si>
  <si>
    <t>MONTHLY INCOME</t>
  </si>
  <si>
    <t>DAY</t>
  </si>
  <si>
    <t>NEW VISITORS - YTD</t>
  </si>
  <si>
    <t>INCOME GENERATED - YTD</t>
  </si>
  <si>
    <t>UNIQUE VISITORS - YTD</t>
  </si>
  <si>
    <t>TOTAL VISITORS</t>
  </si>
  <si>
    <t>YTD EXPENSES</t>
  </si>
  <si>
    <t>PROFIT - YTD</t>
  </si>
  <si>
    <t>AVERAGE DAILY VISITORS - YTD</t>
  </si>
  <si>
    <t>Month</t>
  </si>
  <si>
    <t>Average Daily Visitors</t>
  </si>
  <si>
    <t>AVERAGE BOUNCE RATE - YTD</t>
  </si>
  <si>
    <t>TOTAL VISITORS - YTD</t>
  </si>
  <si>
    <t>TOTAL VISITORS
(TARGET PER YEAR)</t>
  </si>
  <si>
    <t>SELECTED MONTH</t>
  </si>
  <si>
    <t>Day</t>
  </si>
  <si>
    <t>TARGET VISITORS</t>
  </si>
  <si>
    <t>TO TARGET</t>
  </si>
  <si>
    <t>SELECT MONTH OPTIONS</t>
  </si>
  <si>
    <t>SELECTED MONTH:</t>
  </si>
  <si>
    <t>Bounce Rate</t>
  </si>
  <si>
    <t>Average Time On Site</t>
  </si>
  <si>
    <t>New</t>
  </si>
  <si>
    <t>Unique</t>
  </si>
  <si>
    <t>Total</t>
  </si>
  <si>
    <t>© TemplateLab.com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</si>
</sst>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C09]#,##0"/>
    <numFmt numFmtId="165" formatCode="0.0%"/>
    <numFmt numFmtId="166" formatCode="#,##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ahnschrift"/>
      <family val="2"/>
    </font>
    <font>
      <sz val="11"/>
      <color rgb="FF000000"/>
      <name val="Bahnschrift"/>
      <family val="2"/>
    </font>
    <font>
      <sz val="11"/>
      <color rgb="FFFFFF00"/>
      <name val="Bahnschrift"/>
      <family val="2"/>
    </font>
    <font>
      <b/>
      <sz val="11"/>
      <color rgb="FFFFFF00"/>
      <name val="Bahnschrift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00"/>
      <name val="Arial"/>
      <family val="2"/>
    </font>
    <font>
      <b/>
      <sz val="11"/>
      <color rgb="FFCC9797"/>
      <name val="Arial"/>
      <family val="2"/>
    </font>
    <font>
      <b/>
      <sz val="14"/>
      <color rgb="FFAB7474"/>
      <name val="Bahnschrift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9797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AB7474"/>
      </bottom>
      <diagonal/>
    </border>
    <border>
      <left/>
      <right/>
      <top style="medium">
        <color rgb="FFAB7474"/>
      </top>
      <bottom style="medium">
        <color rgb="FFAB7474"/>
      </bottom>
      <diagonal/>
    </border>
    <border>
      <left style="medium">
        <color rgb="FFAB7474"/>
      </left>
      <right style="medium">
        <color rgb="FFAB7474"/>
      </right>
      <top style="medium">
        <color rgb="FFAB7474"/>
      </top>
      <bottom style="medium">
        <color rgb="FFAB7474"/>
      </bottom>
      <diagonal/>
    </border>
    <border>
      <left/>
      <right style="medium">
        <color rgb="FFAB747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/>
    </xf>
    <xf numFmtId="9" fontId="3" fillId="2" borderId="1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/>
    </xf>
    <xf numFmtId="9" fontId="3" fillId="2" borderId="6" xfId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 wrapText="1"/>
    </xf>
    <xf numFmtId="1" fontId="2" fillId="2" borderId="9" xfId="0" applyNumberFormat="1" applyFont="1" applyFill="1" applyBorder="1" applyAlignment="1">
      <alignment horizontal="center" vertical="center"/>
    </xf>
    <xf numFmtId="9" fontId="3" fillId="2" borderId="9" xfId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 wrapText="1"/>
    </xf>
    <xf numFmtId="164" fontId="3" fillId="4" borderId="15" xfId="0" applyNumberFormat="1" applyFont="1" applyFill="1" applyBorder="1" applyAlignment="1">
      <alignment horizontal="center" vertical="center"/>
    </xf>
    <xf numFmtId="164" fontId="3" fillId="2" borderId="16" xfId="0" applyNumberFormat="1" applyFont="1" applyFill="1" applyBorder="1" applyAlignment="1">
      <alignment horizontal="center" vertical="center"/>
    </xf>
    <xf numFmtId="164" fontId="3" fillId="2" borderId="17" xfId="0" applyNumberFormat="1" applyFont="1" applyFill="1" applyBorder="1" applyAlignment="1">
      <alignment horizontal="center" vertical="center"/>
    </xf>
    <xf numFmtId="164" fontId="3" fillId="4" borderId="16" xfId="0" applyNumberFormat="1" applyFont="1" applyFill="1" applyBorder="1" applyAlignment="1">
      <alignment horizontal="center" vertical="center"/>
    </xf>
    <xf numFmtId="1" fontId="2" fillId="2" borderId="10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164" fontId="3" fillId="4" borderId="18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166" fontId="2" fillId="0" borderId="1" xfId="0" applyNumberFormat="1" applyFont="1" applyBorder="1" applyAlignment="1">
      <alignment horizontal="center" vertical="center"/>
    </xf>
    <xf numFmtId="0" fontId="0" fillId="6" borderId="0" xfId="0" applyFill="1"/>
    <xf numFmtId="0" fontId="0" fillId="6" borderId="19" xfId="0" applyFill="1" applyBorder="1"/>
    <xf numFmtId="0" fontId="0" fillId="6" borderId="20" xfId="0" applyFill="1" applyBorder="1"/>
    <xf numFmtId="0" fontId="0" fillId="6" borderId="22" xfId="0" applyFill="1" applyBorder="1"/>
    <xf numFmtId="3" fontId="3" fillId="4" borderId="18" xfId="0" applyNumberFormat="1" applyFont="1" applyFill="1" applyBorder="1" applyAlignment="1">
      <alignment horizontal="center" vertical="center"/>
    </xf>
    <xf numFmtId="9" fontId="2" fillId="0" borderId="0" xfId="0" applyNumberFormat="1" applyFont="1" applyAlignment="1">
      <alignment horizontal="center"/>
    </xf>
    <xf numFmtId="3" fontId="3" fillId="4" borderId="21" xfId="0" applyNumberFormat="1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 wrapText="1"/>
    </xf>
    <xf numFmtId="0" fontId="0" fillId="6" borderId="0" xfId="0" applyFill="1" applyBorder="1"/>
    <xf numFmtId="0" fontId="0" fillId="7" borderId="0" xfId="0" applyFill="1"/>
    <xf numFmtId="0" fontId="10" fillId="7" borderId="0" xfId="0" applyFont="1" applyFill="1" applyAlignment="1">
      <alignment horizontal="right" vertical="center"/>
    </xf>
    <xf numFmtId="0" fontId="10" fillId="7" borderId="0" xfId="0" applyFont="1" applyFill="1" applyAlignment="1">
      <alignment horizontal="left" vertical="center"/>
    </xf>
    <xf numFmtId="0" fontId="7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AB7474"/>
      <color rgb="FFCC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Calc!$B$16</c:f>
              <c:strCache>
                <c:ptCount val="1"/>
                <c:pt idx="0">
                  <c:v>Average Daily Visitors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Calc!$A$17:$A$28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Calc!$B$17:$B$28</c:f>
              <c:numCache>
                <c:formatCode>#,##0</c:formatCode>
                <c:ptCount val="12"/>
                <c:pt idx="0">
                  <c:v>595.87096774193549</c:v>
                </c:pt>
                <c:pt idx="1">
                  <c:v>565.64285714285711</c:v>
                </c:pt>
                <c:pt idx="2">
                  <c:v>609.09677419354841</c:v>
                </c:pt>
                <c:pt idx="3">
                  <c:v>645.29999999999995</c:v>
                </c:pt>
                <c:pt idx="4">
                  <c:v>617.61290322580646</c:v>
                </c:pt>
                <c:pt idx="5">
                  <c:v>606.43333333333328</c:v>
                </c:pt>
                <c:pt idx="6">
                  <c:v>576.45161290322585</c:v>
                </c:pt>
                <c:pt idx="7">
                  <c:v>591.45161290322585</c:v>
                </c:pt>
                <c:pt idx="8">
                  <c:v>630.9666666666667</c:v>
                </c:pt>
                <c:pt idx="9">
                  <c:v>653.64516129032256</c:v>
                </c:pt>
                <c:pt idx="10">
                  <c:v>604.4666666666667</c:v>
                </c:pt>
                <c:pt idx="11">
                  <c:v>630.48387096774195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C8-4702-B2DC-5C9B5E21A5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6"/>
        <c:overlap val="37"/>
        <c:axId val="982700447"/>
        <c:axId val="982702111"/>
      </c:barChart>
      <c:catAx>
        <c:axId val="9827004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82702111"/>
        <c:crosses val="autoZero"/>
        <c:auto val="1"/>
        <c:lblAlgn val="ctr"/>
        <c:lblOffset val="100"/>
        <c:noMultiLvlLbl val="0"/>
      </c:catAx>
      <c:valAx>
        <c:axId val="982702111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98270044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091074681238613E-2"/>
          <c:y val="0.36231884057971014"/>
          <c:w val="0.89981785063752273"/>
          <c:h val="0.478260869565217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Calc!$B$33</c:f>
              <c:strCache>
                <c:ptCount val="1"/>
                <c:pt idx="0">
                  <c:v>Average Daily Visitors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Calc!$A$34:$A$45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Calc!$B$34:$B$45</c:f>
              <c:numCache>
                <c:formatCode>0.0%</c:formatCode>
                <c:ptCount val="12"/>
                <c:pt idx="0">
                  <c:v>0.4474193548387097</c:v>
                </c:pt>
                <c:pt idx="1">
                  <c:v>0.48071428571428554</c:v>
                </c:pt>
                <c:pt idx="2">
                  <c:v>0.46129032258064523</c:v>
                </c:pt>
                <c:pt idx="3">
                  <c:v>0.48166666666666663</c:v>
                </c:pt>
                <c:pt idx="4">
                  <c:v>0.48967741935483872</c:v>
                </c:pt>
                <c:pt idx="5">
                  <c:v>0.44799999999999984</c:v>
                </c:pt>
                <c:pt idx="6">
                  <c:v>0.44838709677419364</c:v>
                </c:pt>
                <c:pt idx="7">
                  <c:v>0.46483870967741936</c:v>
                </c:pt>
                <c:pt idx="8">
                  <c:v>0.42466666666666664</c:v>
                </c:pt>
                <c:pt idx="9">
                  <c:v>0.4648387096774193</c:v>
                </c:pt>
                <c:pt idx="10">
                  <c:v>0.49200000000000005</c:v>
                </c:pt>
                <c:pt idx="11">
                  <c:v>0.45451612903225808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A-4564-87F1-37A4DBCFD9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6"/>
        <c:overlap val="37"/>
        <c:axId val="982700447"/>
        <c:axId val="982702111"/>
      </c:barChart>
      <c:catAx>
        <c:axId val="9827004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82702111"/>
        <c:crosses val="autoZero"/>
        <c:auto val="1"/>
        <c:lblAlgn val="ctr"/>
        <c:lblOffset val="100"/>
        <c:noMultiLvlLbl val="0"/>
      </c:catAx>
      <c:valAx>
        <c:axId val="982702111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98270044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AB7474"/>
            </a:solidFill>
            <a:ln>
              <a:noFill/>
            </a:ln>
          </c:spPr>
          <c:dPt>
            <c:idx val="0"/>
            <c:bubble3D val="0"/>
            <c:spPr>
              <a:solidFill>
                <a:srgbClr val="AB747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7AE-484C-8FC7-5EAF52A6B99D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7AE-484C-8FC7-5EAF52A6B99D}"/>
              </c:ext>
            </c:extLst>
          </c:dPt>
          <c:cat>
            <c:strRef>
              <c:f>(Calc!$A$47,Calc!$D$47)</c:f>
              <c:strCache>
                <c:ptCount val="2"/>
                <c:pt idx="0">
                  <c:v>TOTAL VISITORS - YTD</c:v>
                </c:pt>
                <c:pt idx="1">
                  <c:v>TO TARGET</c:v>
                </c:pt>
              </c:strCache>
            </c:strRef>
          </c:cat>
          <c:val>
            <c:numRef>
              <c:f>(Calc!$A$48,Calc!$D$48)</c:f>
              <c:numCache>
                <c:formatCode>#,##0</c:formatCode>
                <c:ptCount val="2"/>
                <c:pt idx="0">
                  <c:v>222966</c:v>
                </c:pt>
                <c:pt idx="1">
                  <c:v>17034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AE-484C-8FC7-5EAF52A6B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9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183470896045724E-3"/>
          <c:y val="0.18617023875722327"/>
          <c:w val="0.9788540037043032"/>
          <c:h val="0.78036114094504105"/>
        </c:manualLayout>
      </c:layout>
      <c:areaChart>
        <c:grouping val="stacked"/>
        <c:varyColors val="0"/>
        <c:ser>
          <c:idx val="2"/>
          <c:order val="1"/>
          <c:tx>
            <c:strRef>
              <c:f>Calc!$C$57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rgbClr val="AB7474"/>
            </a:solidFill>
            <a:ln>
              <a:noFill/>
            </a:ln>
            <a:effectLst/>
          </c:spPr>
          <c:val>
            <c:numRef>
              <c:f>Calc!$C$58:$C$88</c:f>
              <c:numCache>
                <c:formatCode>#,##0</c:formatCode>
                <c:ptCount val="31"/>
                <c:pt idx="0">
                  <c:v>115</c:v>
                </c:pt>
                <c:pt idx="1">
                  <c:v>76</c:v>
                </c:pt>
                <c:pt idx="2">
                  <c:v>49</c:v>
                </c:pt>
                <c:pt idx="3">
                  <c:v>138</c:v>
                </c:pt>
                <c:pt idx="4">
                  <c:v>79</c:v>
                </c:pt>
                <c:pt idx="5">
                  <c:v>51</c:v>
                </c:pt>
                <c:pt idx="6">
                  <c:v>48</c:v>
                </c:pt>
                <c:pt idx="7">
                  <c:v>197</c:v>
                </c:pt>
                <c:pt idx="8">
                  <c:v>169</c:v>
                </c:pt>
                <c:pt idx="9">
                  <c:v>109</c:v>
                </c:pt>
                <c:pt idx="10">
                  <c:v>154</c:v>
                </c:pt>
                <c:pt idx="11">
                  <c:v>197</c:v>
                </c:pt>
                <c:pt idx="12">
                  <c:v>76</c:v>
                </c:pt>
                <c:pt idx="13">
                  <c:v>191</c:v>
                </c:pt>
                <c:pt idx="14">
                  <c:v>106</c:v>
                </c:pt>
                <c:pt idx="15">
                  <c:v>59</c:v>
                </c:pt>
                <c:pt idx="16">
                  <c:v>70</c:v>
                </c:pt>
                <c:pt idx="17">
                  <c:v>197</c:v>
                </c:pt>
                <c:pt idx="18">
                  <c:v>93</c:v>
                </c:pt>
                <c:pt idx="19">
                  <c:v>91</c:v>
                </c:pt>
                <c:pt idx="20">
                  <c:v>131</c:v>
                </c:pt>
                <c:pt idx="21">
                  <c:v>170</c:v>
                </c:pt>
                <c:pt idx="22">
                  <c:v>107</c:v>
                </c:pt>
                <c:pt idx="23">
                  <c:v>204</c:v>
                </c:pt>
                <c:pt idx="24">
                  <c:v>170</c:v>
                </c:pt>
                <c:pt idx="25">
                  <c:v>152</c:v>
                </c:pt>
                <c:pt idx="26">
                  <c:v>211</c:v>
                </c:pt>
                <c:pt idx="27">
                  <c:v>109</c:v>
                </c:pt>
                <c:pt idx="28">
                  <c:v>205</c:v>
                </c:pt>
                <c:pt idx="29">
                  <c:v>76</c:v>
                </c:pt>
                <c:pt idx="30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8-4AEA-B17C-B3FD38F7D677}"/>
            </c:ext>
          </c:extLst>
        </c:ser>
        <c:ser>
          <c:idx val="3"/>
          <c:order val="2"/>
          <c:tx>
            <c:strRef>
              <c:f>Calc!$D$57</c:f>
              <c:strCache>
                <c:ptCount val="1"/>
                <c:pt idx="0">
                  <c:v>Unique</c:v>
                </c:pt>
              </c:strCache>
            </c:strRef>
          </c:tx>
          <c:spPr>
            <a:solidFill>
              <a:srgbClr val="CC9797"/>
            </a:solidFill>
            <a:ln>
              <a:noFill/>
            </a:ln>
            <a:effectLst/>
          </c:spPr>
          <c:val>
            <c:numRef>
              <c:f>Calc!$D$58:$D$88</c:f>
              <c:numCache>
                <c:formatCode>#,##0</c:formatCode>
                <c:ptCount val="31"/>
                <c:pt idx="0">
                  <c:v>270</c:v>
                </c:pt>
                <c:pt idx="1">
                  <c:v>367</c:v>
                </c:pt>
                <c:pt idx="2">
                  <c:v>413</c:v>
                </c:pt>
                <c:pt idx="3">
                  <c:v>423</c:v>
                </c:pt>
                <c:pt idx="4">
                  <c:v>335</c:v>
                </c:pt>
                <c:pt idx="5">
                  <c:v>195</c:v>
                </c:pt>
                <c:pt idx="6">
                  <c:v>342</c:v>
                </c:pt>
                <c:pt idx="7">
                  <c:v>575</c:v>
                </c:pt>
                <c:pt idx="8">
                  <c:v>361</c:v>
                </c:pt>
                <c:pt idx="9">
                  <c:v>199</c:v>
                </c:pt>
                <c:pt idx="10">
                  <c:v>417</c:v>
                </c:pt>
                <c:pt idx="11">
                  <c:v>291</c:v>
                </c:pt>
                <c:pt idx="12">
                  <c:v>571</c:v>
                </c:pt>
                <c:pt idx="13">
                  <c:v>312</c:v>
                </c:pt>
                <c:pt idx="14">
                  <c:v>238</c:v>
                </c:pt>
                <c:pt idx="15">
                  <c:v>577</c:v>
                </c:pt>
                <c:pt idx="16">
                  <c:v>485</c:v>
                </c:pt>
                <c:pt idx="17">
                  <c:v>396</c:v>
                </c:pt>
                <c:pt idx="18">
                  <c:v>371</c:v>
                </c:pt>
                <c:pt idx="19">
                  <c:v>454</c:v>
                </c:pt>
                <c:pt idx="20">
                  <c:v>440</c:v>
                </c:pt>
                <c:pt idx="21">
                  <c:v>540</c:v>
                </c:pt>
                <c:pt idx="22">
                  <c:v>241</c:v>
                </c:pt>
                <c:pt idx="23">
                  <c:v>460</c:v>
                </c:pt>
                <c:pt idx="24">
                  <c:v>230</c:v>
                </c:pt>
                <c:pt idx="25">
                  <c:v>193</c:v>
                </c:pt>
                <c:pt idx="26">
                  <c:v>214</c:v>
                </c:pt>
                <c:pt idx="27">
                  <c:v>260</c:v>
                </c:pt>
                <c:pt idx="28">
                  <c:v>187</c:v>
                </c:pt>
                <c:pt idx="29">
                  <c:v>461</c:v>
                </c:pt>
                <c:pt idx="30">
                  <c:v>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68-4AEA-B17C-B3FD38F7D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110719"/>
        <c:axId val="1217107807"/>
      </c:areaChart>
      <c:lineChart>
        <c:grouping val="stacked"/>
        <c:varyColors val="0"/>
        <c:ser>
          <c:idx val="1"/>
          <c:order val="0"/>
          <c:tx>
            <c:strRef>
              <c:f>Calc!$B$57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AB747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AB7474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rgbClr val="AB7474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Calc!$B$58:$B$88</c:f>
              <c:numCache>
                <c:formatCode>#,##0</c:formatCode>
                <c:ptCount val="31"/>
                <c:pt idx="0">
                  <c:v>497</c:v>
                </c:pt>
                <c:pt idx="1">
                  <c:v>518</c:v>
                </c:pt>
                <c:pt idx="2">
                  <c:v>521</c:v>
                </c:pt>
                <c:pt idx="3">
                  <c:v>634</c:v>
                </c:pt>
                <c:pt idx="4">
                  <c:v>552</c:v>
                </c:pt>
                <c:pt idx="5">
                  <c:v>366</c:v>
                </c:pt>
                <c:pt idx="6">
                  <c:v>481</c:v>
                </c:pt>
                <c:pt idx="7">
                  <c:v>889</c:v>
                </c:pt>
                <c:pt idx="8">
                  <c:v>591</c:v>
                </c:pt>
                <c:pt idx="9">
                  <c:v>391</c:v>
                </c:pt>
                <c:pt idx="10">
                  <c:v>634</c:v>
                </c:pt>
                <c:pt idx="11">
                  <c:v>588</c:v>
                </c:pt>
                <c:pt idx="12">
                  <c:v>735</c:v>
                </c:pt>
                <c:pt idx="13">
                  <c:v>649</c:v>
                </c:pt>
                <c:pt idx="14">
                  <c:v>394</c:v>
                </c:pt>
                <c:pt idx="15">
                  <c:v>690</c:v>
                </c:pt>
                <c:pt idx="16">
                  <c:v>666</c:v>
                </c:pt>
                <c:pt idx="17">
                  <c:v>700</c:v>
                </c:pt>
                <c:pt idx="18">
                  <c:v>595</c:v>
                </c:pt>
                <c:pt idx="19">
                  <c:v>597</c:v>
                </c:pt>
                <c:pt idx="20">
                  <c:v>635</c:v>
                </c:pt>
                <c:pt idx="21">
                  <c:v>811</c:v>
                </c:pt>
                <c:pt idx="22">
                  <c:v>459</c:v>
                </c:pt>
                <c:pt idx="23">
                  <c:v>813</c:v>
                </c:pt>
                <c:pt idx="24">
                  <c:v>511</c:v>
                </c:pt>
                <c:pt idx="25">
                  <c:v>400</c:v>
                </c:pt>
                <c:pt idx="26">
                  <c:v>481</c:v>
                </c:pt>
                <c:pt idx="27">
                  <c:v>493</c:v>
                </c:pt>
                <c:pt idx="28">
                  <c:v>528</c:v>
                </c:pt>
                <c:pt idx="29">
                  <c:v>651</c:v>
                </c:pt>
                <c:pt idx="30">
                  <c:v>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68-4AEA-B17C-B3FD38F7D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110719"/>
        <c:axId val="1217107807"/>
      </c:lineChart>
      <c:catAx>
        <c:axId val="1217110719"/>
        <c:scaling>
          <c:orientation val="minMax"/>
        </c:scaling>
        <c:delete val="1"/>
        <c:axPos val="b"/>
        <c:majorTickMark val="none"/>
        <c:minorTickMark val="none"/>
        <c:tickLblPos val="nextTo"/>
        <c:crossAx val="1217107807"/>
        <c:crosses val="autoZero"/>
        <c:auto val="1"/>
        <c:lblAlgn val="ctr"/>
        <c:lblOffset val="100"/>
        <c:noMultiLvlLbl val="0"/>
      </c:catAx>
      <c:valAx>
        <c:axId val="1217107807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21711071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55207458442694668"/>
          <c:y val="2.2230963296530359E-2"/>
          <c:w val="0.44585083114610674"/>
          <c:h val="0.132131750733058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1191854758086192E-2"/>
          <c:y val="0.27079018204571337"/>
          <c:w val="0.95830060947215645"/>
          <c:h val="0.67854536756664008"/>
        </c:manualLayout>
      </c:layout>
      <c:lineChart>
        <c:grouping val="standard"/>
        <c:varyColors val="0"/>
        <c:ser>
          <c:idx val="1"/>
          <c:order val="0"/>
          <c:tx>
            <c:strRef>
              <c:f>Calc!$B$94</c:f>
              <c:strCache>
                <c:ptCount val="1"/>
                <c:pt idx="0">
                  <c:v>Bounce Rate</c:v>
                </c:pt>
              </c:strCache>
            </c:strRef>
          </c:tx>
          <c:spPr>
            <a:ln w="28575" cap="rnd">
              <a:solidFill>
                <a:srgbClr val="AB747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AB7474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rgbClr val="AB7474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Calc!$B$95:$B$125</c:f>
              <c:numCache>
                <c:formatCode>0.0%</c:formatCode>
                <c:ptCount val="31"/>
                <c:pt idx="0">
                  <c:v>0.48</c:v>
                </c:pt>
                <c:pt idx="1">
                  <c:v>0.41</c:v>
                </c:pt>
                <c:pt idx="2">
                  <c:v>0.34</c:v>
                </c:pt>
                <c:pt idx="3">
                  <c:v>0.5</c:v>
                </c:pt>
                <c:pt idx="4">
                  <c:v>0.46</c:v>
                </c:pt>
                <c:pt idx="5">
                  <c:v>0.32</c:v>
                </c:pt>
                <c:pt idx="6">
                  <c:v>0.71</c:v>
                </c:pt>
                <c:pt idx="7">
                  <c:v>0.28999999999999998</c:v>
                </c:pt>
                <c:pt idx="8">
                  <c:v>0.64</c:v>
                </c:pt>
                <c:pt idx="9">
                  <c:v>0.4</c:v>
                </c:pt>
                <c:pt idx="10">
                  <c:v>0.63</c:v>
                </c:pt>
                <c:pt idx="11">
                  <c:v>0.59</c:v>
                </c:pt>
                <c:pt idx="12">
                  <c:v>0.45</c:v>
                </c:pt>
                <c:pt idx="13">
                  <c:v>0.61</c:v>
                </c:pt>
                <c:pt idx="14">
                  <c:v>0.33</c:v>
                </c:pt>
                <c:pt idx="15">
                  <c:v>0.54</c:v>
                </c:pt>
                <c:pt idx="16">
                  <c:v>0.64</c:v>
                </c:pt>
                <c:pt idx="17">
                  <c:v>0.46</c:v>
                </c:pt>
                <c:pt idx="18">
                  <c:v>0.5</c:v>
                </c:pt>
                <c:pt idx="19">
                  <c:v>0.31</c:v>
                </c:pt>
                <c:pt idx="20">
                  <c:v>0.5</c:v>
                </c:pt>
                <c:pt idx="21">
                  <c:v>0.7</c:v>
                </c:pt>
                <c:pt idx="22">
                  <c:v>0.41</c:v>
                </c:pt>
                <c:pt idx="23">
                  <c:v>0.36</c:v>
                </c:pt>
                <c:pt idx="24">
                  <c:v>0.62</c:v>
                </c:pt>
                <c:pt idx="25">
                  <c:v>0.21</c:v>
                </c:pt>
                <c:pt idx="26">
                  <c:v>0.45</c:v>
                </c:pt>
                <c:pt idx="27">
                  <c:v>0.23</c:v>
                </c:pt>
                <c:pt idx="28">
                  <c:v>0.3</c:v>
                </c:pt>
                <c:pt idx="29">
                  <c:v>0.48</c:v>
                </c:pt>
                <c:pt idx="30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0-4E38-B60D-BD34B9652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113999"/>
        <c:axId val="1652106511"/>
      </c:lineChart>
      <c:catAx>
        <c:axId val="1652113999"/>
        <c:scaling>
          <c:orientation val="minMax"/>
        </c:scaling>
        <c:delete val="1"/>
        <c:axPos val="b"/>
        <c:majorTickMark val="none"/>
        <c:minorTickMark val="none"/>
        <c:tickLblPos val="nextTo"/>
        <c:crossAx val="1652106511"/>
        <c:crosses val="autoZero"/>
        <c:auto val="1"/>
        <c:lblAlgn val="ctr"/>
        <c:lblOffset val="100"/>
        <c:noMultiLvlLbl val="0"/>
      </c:catAx>
      <c:valAx>
        <c:axId val="1652106511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165211399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1145713187235678E-2"/>
          <c:y val="0.23731618307985475"/>
          <c:w val="0.95770857362552864"/>
          <c:h val="0.7117579908675798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Calc!$B$131</c:f>
              <c:strCache>
                <c:ptCount val="1"/>
                <c:pt idx="0">
                  <c:v>Average Time On Site</c:v>
                </c:pt>
              </c:strCache>
            </c:strRef>
          </c:tx>
          <c:spPr>
            <a:solidFill>
              <a:srgbClr val="CC979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rgbClr val="AB7474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Calc!$B$132:$B$162</c:f>
              <c:numCache>
                <c:formatCode>#,##0.0</c:formatCode>
                <c:ptCount val="31"/>
                <c:pt idx="0">
                  <c:v>7.39</c:v>
                </c:pt>
                <c:pt idx="1">
                  <c:v>16.649999999999999</c:v>
                </c:pt>
                <c:pt idx="2">
                  <c:v>5.91</c:v>
                </c:pt>
                <c:pt idx="3">
                  <c:v>16.03</c:v>
                </c:pt>
                <c:pt idx="4">
                  <c:v>15.58</c:v>
                </c:pt>
                <c:pt idx="5">
                  <c:v>2.59</c:v>
                </c:pt>
                <c:pt idx="6">
                  <c:v>3.66</c:v>
                </c:pt>
                <c:pt idx="7">
                  <c:v>4.4400000000000004</c:v>
                </c:pt>
                <c:pt idx="8">
                  <c:v>16.55</c:v>
                </c:pt>
                <c:pt idx="9">
                  <c:v>6.95</c:v>
                </c:pt>
                <c:pt idx="10">
                  <c:v>3.34</c:v>
                </c:pt>
                <c:pt idx="11">
                  <c:v>9.3699999999999992</c:v>
                </c:pt>
                <c:pt idx="12">
                  <c:v>3.85</c:v>
                </c:pt>
                <c:pt idx="13">
                  <c:v>9.98</c:v>
                </c:pt>
                <c:pt idx="14">
                  <c:v>15.27</c:v>
                </c:pt>
                <c:pt idx="15">
                  <c:v>1.31</c:v>
                </c:pt>
                <c:pt idx="16">
                  <c:v>3.44</c:v>
                </c:pt>
                <c:pt idx="17">
                  <c:v>12.77</c:v>
                </c:pt>
                <c:pt idx="18">
                  <c:v>14.22</c:v>
                </c:pt>
                <c:pt idx="19">
                  <c:v>10.88</c:v>
                </c:pt>
                <c:pt idx="20">
                  <c:v>6.58</c:v>
                </c:pt>
                <c:pt idx="21">
                  <c:v>1.46</c:v>
                </c:pt>
                <c:pt idx="22">
                  <c:v>14.57</c:v>
                </c:pt>
                <c:pt idx="23">
                  <c:v>2.9</c:v>
                </c:pt>
                <c:pt idx="24">
                  <c:v>6.46</c:v>
                </c:pt>
                <c:pt idx="25">
                  <c:v>12.23</c:v>
                </c:pt>
                <c:pt idx="26">
                  <c:v>3.74</c:v>
                </c:pt>
                <c:pt idx="27">
                  <c:v>4.62</c:v>
                </c:pt>
                <c:pt idx="28">
                  <c:v>12.79</c:v>
                </c:pt>
                <c:pt idx="29">
                  <c:v>14.9</c:v>
                </c:pt>
                <c:pt idx="30">
                  <c:v>6.36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D-4CB3-B71F-7D3846274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-27"/>
        <c:axId val="1217111967"/>
        <c:axId val="1217105311"/>
      </c:barChart>
      <c:catAx>
        <c:axId val="1217111967"/>
        <c:scaling>
          <c:orientation val="minMax"/>
        </c:scaling>
        <c:delete val="1"/>
        <c:axPos val="b"/>
        <c:majorTickMark val="none"/>
        <c:minorTickMark val="none"/>
        <c:tickLblPos val="nextTo"/>
        <c:crossAx val="1217105311"/>
        <c:crosses val="autoZero"/>
        <c:auto val="1"/>
        <c:lblAlgn val="ctr"/>
        <c:lblOffset val="100"/>
        <c:noMultiLvlLbl val="0"/>
      </c:catAx>
      <c:valAx>
        <c:axId val="1217105311"/>
        <c:scaling>
          <c:orientation val="minMax"/>
        </c:scaling>
        <c:delete val="1"/>
        <c:axPos val="l"/>
        <c:numFmt formatCode="#,##0.0" sourceLinked="1"/>
        <c:majorTickMark val="none"/>
        <c:minorTickMark val="none"/>
        <c:tickLblPos val="nextTo"/>
        <c:crossAx val="121711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10" Type="http://schemas.openxmlformats.org/officeDocument/2006/relationships/chart" Target="../charts/chart6.xml"/><Relationship Id="rId4" Type="http://schemas.openxmlformats.org/officeDocument/2006/relationships/image" Target="../media/image4.png"/><Relationship Id="rId9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hyperlink" Target="https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113840</xdr:colOff>
      <xdr:row>1</xdr:row>
      <xdr:rowOff>99060</xdr:rowOff>
    </xdr:from>
    <xdr:to>
      <xdr:col>1</xdr:col>
      <xdr:colOff>799194</xdr:colOff>
      <xdr:row>1</xdr:row>
      <xdr:rowOff>747060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66BFFB-3884-22D6-B042-E1F53BB49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080" y="160020"/>
          <a:ext cx="685354" cy="64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113840</xdr:colOff>
      <xdr:row>2</xdr:row>
      <xdr:rowOff>99060</xdr:rowOff>
    </xdr:from>
    <xdr:to>
      <xdr:col>1</xdr:col>
      <xdr:colOff>806640</xdr:colOff>
      <xdr:row>2</xdr:row>
      <xdr:rowOff>747060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D4D1D09-D762-64AA-A7C8-8C738A25A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080" y="982980"/>
          <a:ext cx="692800" cy="648000"/>
        </a:xfrm>
        <a:prstGeom prst="rect">
          <a:avLst/>
        </a:prstGeom>
      </xdr:spPr>
    </xdr:pic>
    <xdr:clientData/>
  </xdr:twoCellAnchor>
  <xdr:twoCellAnchor>
    <xdr:from>
      <xdr:col>1</xdr:col>
      <xdr:colOff>891540</xdr:colOff>
      <xdr:row>1</xdr:row>
      <xdr:rowOff>467015</xdr:rowOff>
    </xdr:from>
    <xdr:to>
      <xdr:col>2</xdr:col>
      <xdr:colOff>15240</xdr:colOff>
      <xdr:row>1</xdr:row>
      <xdr:rowOff>693421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320B960-DA18-685C-7F60-5BA7BAC53F4E}"/>
            </a:ext>
          </a:extLst>
        </xdr:cNvPr>
        <xdr:cNvSpPr txBox="1"/>
      </xdr:nvSpPr>
      <xdr:spPr>
        <a:xfrm>
          <a:off x="1287780" y="527975"/>
          <a:ext cx="1539240" cy="2264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36000" rIns="36000" bIns="36000" rtlCol="0" anchor="ctr">
          <a:noAutofit/>
        </a:bodyPr>
        <a:lstStyle/>
        <a:p>
          <a:pPr algn="l"/>
          <a:r>
            <a:rPr lang="sr-Latn-RS" sz="1000" b="0">
              <a:solidFill>
                <a:schemeClr val="bg1"/>
              </a:solidFill>
              <a:latin typeface="Bahnschrift" panose="020B0502040204020203" pitchFamily="34" charset="0"/>
            </a:rPr>
            <a:t>NEW VISITORS</a:t>
          </a:r>
          <a:r>
            <a:rPr lang="sr-Latn-RS" sz="1000" b="0" baseline="0">
              <a:solidFill>
                <a:schemeClr val="bg1"/>
              </a:solidFill>
              <a:latin typeface="Bahnschrift" panose="020B0502040204020203" pitchFamily="34" charset="0"/>
            </a:rPr>
            <a:t> </a:t>
          </a:r>
          <a:r>
            <a:rPr lang="sr-Latn-RS" sz="1000" b="0">
              <a:solidFill>
                <a:schemeClr val="bg1"/>
              </a:solidFill>
              <a:latin typeface="Bahnschrift" panose="020B0502040204020203" pitchFamily="34" charset="0"/>
            </a:rPr>
            <a:t>I YTD </a:t>
          </a:r>
          <a:endParaRPr lang="en-GB" sz="1000" b="0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</xdr:col>
      <xdr:colOff>891540</xdr:colOff>
      <xdr:row>1</xdr:row>
      <xdr:rowOff>108249</xdr:rowOff>
    </xdr:from>
    <xdr:to>
      <xdr:col>1</xdr:col>
      <xdr:colOff>2392680</xdr:colOff>
      <xdr:row>1</xdr:row>
      <xdr:rowOff>458016</xdr:rowOff>
    </xdr:to>
    <xdr:sp macro="" textlink="Calc!A2">
      <xdr:nvSpPr>
        <xdr:cNvPr id="9" name="TextBox 8">
          <a:extLst>
            <a:ext uri="{FF2B5EF4-FFF2-40B4-BE49-F238E27FC236}">
              <a16:creationId xmlns:a16="http://schemas.microsoft.com/office/drawing/2014/main" id="{AA011C31-0CB1-4FB0-844B-6C4DBA93B8B1}"/>
            </a:ext>
          </a:extLst>
        </xdr:cNvPr>
        <xdr:cNvSpPr txBox="1"/>
      </xdr:nvSpPr>
      <xdr:spPr>
        <a:xfrm>
          <a:off x="1287780" y="169209"/>
          <a:ext cx="1501140" cy="3497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l"/>
          <a:fld id="{B5DD5DAC-F951-47A6-8A00-4AF8C468F4E8}" type="TxLink">
            <a:rPr lang="en-US" sz="1800" b="1" i="0" u="none" strike="noStrike">
              <a:solidFill>
                <a:schemeClr val="bg1"/>
              </a:solidFill>
              <a:latin typeface="Bahnschrift"/>
            </a:rPr>
            <a:t>46,246</a:t>
          </a:fld>
          <a:endParaRPr lang="en-GB" sz="28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</xdr:col>
      <xdr:colOff>891540</xdr:colOff>
      <xdr:row>2</xdr:row>
      <xdr:rowOff>472095</xdr:rowOff>
    </xdr:from>
    <xdr:to>
      <xdr:col>2</xdr:col>
      <xdr:colOff>15240</xdr:colOff>
      <xdr:row>2</xdr:row>
      <xdr:rowOff>698501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9B662A78-A895-C3F6-FBCD-FBD81D4BB23F}"/>
            </a:ext>
          </a:extLst>
        </xdr:cNvPr>
        <xdr:cNvSpPr txBox="1"/>
      </xdr:nvSpPr>
      <xdr:spPr>
        <a:xfrm>
          <a:off x="1287780" y="1356015"/>
          <a:ext cx="1539240" cy="2264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36000" rIns="36000" bIns="36000" rtlCol="0" anchor="ctr">
          <a:noAutofit/>
        </a:bodyPr>
        <a:lstStyle/>
        <a:p>
          <a:pPr algn="l"/>
          <a:r>
            <a:rPr lang="sr-Latn-RS" sz="1000" b="0">
              <a:solidFill>
                <a:schemeClr val="bg1"/>
              </a:solidFill>
              <a:latin typeface="Bahnschrift" panose="020B0502040204020203" pitchFamily="34" charset="0"/>
            </a:rPr>
            <a:t>UNIQUE VISITORS</a:t>
          </a:r>
          <a:r>
            <a:rPr lang="sr-Latn-RS" sz="1000" b="0" baseline="0">
              <a:solidFill>
                <a:schemeClr val="bg1"/>
              </a:solidFill>
              <a:latin typeface="Bahnschrift" panose="020B0502040204020203" pitchFamily="34" charset="0"/>
            </a:rPr>
            <a:t> </a:t>
          </a:r>
          <a:r>
            <a:rPr lang="sr-Latn-RS" sz="1000" b="0">
              <a:solidFill>
                <a:schemeClr val="bg1"/>
              </a:solidFill>
              <a:latin typeface="Bahnschrift" panose="020B0502040204020203" pitchFamily="34" charset="0"/>
            </a:rPr>
            <a:t>I YTD </a:t>
          </a:r>
          <a:endParaRPr lang="en-GB" sz="1000" b="0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</xdr:col>
      <xdr:colOff>891540</xdr:colOff>
      <xdr:row>2</xdr:row>
      <xdr:rowOff>113329</xdr:rowOff>
    </xdr:from>
    <xdr:to>
      <xdr:col>1</xdr:col>
      <xdr:colOff>2392680</xdr:colOff>
      <xdr:row>2</xdr:row>
      <xdr:rowOff>463096</xdr:rowOff>
    </xdr:to>
    <xdr:sp macro="" textlink="Calc!A5">
      <xdr:nvSpPr>
        <xdr:cNvPr id="13" name="TextBox 12">
          <a:extLst>
            <a:ext uri="{FF2B5EF4-FFF2-40B4-BE49-F238E27FC236}">
              <a16:creationId xmlns:a16="http://schemas.microsoft.com/office/drawing/2014/main" id="{9C728F3B-CDCB-A4BD-6821-6A7CEEFB5E64}"/>
            </a:ext>
          </a:extLst>
        </xdr:cNvPr>
        <xdr:cNvSpPr txBox="1"/>
      </xdr:nvSpPr>
      <xdr:spPr>
        <a:xfrm>
          <a:off x="1287780" y="997249"/>
          <a:ext cx="1501140" cy="3497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marL="0" indent="0" algn="l"/>
          <a:fld id="{578003BA-6991-4936-B429-84FB7DD55BB5}" type="TxLink">
            <a:rPr lang="en-US" sz="1800" b="1" i="0" u="none" strike="noStrike">
              <a:solidFill>
                <a:schemeClr val="bg1"/>
              </a:solidFill>
              <a:latin typeface="Bahnschrift"/>
              <a:ea typeface="+mn-ea"/>
              <a:cs typeface="+mn-cs"/>
            </a:rPr>
            <a:pPr marL="0" indent="0" algn="l"/>
            <a:t>140,286</a:t>
          </a:fld>
          <a:endParaRPr lang="en-GB" sz="1800" b="1" i="0" u="none" strike="noStrike">
            <a:solidFill>
              <a:schemeClr val="bg1"/>
            </a:solidFill>
            <a:latin typeface="Bahnschrif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113840</xdr:colOff>
      <xdr:row>3</xdr:row>
      <xdr:rowOff>99060</xdr:rowOff>
    </xdr:from>
    <xdr:to>
      <xdr:col>1</xdr:col>
      <xdr:colOff>798214</xdr:colOff>
      <xdr:row>3</xdr:row>
      <xdr:rowOff>747060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F2129F-4826-47EE-A1A9-65349A1DF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10080" y="1805940"/>
          <a:ext cx="684374" cy="648000"/>
        </a:xfrm>
        <a:prstGeom prst="rect">
          <a:avLst/>
        </a:prstGeom>
      </xdr:spPr>
    </xdr:pic>
    <xdr:clientData/>
  </xdr:twoCellAnchor>
  <xdr:twoCellAnchor>
    <xdr:from>
      <xdr:col>1</xdr:col>
      <xdr:colOff>891540</xdr:colOff>
      <xdr:row>3</xdr:row>
      <xdr:rowOff>477175</xdr:rowOff>
    </xdr:from>
    <xdr:to>
      <xdr:col>2</xdr:col>
      <xdr:colOff>132000</xdr:colOff>
      <xdr:row>3</xdr:row>
      <xdr:rowOff>703581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6D3AECDC-FE30-4E84-81F2-B17C27819279}"/>
            </a:ext>
          </a:extLst>
        </xdr:cNvPr>
        <xdr:cNvSpPr txBox="1"/>
      </xdr:nvSpPr>
      <xdr:spPr>
        <a:xfrm>
          <a:off x="1287780" y="2184055"/>
          <a:ext cx="1656000" cy="2264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36000" rIns="36000" bIns="36000" rtlCol="0" anchor="ctr">
          <a:noAutofit/>
        </a:bodyPr>
        <a:lstStyle/>
        <a:p>
          <a:pPr algn="l"/>
          <a:r>
            <a:rPr lang="sr-Latn-RS" sz="1000" b="0" baseline="0">
              <a:solidFill>
                <a:schemeClr val="bg1"/>
              </a:solidFill>
              <a:latin typeface="Bahnschrift" panose="020B0502040204020203" pitchFamily="34" charset="0"/>
            </a:rPr>
            <a:t>INCOME GENERATED </a:t>
          </a:r>
          <a:r>
            <a:rPr lang="sr-Latn-RS" sz="1000" b="0">
              <a:solidFill>
                <a:schemeClr val="bg1"/>
              </a:solidFill>
              <a:latin typeface="Bahnschrift" panose="020B0502040204020203" pitchFamily="34" charset="0"/>
            </a:rPr>
            <a:t>I YTD </a:t>
          </a:r>
          <a:endParaRPr lang="en-GB" sz="1000" b="0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</xdr:col>
      <xdr:colOff>891540</xdr:colOff>
      <xdr:row>3</xdr:row>
      <xdr:rowOff>118409</xdr:rowOff>
    </xdr:from>
    <xdr:to>
      <xdr:col>1</xdr:col>
      <xdr:colOff>2392680</xdr:colOff>
      <xdr:row>3</xdr:row>
      <xdr:rowOff>468176</xdr:rowOff>
    </xdr:to>
    <xdr:sp macro="" textlink="Calc!A8">
      <xdr:nvSpPr>
        <xdr:cNvPr id="16" name="TextBox 15">
          <a:extLst>
            <a:ext uri="{FF2B5EF4-FFF2-40B4-BE49-F238E27FC236}">
              <a16:creationId xmlns:a16="http://schemas.microsoft.com/office/drawing/2014/main" id="{D1FEC070-2F8B-4278-802F-20E643BD9221}"/>
            </a:ext>
          </a:extLst>
        </xdr:cNvPr>
        <xdr:cNvSpPr txBox="1"/>
      </xdr:nvSpPr>
      <xdr:spPr>
        <a:xfrm>
          <a:off x="1287780" y="1825289"/>
          <a:ext cx="1501140" cy="3497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marL="0" indent="0" algn="l"/>
          <a:fld id="{FF3A86BC-319A-4B54-B9F1-258840E831F5}" type="TxLink">
            <a:rPr lang="en-US" sz="1800" b="1" i="0" u="none" strike="noStrike">
              <a:solidFill>
                <a:schemeClr val="bg1"/>
              </a:solidFill>
              <a:latin typeface="Bahnschrift"/>
              <a:ea typeface="+mn-ea"/>
              <a:cs typeface="+mn-cs"/>
            </a:rPr>
            <a:pPr marL="0" indent="0" algn="l"/>
            <a:t>$1,293,000</a:t>
          </a:fld>
          <a:endParaRPr lang="en-GB" sz="1800" b="1" i="0" u="none" strike="noStrike">
            <a:solidFill>
              <a:schemeClr val="bg1"/>
            </a:solidFill>
            <a:latin typeface="Bahnschrif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113840</xdr:colOff>
      <xdr:row>4</xdr:row>
      <xdr:rowOff>99060</xdr:rowOff>
    </xdr:from>
    <xdr:to>
      <xdr:col>1</xdr:col>
      <xdr:colOff>761840</xdr:colOff>
      <xdr:row>4</xdr:row>
      <xdr:rowOff>747060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41BD2C8-47DB-43E4-B04C-8B864A60B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10080" y="2628900"/>
          <a:ext cx="648000" cy="648000"/>
        </a:xfrm>
        <a:prstGeom prst="rect">
          <a:avLst/>
        </a:prstGeom>
      </xdr:spPr>
    </xdr:pic>
    <xdr:clientData/>
  </xdr:twoCellAnchor>
  <xdr:twoCellAnchor>
    <xdr:from>
      <xdr:col>1</xdr:col>
      <xdr:colOff>891540</xdr:colOff>
      <xdr:row>4</xdr:row>
      <xdr:rowOff>482255</xdr:rowOff>
    </xdr:from>
    <xdr:to>
      <xdr:col>2</xdr:col>
      <xdr:colOff>132000</xdr:colOff>
      <xdr:row>4</xdr:row>
      <xdr:rowOff>708661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1DF742BB-55B1-48F5-B7EE-8DBC70351808}"/>
            </a:ext>
          </a:extLst>
        </xdr:cNvPr>
        <xdr:cNvSpPr txBox="1"/>
      </xdr:nvSpPr>
      <xdr:spPr>
        <a:xfrm>
          <a:off x="1287780" y="3012095"/>
          <a:ext cx="1656000" cy="2264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36000" rIns="36000" bIns="36000" rtlCol="0" anchor="ctr">
          <a:noAutofit/>
        </a:bodyPr>
        <a:lstStyle/>
        <a:p>
          <a:pPr algn="l"/>
          <a:r>
            <a:rPr lang="sr-Latn-RS" sz="1000" b="0" baseline="0">
              <a:solidFill>
                <a:schemeClr val="bg1"/>
              </a:solidFill>
              <a:latin typeface="Bahnschrift" panose="020B0502040204020203" pitchFamily="34" charset="0"/>
            </a:rPr>
            <a:t>PROFIT </a:t>
          </a:r>
          <a:r>
            <a:rPr lang="sr-Latn-RS" sz="1000" b="0">
              <a:solidFill>
                <a:schemeClr val="bg1"/>
              </a:solidFill>
              <a:latin typeface="Bahnschrift" panose="020B0502040204020203" pitchFamily="34" charset="0"/>
            </a:rPr>
            <a:t>I YTD </a:t>
          </a:r>
          <a:endParaRPr lang="en-GB" sz="1000" b="0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</xdr:col>
      <xdr:colOff>891540</xdr:colOff>
      <xdr:row>4</xdr:row>
      <xdr:rowOff>123489</xdr:rowOff>
    </xdr:from>
    <xdr:to>
      <xdr:col>1</xdr:col>
      <xdr:colOff>2392680</xdr:colOff>
      <xdr:row>4</xdr:row>
      <xdr:rowOff>473256</xdr:rowOff>
    </xdr:to>
    <xdr:sp macro="" textlink="Calc!A11">
      <xdr:nvSpPr>
        <xdr:cNvPr id="19" name="TextBox 18">
          <a:extLst>
            <a:ext uri="{FF2B5EF4-FFF2-40B4-BE49-F238E27FC236}">
              <a16:creationId xmlns:a16="http://schemas.microsoft.com/office/drawing/2014/main" id="{45DCA00F-DF74-463F-8F86-84842ED6C9EB}"/>
            </a:ext>
          </a:extLst>
        </xdr:cNvPr>
        <xdr:cNvSpPr txBox="1"/>
      </xdr:nvSpPr>
      <xdr:spPr>
        <a:xfrm>
          <a:off x="1287780" y="2653329"/>
          <a:ext cx="1501140" cy="3497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marL="0" indent="0" algn="l"/>
          <a:fld id="{C4F04C74-4805-4422-81B3-C61AE8F247DB}" type="TxLink">
            <a:rPr lang="en-US" sz="1800" b="1" i="0" u="none" strike="noStrike">
              <a:solidFill>
                <a:schemeClr val="bg1"/>
              </a:solidFill>
              <a:latin typeface="Bahnschrift"/>
              <a:ea typeface="+mn-ea"/>
              <a:cs typeface="+mn-cs"/>
            </a:rPr>
            <a:pPr marL="0" indent="0" algn="l"/>
            <a:t>$673,000</a:t>
          </a:fld>
          <a:endParaRPr lang="en-GB" sz="1800" b="1" i="0" u="none" strike="noStrike">
            <a:solidFill>
              <a:schemeClr val="bg1"/>
            </a:solidFill>
            <a:latin typeface="Bahnschrif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121115</xdr:colOff>
      <xdr:row>1</xdr:row>
      <xdr:rowOff>72838</xdr:rowOff>
    </xdr:from>
    <xdr:to>
      <xdr:col>4</xdr:col>
      <xdr:colOff>1303560</xdr:colOff>
      <xdr:row>4</xdr:row>
      <xdr:rowOff>793376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627C2BB5-3389-EFFA-A688-785D6BA58BB3}"/>
            </a:ext>
          </a:extLst>
        </xdr:cNvPr>
        <xdr:cNvGrpSpPr/>
      </xdr:nvGrpSpPr>
      <xdr:grpSpPr>
        <a:xfrm>
          <a:off x="3321515" y="138152"/>
          <a:ext cx="3065674" cy="3202481"/>
          <a:chOff x="7891598" y="3429480"/>
          <a:chExt cx="2788920" cy="3189034"/>
        </a:xfrm>
      </xdr:grpSpPr>
      <xdr:sp macro="" textlink="Calc!A14">
        <xdr:nvSpPr>
          <xdr:cNvPr id="20" name="TextBox 19">
            <a:extLst>
              <a:ext uri="{FF2B5EF4-FFF2-40B4-BE49-F238E27FC236}">
                <a16:creationId xmlns:a16="http://schemas.microsoft.com/office/drawing/2014/main" id="{F5BD1356-68A4-4CE8-AB26-FE214747B632}"/>
              </a:ext>
            </a:extLst>
          </xdr:cNvPr>
          <xdr:cNvSpPr txBox="1"/>
        </xdr:nvSpPr>
        <xdr:spPr>
          <a:xfrm>
            <a:off x="8535488" y="3429480"/>
            <a:ext cx="1501140" cy="34976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36000" tIns="36000" rIns="36000" bIns="36000" rtlCol="0" anchor="ctr">
            <a:noAutofit/>
          </a:bodyPr>
          <a:lstStyle/>
          <a:p>
            <a:pPr marL="0" indent="0" algn="ctr"/>
            <a:fld id="{36EB5C48-6647-407E-B6E4-0ECE30208763}" type="TxLink">
              <a:rPr lang="en-US" sz="1800" b="1" i="0" u="none" strike="noStrike">
                <a:solidFill>
                  <a:schemeClr val="bg1"/>
                </a:solidFill>
                <a:latin typeface="Bahnschrift"/>
                <a:ea typeface="+mn-ea"/>
                <a:cs typeface="+mn-cs"/>
              </a:rPr>
              <a:pPr marL="0" indent="0" algn="ctr"/>
              <a:t>611</a:t>
            </a:fld>
            <a:endParaRPr lang="en-GB" sz="1800" b="1" i="0" u="none" strike="noStrike">
              <a:solidFill>
                <a:schemeClr val="bg1"/>
              </a:solidFill>
              <a:latin typeface="Bahnschrift"/>
              <a:ea typeface="+mn-ea"/>
              <a:cs typeface="+mn-cs"/>
            </a:endParaRPr>
          </a:p>
        </xdr:txBody>
      </xdr: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B3FD4777-C074-4ABA-B9B0-938711FFCE5D}"/>
              </a:ext>
            </a:extLst>
          </xdr:cNvPr>
          <xdr:cNvSpPr txBox="1"/>
        </xdr:nvSpPr>
        <xdr:spPr>
          <a:xfrm>
            <a:off x="8516438" y="3742526"/>
            <a:ext cx="1539240" cy="22640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36000" tIns="36000" rIns="36000" bIns="36000" rtlCol="0" anchor="ctr">
            <a:noAutofit/>
          </a:bodyPr>
          <a:lstStyle/>
          <a:p>
            <a:pPr algn="ctr"/>
            <a:r>
              <a:rPr lang="sr-Latn-RS" sz="1000" b="0">
                <a:solidFill>
                  <a:schemeClr val="bg1"/>
                </a:solidFill>
                <a:latin typeface="Bahnschrift" panose="020B0502040204020203" pitchFamily="34" charset="0"/>
              </a:rPr>
              <a:t>AVERAGE</a:t>
            </a:r>
            <a:r>
              <a:rPr lang="sr-Latn-RS" sz="1000" b="0" baseline="0">
                <a:solidFill>
                  <a:schemeClr val="bg1"/>
                </a:solidFill>
                <a:latin typeface="Bahnschrift" panose="020B0502040204020203" pitchFamily="34" charset="0"/>
              </a:rPr>
              <a:t> DAILY VISITORS</a:t>
            </a:r>
            <a:endParaRPr lang="en-GB" sz="1000" b="0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graphicFrame macro="">
        <xdr:nvGraphicFramePr>
          <xdr:cNvPr id="22" name="Chart 21">
            <a:extLst>
              <a:ext uri="{FF2B5EF4-FFF2-40B4-BE49-F238E27FC236}">
                <a16:creationId xmlns:a16="http://schemas.microsoft.com/office/drawing/2014/main" id="{443E02FD-77F3-41C3-BD83-E7107C5BA69E}"/>
              </a:ext>
            </a:extLst>
          </xdr:cNvPr>
          <xdr:cNvGraphicFramePr>
            <a:graphicFrameLocks/>
          </xdr:cNvGraphicFramePr>
        </xdr:nvGraphicFramePr>
        <xdr:xfrm>
          <a:off x="7891598" y="4045131"/>
          <a:ext cx="2788920" cy="8806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Calc!A31">
        <xdr:nvSpPr>
          <xdr:cNvPr id="23" name="TextBox 22">
            <a:extLst>
              <a:ext uri="{FF2B5EF4-FFF2-40B4-BE49-F238E27FC236}">
                <a16:creationId xmlns:a16="http://schemas.microsoft.com/office/drawing/2014/main" id="{C389D9A9-7362-4D41-9A7A-1B18DEEA09E5}"/>
              </a:ext>
            </a:extLst>
          </xdr:cNvPr>
          <xdr:cNvSpPr txBox="1"/>
        </xdr:nvSpPr>
        <xdr:spPr>
          <a:xfrm>
            <a:off x="8535488" y="5122209"/>
            <a:ext cx="1501140" cy="34976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36000" tIns="36000" rIns="36000" bIns="36000" rtlCol="0" anchor="ctr">
            <a:noAutofit/>
          </a:bodyPr>
          <a:lstStyle/>
          <a:p>
            <a:pPr marL="0" indent="0" algn="ctr"/>
            <a:fld id="{986EEDA5-6E05-40D6-9BFB-35717D15CB28}" type="TxLink">
              <a:rPr lang="en-US" sz="1800" b="1" i="0" u="none" strike="noStrike">
                <a:solidFill>
                  <a:schemeClr val="bg1"/>
                </a:solidFill>
                <a:latin typeface="Bahnschrift"/>
                <a:ea typeface="+mn-ea"/>
                <a:cs typeface="+mn-cs"/>
              </a:rPr>
              <a:pPr marL="0" indent="0" algn="ctr"/>
              <a:t>46.3%</a:t>
            </a:fld>
            <a:endParaRPr lang="en-GB" sz="1800" b="1" i="0" u="none" strike="noStrike">
              <a:solidFill>
                <a:schemeClr val="bg1"/>
              </a:solidFill>
              <a:latin typeface="Bahnschrift"/>
              <a:ea typeface="+mn-ea"/>
              <a:cs typeface="+mn-cs"/>
            </a:endParaRPr>
          </a:p>
        </xdr:txBody>
      </xdr:sp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BACFE3BA-60AE-4406-8C5C-3CDF868E695C}"/>
              </a:ext>
            </a:extLst>
          </xdr:cNvPr>
          <xdr:cNvSpPr txBox="1"/>
        </xdr:nvSpPr>
        <xdr:spPr>
          <a:xfrm>
            <a:off x="8516438" y="5435255"/>
            <a:ext cx="1539240" cy="22640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36000" tIns="36000" rIns="36000" bIns="36000" rtlCol="0" anchor="ctr">
            <a:noAutofit/>
          </a:bodyPr>
          <a:lstStyle/>
          <a:p>
            <a:pPr algn="ctr"/>
            <a:r>
              <a:rPr lang="sr-Latn-RS" sz="1000" b="0">
                <a:solidFill>
                  <a:schemeClr val="bg1"/>
                </a:solidFill>
                <a:latin typeface="Bahnschrift" panose="020B0502040204020203" pitchFamily="34" charset="0"/>
              </a:rPr>
              <a:t>AVERAGE</a:t>
            </a:r>
            <a:r>
              <a:rPr lang="sr-Latn-RS" sz="1000" b="0" baseline="0">
                <a:solidFill>
                  <a:schemeClr val="bg1"/>
                </a:solidFill>
                <a:latin typeface="Bahnschrift" panose="020B0502040204020203" pitchFamily="34" charset="0"/>
              </a:rPr>
              <a:t> BOUNCE RATE</a:t>
            </a:r>
            <a:endParaRPr lang="en-GB" sz="1000" b="0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graphicFrame macro="">
        <xdr:nvGraphicFramePr>
          <xdr:cNvPr id="25" name="Chart 24">
            <a:extLst>
              <a:ext uri="{FF2B5EF4-FFF2-40B4-BE49-F238E27FC236}">
                <a16:creationId xmlns:a16="http://schemas.microsoft.com/office/drawing/2014/main" id="{3420F79D-0DF5-4E5C-ABE6-C895FCA2E3E3}"/>
              </a:ext>
            </a:extLst>
          </xdr:cNvPr>
          <xdr:cNvGraphicFramePr>
            <a:graphicFrameLocks/>
          </xdr:cNvGraphicFramePr>
        </xdr:nvGraphicFramePr>
        <xdr:xfrm>
          <a:off x="7891598" y="5737860"/>
          <a:ext cx="2788920" cy="88065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6</xdr:col>
      <xdr:colOff>53786</xdr:colOff>
      <xdr:row>1</xdr:row>
      <xdr:rowOff>169657</xdr:rowOff>
    </xdr:from>
    <xdr:to>
      <xdr:col>9</xdr:col>
      <xdr:colOff>573738</xdr:colOff>
      <xdr:row>1</xdr:row>
      <xdr:rowOff>636494</xdr:rowOff>
    </xdr:to>
    <xdr:sp macro="" textlink="Calc!A48">
      <xdr:nvSpPr>
        <xdr:cNvPr id="26" name="TextBox 25">
          <a:extLst>
            <a:ext uri="{FF2B5EF4-FFF2-40B4-BE49-F238E27FC236}">
              <a16:creationId xmlns:a16="http://schemas.microsoft.com/office/drawing/2014/main" id="{3F12178C-927A-4AE8-BD43-EA36315A3EF1}"/>
            </a:ext>
          </a:extLst>
        </xdr:cNvPr>
        <xdr:cNvSpPr txBox="1"/>
      </xdr:nvSpPr>
      <xdr:spPr>
        <a:xfrm>
          <a:off x="7198657" y="232410"/>
          <a:ext cx="2348752" cy="4668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marL="0" indent="0" algn="ctr"/>
          <a:fld id="{98B99E53-89BA-4831-B4EF-EC74D5D2F471}" type="TxLink">
            <a:rPr lang="en-US" sz="3600" b="1" i="0" u="none" strike="noStrike">
              <a:solidFill>
                <a:schemeClr val="bg1"/>
              </a:solidFill>
              <a:latin typeface="Bahnschrift"/>
              <a:ea typeface="+mn-ea"/>
              <a:cs typeface="+mn-cs"/>
            </a:rPr>
            <a:pPr marL="0" indent="0" algn="ctr"/>
            <a:t>222,966</a:t>
          </a:fld>
          <a:endParaRPr lang="en-GB" sz="3600" b="1" i="0" u="none" strike="noStrike">
            <a:solidFill>
              <a:schemeClr val="bg1"/>
            </a:solidFill>
            <a:latin typeface="Bahnschrif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282498</xdr:colOff>
      <xdr:row>1</xdr:row>
      <xdr:rowOff>617174</xdr:rowOff>
    </xdr:from>
    <xdr:to>
      <xdr:col>9</xdr:col>
      <xdr:colOff>345027</xdr:colOff>
      <xdr:row>2</xdr:row>
      <xdr:rowOff>161365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6ACC2271-3952-4DB3-9050-83B7476C13CE}"/>
            </a:ext>
          </a:extLst>
        </xdr:cNvPr>
        <xdr:cNvSpPr txBox="1"/>
      </xdr:nvSpPr>
      <xdr:spPr>
        <a:xfrm>
          <a:off x="7427369" y="679927"/>
          <a:ext cx="1891329" cy="3689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36000" rIns="36000" bIns="36000" rtlCol="0" anchor="ctr">
          <a:noAutofit/>
        </a:bodyPr>
        <a:lstStyle/>
        <a:p>
          <a:pPr algn="ctr"/>
          <a:r>
            <a:rPr lang="sr-Latn-RS" sz="1400" b="0">
              <a:solidFill>
                <a:schemeClr val="bg1"/>
              </a:solidFill>
              <a:latin typeface="Bahnschrift" panose="020B0502040204020203" pitchFamily="34" charset="0"/>
            </a:rPr>
            <a:t>TOTAL</a:t>
          </a:r>
          <a:r>
            <a:rPr lang="sr-Latn-RS" sz="1400" b="0" baseline="0">
              <a:solidFill>
                <a:schemeClr val="bg1"/>
              </a:solidFill>
              <a:latin typeface="Bahnschrift" panose="020B0502040204020203" pitchFamily="34" charset="0"/>
            </a:rPr>
            <a:t> VISITORS  I  YTD</a:t>
          </a:r>
          <a:endParaRPr lang="en-GB" sz="1400" b="0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5</xdr:col>
      <xdr:colOff>546846</xdr:colOff>
      <xdr:row>2</xdr:row>
      <xdr:rowOff>179293</xdr:rowOff>
    </xdr:from>
    <xdr:to>
      <xdr:col>10</xdr:col>
      <xdr:colOff>53787</xdr:colOff>
      <xdr:row>4</xdr:row>
      <xdr:rowOff>726140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8E9859F-48D5-496F-824C-EB4BB068A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51483</xdr:colOff>
      <xdr:row>2</xdr:row>
      <xdr:rowOff>734402</xdr:rowOff>
    </xdr:from>
    <xdr:to>
      <xdr:col>8</xdr:col>
      <xdr:colOff>557875</xdr:colOff>
      <xdr:row>3</xdr:row>
      <xdr:rowOff>377205</xdr:rowOff>
    </xdr:to>
    <xdr:sp macro="" textlink="Calc!C48">
      <xdr:nvSpPr>
        <xdr:cNvPr id="29" name="TextBox 28">
          <a:extLst>
            <a:ext uri="{FF2B5EF4-FFF2-40B4-BE49-F238E27FC236}">
              <a16:creationId xmlns:a16="http://schemas.microsoft.com/office/drawing/2014/main" id="{EE4C2A88-F3E5-4706-9A91-DC1362188629}"/>
            </a:ext>
          </a:extLst>
        </xdr:cNvPr>
        <xdr:cNvSpPr txBox="1"/>
      </xdr:nvSpPr>
      <xdr:spPr>
        <a:xfrm>
          <a:off x="7818021" y="1613633"/>
          <a:ext cx="1115992" cy="4634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36000" rIns="36000" bIns="36000" rtlCol="0" anchor="ctr">
          <a:noAutofit/>
        </a:bodyPr>
        <a:lstStyle/>
        <a:p>
          <a:pPr marL="0" indent="0" algn="ctr"/>
          <a:fld id="{9E6E46FD-E49E-4005-8868-0EB8521799E7}" type="TxLink">
            <a:rPr lang="en-US" sz="2800" b="0">
              <a:solidFill>
                <a:schemeClr val="bg1"/>
              </a:solidFill>
              <a:latin typeface="Bahnschrift" panose="020B0502040204020203" pitchFamily="34" charset="0"/>
              <a:ea typeface="+mn-ea"/>
              <a:cs typeface="+mn-cs"/>
            </a:rPr>
            <a:pPr marL="0" indent="0" algn="ctr"/>
            <a:t>93%</a:t>
          </a:fld>
          <a:endParaRPr lang="en-GB" sz="2800" b="0">
            <a:solidFill>
              <a:schemeClr val="bg1"/>
            </a:solidFill>
            <a:latin typeface="Bahnschrift" panose="020B0502040204020203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423517</xdr:colOff>
      <xdr:row>3</xdr:row>
      <xdr:rowOff>322025</xdr:rowOff>
    </xdr:from>
    <xdr:to>
      <xdr:col>9</xdr:col>
      <xdr:colOff>185842</xdr:colOff>
      <xdr:row>3</xdr:row>
      <xdr:rowOff>690969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A30FB757-862C-484E-BD07-C8E84E7F5ECA}"/>
            </a:ext>
          </a:extLst>
        </xdr:cNvPr>
        <xdr:cNvSpPr txBox="1"/>
      </xdr:nvSpPr>
      <xdr:spPr>
        <a:xfrm>
          <a:off x="7580455" y="2021871"/>
          <a:ext cx="1591125" cy="3689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36000" rIns="36000" bIns="36000" rtlCol="0" anchor="ctr">
          <a:noAutofit/>
        </a:bodyPr>
        <a:lstStyle/>
        <a:p>
          <a:pPr algn="ctr"/>
          <a:r>
            <a:rPr lang="sr-Latn-RS" sz="1400" b="0">
              <a:solidFill>
                <a:schemeClr val="bg1"/>
              </a:solidFill>
              <a:latin typeface="Bahnschrift" panose="020B0502040204020203" pitchFamily="34" charset="0"/>
            </a:rPr>
            <a:t>TARGET</a:t>
          </a:r>
          <a:r>
            <a:rPr lang="sr-Latn-RS" sz="1400" b="0" baseline="0">
              <a:solidFill>
                <a:schemeClr val="bg1"/>
              </a:solidFill>
              <a:latin typeface="Bahnschrift" panose="020B0502040204020203" pitchFamily="34" charset="0"/>
            </a:rPr>
            <a:t> MET</a:t>
          </a:r>
          <a:endParaRPr lang="en-GB" sz="1400" b="0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7</xdr:col>
      <xdr:colOff>51483</xdr:colOff>
      <xdr:row>3</xdr:row>
      <xdr:rowOff>591657</xdr:rowOff>
    </xdr:from>
    <xdr:to>
      <xdr:col>8</xdr:col>
      <xdr:colOff>557875</xdr:colOff>
      <xdr:row>4</xdr:row>
      <xdr:rowOff>58613</xdr:rowOff>
    </xdr:to>
    <xdr:sp macro="" textlink="Calc!B48">
      <xdr:nvSpPr>
        <xdr:cNvPr id="31" name="TextBox 30">
          <a:extLst>
            <a:ext uri="{FF2B5EF4-FFF2-40B4-BE49-F238E27FC236}">
              <a16:creationId xmlns:a16="http://schemas.microsoft.com/office/drawing/2014/main" id="{1750A6F5-4832-4CE3-AE7D-B77EEF4296EE}"/>
            </a:ext>
          </a:extLst>
        </xdr:cNvPr>
        <xdr:cNvSpPr txBox="1"/>
      </xdr:nvSpPr>
      <xdr:spPr>
        <a:xfrm>
          <a:off x="7818021" y="2291503"/>
          <a:ext cx="1115992" cy="287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36000" rIns="36000" bIns="36000" rtlCol="0" anchor="ctr">
          <a:noAutofit/>
        </a:bodyPr>
        <a:lstStyle/>
        <a:p>
          <a:pPr marL="0" indent="0" algn="ctr"/>
          <a:fld id="{D873BC05-5124-4E99-8F80-B7340EAFBA44}" type="TxLink">
            <a:rPr lang="en-US" sz="1400" b="1">
              <a:solidFill>
                <a:srgbClr val="AB7474"/>
              </a:solidFill>
              <a:latin typeface="Bahnschrift" panose="020B0502040204020203" pitchFamily="34" charset="0"/>
              <a:ea typeface="+mn-ea"/>
              <a:cs typeface="+mn-cs"/>
            </a:rPr>
            <a:pPr marL="0" indent="0" algn="ctr"/>
            <a:t>240,000</a:t>
          </a:fld>
          <a:endParaRPr lang="en-GB" sz="1400" b="1">
            <a:solidFill>
              <a:srgbClr val="AB7474"/>
            </a:solidFill>
            <a:latin typeface="Bahnschrift" panose="020B0502040204020203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114752</xdr:colOff>
      <xdr:row>3</xdr:row>
      <xdr:rowOff>774053</xdr:rowOff>
    </xdr:from>
    <xdr:to>
      <xdr:col>8</xdr:col>
      <xdr:colOff>494607</xdr:colOff>
      <xdr:row>4</xdr:row>
      <xdr:rowOff>222735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AA07B32B-7018-43A2-AEFD-54031C97AC20}"/>
            </a:ext>
          </a:extLst>
        </xdr:cNvPr>
        <xdr:cNvSpPr txBox="1"/>
      </xdr:nvSpPr>
      <xdr:spPr>
        <a:xfrm>
          <a:off x="7881290" y="2473899"/>
          <a:ext cx="989455" cy="2692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36000" rIns="36000" bIns="36000" rtlCol="0" anchor="ctr">
          <a:noAutofit/>
        </a:bodyPr>
        <a:lstStyle/>
        <a:p>
          <a:pPr algn="ctr"/>
          <a:r>
            <a:rPr lang="sr-Latn-RS" sz="1100" b="0">
              <a:solidFill>
                <a:srgbClr val="AB7474"/>
              </a:solidFill>
              <a:latin typeface="Bahnschrift" panose="020B0502040204020203" pitchFamily="34" charset="0"/>
            </a:rPr>
            <a:t>VISITORS</a:t>
          </a:r>
          <a:endParaRPr lang="en-GB" sz="1100" b="0">
            <a:solidFill>
              <a:srgbClr val="AB7474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</xdr:col>
      <xdr:colOff>149935</xdr:colOff>
      <xdr:row>7</xdr:row>
      <xdr:rowOff>497541</xdr:rowOff>
    </xdr:from>
    <xdr:to>
      <xdr:col>1</xdr:col>
      <xdr:colOff>2274570</xdr:colOff>
      <xdr:row>7</xdr:row>
      <xdr:rowOff>1089212</xdr:rowOff>
    </xdr:to>
    <xdr:sp macro="" textlink="">
      <xdr:nvSpPr>
        <xdr:cNvPr id="36" name="Rectangle: Rounded Corners 35">
          <a:extLst>
            <a:ext uri="{FF2B5EF4-FFF2-40B4-BE49-F238E27FC236}">
              <a16:creationId xmlns:a16="http://schemas.microsoft.com/office/drawing/2014/main" id="{8AE1C635-2137-D977-35B3-1531ED744543}"/>
            </a:ext>
          </a:extLst>
        </xdr:cNvPr>
        <xdr:cNvSpPr/>
      </xdr:nvSpPr>
      <xdr:spPr>
        <a:xfrm>
          <a:off x="546175" y="4178001"/>
          <a:ext cx="2124635" cy="591671"/>
        </a:xfrm>
        <a:prstGeom prst="roundRect">
          <a:avLst>
            <a:gd name="adj" fmla="val 27273"/>
          </a:avLst>
        </a:prstGeom>
        <a:solidFill>
          <a:srgbClr val="CC979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7</xdr:row>
      <xdr:rowOff>135642</xdr:rowOff>
    </xdr:from>
    <xdr:to>
      <xdr:col>3</xdr:col>
      <xdr:colOff>8965</xdr:colOff>
      <xdr:row>7</xdr:row>
      <xdr:rowOff>507148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63A740FA-811E-4314-91DF-2D2D2D61ABBD}"/>
            </a:ext>
          </a:extLst>
        </xdr:cNvPr>
        <xdr:cNvSpPr txBox="1"/>
      </xdr:nvSpPr>
      <xdr:spPr>
        <a:xfrm>
          <a:off x="0" y="3816102"/>
          <a:ext cx="3216985" cy="3715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36000" rIns="36000" bIns="36000" rtlCol="0" anchor="ctr">
          <a:noAutofit/>
        </a:bodyPr>
        <a:lstStyle/>
        <a:p>
          <a:pPr algn="ctr"/>
          <a:r>
            <a:rPr lang="sr-Latn-RS" sz="1400" b="0">
              <a:solidFill>
                <a:srgbClr val="CC9797"/>
              </a:solidFill>
              <a:latin typeface="Bahnschrift" panose="020B0502040204020203" pitchFamily="34" charset="0"/>
            </a:rPr>
            <a:t>AVERAGE</a:t>
          </a:r>
          <a:r>
            <a:rPr lang="sr-Latn-RS" sz="1400" b="0" baseline="0">
              <a:solidFill>
                <a:srgbClr val="CC9797"/>
              </a:solidFill>
              <a:latin typeface="Bahnschrift" panose="020B0502040204020203" pitchFamily="34" charset="0"/>
            </a:rPr>
            <a:t> DAILY VISITORS</a:t>
          </a:r>
          <a:endParaRPr lang="en-GB" sz="1400" b="0">
            <a:solidFill>
              <a:srgbClr val="CC9797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</xdr:col>
      <xdr:colOff>190725</xdr:colOff>
      <xdr:row>7</xdr:row>
      <xdr:rowOff>559958</xdr:rowOff>
    </xdr:from>
    <xdr:to>
      <xdr:col>1</xdr:col>
      <xdr:colOff>2233780</xdr:colOff>
      <xdr:row>7</xdr:row>
      <xdr:rowOff>1026795</xdr:rowOff>
    </xdr:to>
    <xdr:sp macro="" textlink="Calc!A55">
      <xdr:nvSpPr>
        <xdr:cNvPr id="35" name="TextBox 34">
          <a:extLst>
            <a:ext uri="{FF2B5EF4-FFF2-40B4-BE49-F238E27FC236}">
              <a16:creationId xmlns:a16="http://schemas.microsoft.com/office/drawing/2014/main" id="{F8BD55A5-7266-4F13-9DA0-FFA7034D5408}"/>
            </a:ext>
          </a:extLst>
        </xdr:cNvPr>
        <xdr:cNvSpPr txBox="1"/>
      </xdr:nvSpPr>
      <xdr:spPr>
        <a:xfrm>
          <a:off x="586965" y="4240418"/>
          <a:ext cx="2043055" cy="4668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marL="0" indent="0" algn="ctr"/>
          <a:fld id="{FF748D6D-A23C-46B5-808C-DECEA528E563}" type="TxLink">
            <a:rPr lang="en-US" sz="3200" b="1" i="0" u="none" strike="noStrike">
              <a:solidFill>
                <a:schemeClr val="bg1"/>
              </a:solidFill>
              <a:latin typeface="Bahnschrift"/>
              <a:ea typeface="+mn-ea"/>
              <a:cs typeface="+mn-cs"/>
            </a:rPr>
            <a:t>591</a:t>
          </a:fld>
          <a:endParaRPr lang="en-GB" sz="8000" b="1" i="0" u="none" strike="noStrike">
            <a:solidFill>
              <a:schemeClr val="bg1"/>
            </a:solidFill>
            <a:latin typeface="Bahnschrif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217714</xdr:colOff>
      <xdr:row>7</xdr:row>
      <xdr:rowOff>159098</xdr:rowOff>
    </xdr:from>
    <xdr:to>
      <xdr:col>10</xdr:col>
      <xdr:colOff>500744</xdr:colOff>
      <xdr:row>7</xdr:row>
      <xdr:rowOff>1182355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6E29980A-A87D-4736-886E-CE2738465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315402</xdr:colOff>
      <xdr:row>7</xdr:row>
      <xdr:rowOff>63152</xdr:rowOff>
    </xdr:from>
    <xdr:to>
      <xdr:col>4</xdr:col>
      <xdr:colOff>1173481</xdr:colOff>
      <xdr:row>7</xdr:row>
      <xdr:rowOff>297180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AF7890BD-63B3-980E-F934-44D2EA38DD7A}"/>
            </a:ext>
          </a:extLst>
        </xdr:cNvPr>
        <xdr:cNvGrpSpPr/>
      </xdr:nvGrpSpPr>
      <xdr:grpSpPr>
        <a:xfrm>
          <a:off x="3515802" y="3775181"/>
          <a:ext cx="2741308" cy="234028"/>
          <a:chOff x="3409122" y="3697892"/>
          <a:chExt cx="2740219" cy="234028"/>
        </a:xfrm>
      </xdr:grpSpPr>
      <xdr:sp macro="" textlink="">
        <xdr:nvSpPr>
          <xdr:cNvPr id="38" name="TextBox 37">
            <a:extLst>
              <a:ext uri="{FF2B5EF4-FFF2-40B4-BE49-F238E27FC236}">
                <a16:creationId xmlns:a16="http://schemas.microsoft.com/office/drawing/2014/main" id="{B7C812FC-661C-4034-B017-C7AC480153A3}"/>
              </a:ext>
            </a:extLst>
          </xdr:cNvPr>
          <xdr:cNvSpPr txBox="1"/>
        </xdr:nvSpPr>
        <xdr:spPr>
          <a:xfrm>
            <a:off x="3409122" y="3697892"/>
            <a:ext cx="1833438" cy="2340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36000" tIns="36000" rIns="36000" bIns="36000" rtlCol="0" anchor="ctr">
            <a:noAutofit/>
          </a:bodyPr>
          <a:lstStyle/>
          <a:p>
            <a:pPr algn="l"/>
            <a:r>
              <a:rPr lang="sr-Latn-RS" sz="900" b="0">
                <a:solidFill>
                  <a:srgbClr val="CC9797"/>
                </a:solidFill>
                <a:latin typeface="Bahnschrift" panose="020B0502040204020203" pitchFamily="34" charset="0"/>
              </a:rPr>
              <a:t>New, Unique, and Total Visitors for</a:t>
            </a:r>
            <a:endParaRPr lang="en-GB" sz="900" b="0">
              <a:solidFill>
                <a:srgbClr val="CC9797"/>
              </a:solidFill>
              <a:latin typeface="Bahnschrift" panose="020B0502040204020203" pitchFamily="34" charset="0"/>
            </a:endParaRPr>
          </a:p>
        </xdr:txBody>
      </xdr:sp>
      <xdr:sp macro="" textlink="$E$7">
        <xdr:nvSpPr>
          <xdr:cNvPr id="39" name="TextBox 38">
            <a:extLst>
              <a:ext uri="{FF2B5EF4-FFF2-40B4-BE49-F238E27FC236}">
                <a16:creationId xmlns:a16="http://schemas.microsoft.com/office/drawing/2014/main" id="{27F744E4-A87B-4E2A-A4F6-674527AD7A4F}"/>
              </a:ext>
            </a:extLst>
          </xdr:cNvPr>
          <xdr:cNvSpPr txBox="1"/>
        </xdr:nvSpPr>
        <xdr:spPr>
          <a:xfrm>
            <a:off x="5214167" y="3706906"/>
            <a:ext cx="935174" cy="216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36000" tIns="36000" rIns="36000" bIns="36000" rtlCol="0" anchor="ctr">
            <a:noAutofit/>
          </a:bodyPr>
          <a:lstStyle/>
          <a:p>
            <a:pPr algn="l"/>
            <a:fld id="{7F2560F1-7ED7-4C8B-9557-0EC1C90A3711}" type="TxLink">
              <a:rPr lang="en-US" sz="900" b="0" i="0" u="none" strike="noStrike">
                <a:solidFill>
                  <a:srgbClr val="AB7474"/>
                </a:solidFill>
                <a:latin typeface="Bahnschrift"/>
              </a:rPr>
              <a:t>August</a:t>
            </a:fld>
            <a:endParaRPr lang="en-GB" sz="500" b="0">
              <a:solidFill>
                <a:srgbClr val="CC9797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1</xdr:col>
      <xdr:colOff>149935</xdr:colOff>
      <xdr:row>8</xdr:row>
      <xdr:rowOff>436581</xdr:rowOff>
    </xdr:from>
    <xdr:to>
      <xdr:col>1</xdr:col>
      <xdr:colOff>2274570</xdr:colOff>
      <xdr:row>8</xdr:row>
      <xdr:rowOff>1028252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147B2EAF-1301-4415-91BA-25F15F800DA2}"/>
            </a:ext>
          </a:extLst>
        </xdr:cNvPr>
        <xdr:cNvSpPr/>
      </xdr:nvSpPr>
      <xdr:spPr>
        <a:xfrm>
          <a:off x="546175" y="5374341"/>
          <a:ext cx="2124635" cy="591671"/>
        </a:xfrm>
        <a:prstGeom prst="roundRect">
          <a:avLst>
            <a:gd name="adj" fmla="val 27273"/>
          </a:avLst>
        </a:prstGeom>
        <a:solidFill>
          <a:srgbClr val="CC979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8</xdr:row>
      <xdr:rowOff>74682</xdr:rowOff>
    </xdr:from>
    <xdr:to>
      <xdr:col>3</xdr:col>
      <xdr:colOff>8965</xdr:colOff>
      <xdr:row>8</xdr:row>
      <xdr:rowOff>446188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10A2664-9D6D-4E40-BED8-9592CCA2D012}"/>
            </a:ext>
          </a:extLst>
        </xdr:cNvPr>
        <xdr:cNvSpPr txBox="1"/>
      </xdr:nvSpPr>
      <xdr:spPr>
        <a:xfrm>
          <a:off x="0" y="5012442"/>
          <a:ext cx="3216985" cy="3715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36000" rIns="36000" bIns="36000" rtlCol="0" anchor="ctr">
          <a:noAutofit/>
        </a:bodyPr>
        <a:lstStyle/>
        <a:p>
          <a:pPr algn="ctr"/>
          <a:r>
            <a:rPr lang="sr-Latn-RS" sz="1400" b="0">
              <a:solidFill>
                <a:srgbClr val="CC9797"/>
              </a:solidFill>
              <a:latin typeface="Bahnschrift" panose="020B0502040204020203" pitchFamily="34" charset="0"/>
            </a:rPr>
            <a:t>AVERAGE</a:t>
          </a:r>
          <a:r>
            <a:rPr lang="sr-Latn-RS" sz="1400" b="0" baseline="0">
              <a:solidFill>
                <a:srgbClr val="CC9797"/>
              </a:solidFill>
              <a:latin typeface="Bahnschrift" panose="020B0502040204020203" pitchFamily="34" charset="0"/>
            </a:rPr>
            <a:t> BOUNCE RATE</a:t>
          </a:r>
          <a:endParaRPr lang="en-GB" sz="1400" b="0">
            <a:solidFill>
              <a:srgbClr val="CC9797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</xdr:col>
      <xdr:colOff>190725</xdr:colOff>
      <xdr:row>8</xdr:row>
      <xdr:rowOff>498998</xdr:rowOff>
    </xdr:from>
    <xdr:to>
      <xdr:col>1</xdr:col>
      <xdr:colOff>2233780</xdr:colOff>
      <xdr:row>8</xdr:row>
      <xdr:rowOff>965835</xdr:rowOff>
    </xdr:to>
    <xdr:sp macro="" textlink="Calc!A92">
      <xdr:nvSpPr>
        <xdr:cNvPr id="43" name="TextBox 42">
          <a:extLst>
            <a:ext uri="{FF2B5EF4-FFF2-40B4-BE49-F238E27FC236}">
              <a16:creationId xmlns:a16="http://schemas.microsoft.com/office/drawing/2014/main" id="{C1F77508-80D8-4DBC-855C-216DB7213A31}"/>
            </a:ext>
          </a:extLst>
        </xdr:cNvPr>
        <xdr:cNvSpPr txBox="1"/>
      </xdr:nvSpPr>
      <xdr:spPr>
        <a:xfrm>
          <a:off x="586965" y="5436758"/>
          <a:ext cx="2043055" cy="4668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marL="0" indent="0" algn="ctr"/>
          <a:fld id="{F1A7F654-0770-4E3C-BC49-D26F6112611C}" type="TxLink">
            <a:rPr lang="en-US" sz="3200" b="1" i="0" u="none" strike="noStrike">
              <a:solidFill>
                <a:schemeClr val="bg1"/>
              </a:solidFill>
              <a:latin typeface="Bahnschrift"/>
              <a:ea typeface="+mn-ea"/>
              <a:cs typeface="+mn-cs"/>
            </a:rPr>
            <a:t>46.5%</a:t>
          </a:fld>
          <a:endParaRPr lang="en-GB" sz="28700" b="1" i="0" u="none" strike="noStrike">
            <a:solidFill>
              <a:schemeClr val="bg1"/>
            </a:solidFill>
            <a:latin typeface="Bahnschrif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283030</xdr:colOff>
      <xdr:row>8</xdr:row>
      <xdr:rowOff>65317</xdr:rowOff>
    </xdr:from>
    <xdr:to>
      <xdr:col>10</xdr:col>
      <xdr:colOff>511630</xdr:colOff>
      <xdr:row>8</xdr:row>
      <xdr:rowOff>1219203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A4510F0E-1F90-47F4-AF68-DDCC0A303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315402</xdr:colOff>
      <xdr:row>8</xdr:row>
      <xdr:rowOff>40292</xdr:rowOff>
    </xdr:from>
    <xdr:to>
      <xdr:col>4</xdr:col>
      <xdr:colOff>228601</xdr:colOff>
      <xdr:row>8</xdr:row>
      <xdr:rowOff>274320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41B5354F-4400-44D6-95B0-6D8ED54883B0}"/>
            </a:ext>
          </a:extLst>
        </xdr:cNvPr>
        <xdr:cNvGrpSpPr/>
      </xdr:nvGrpSpPr>
      <xdr:grpSpPr>
        <a:xfrm>
          <a:off x="3515802" y="5015063"/>
          <a:ext cx="1796428" cy="234028"/>
          <a:chOff x="3409122" y="3697892"/>
          <a:chExt cx="1795339" cy="234028"/>
        </a:xfrm>
      </xdr:grpSpPr>
      <xdr:sp macro="" textlink="">
        <xdr:nvSpPr>
          <xdr:cNvPr id="46" name="TextBox 45">
            <a:extLst>
              <a:ext uri="{FF2B5EF4-FFF2-40B4-BE49-F238E27FC236}">
                <a16:creationId xmlns:a16="http://schemas.microsoft.com/office/drawing/2014/main" id="{0056A1D7-3671-9E13-8872-133D2AAC7D19}"/>
              </a:ext>
            </a:extLst>
          </xdr:cNvPr>
          <xdr:cNvSpPr txBox="1"/>
        </xdr:nvSpPr>
        <xdr:spPr>
          <a:xfrm>
            <a:off x="3409122" y="3697892"/>
            <a:ext cx="888558" cy="2340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36000" tIns="36000" rIns="36000" bIns="36000" rtlCol="0" anchor="ctr">
            <a:noAutofit/>
          </a:bodyPr>
          <a:lstStyle/>
          <a:p>
            <a:pPr algn="l"/>
            <a:r>
              <a:rPr lang="sr-Latn-RS" sz="900" b="0">
                <a:solidFill>
                  <a:srgbClr val="CC9797"/>
                </a:solidFill>
                <a:latin typeface="Bahnschrift" panose="020B0502040204020203" pitchFamily="34" charset="0"/>
              </a:rPr>
              <a:t>Bounce</a:t>
            </a:r>
            <a:r>
              <a:rPr lang="sr-Latn-RS" sz="900" b="0" baseline="0">
                <a:solidFill>
                  <a:srgbClr val="CC9797"/>
                </a:solidFill>
                <a:latin typeface="Bahnschrift" panose="020B0502040204020203" pitchFamily="34" charset="0"/>
              </a:rPr>
              <a:t> Rate for</a:t>
            </a:r>
            <a:endParaRPr lang="en-GB" sz="900" b="0">
              <a:solidFill>
                <a:srgbClr val="CC9797"/>
              </a:solidFill>
              <a:latin typeface="Bahnschrift" panose="020B0502040204020203" pitchFamily="34" charset="0"/>
            </a:endParaRPr>
          </a:p>
        </xdr:txBody>
      </xdr:sp>
      <xdr:sp macro="" textlink="$E$7">
        <xdr:nvSpPr>
          <xdr:cNvPr id="47" name="TextBox 46">
            <a:extLst>
              <a:ext uri="{FF2B5EF4-FFF2-40B4-BE49-F238E27FC236}">
                <a16:creationId xmlns:a16="http://schemas.microsoft.com/office/drawing/2014/main" id="{F93BFB7B-3133-B2FB-3B54-14A96C0D84FE}"/>
              </a:ext>
            </a:extLst>
          </xdr:cNvPr>
          <xdr:cNvSpPr txBox="1"/>
        </xdr:nvSpPr>
        <xdr:spPr>
          <a:xfrm>
            <a:off x="4269287" y="3706906"/>
            <a:ext cx="935174" cy="216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36000" tIns="36000" rIns="36000" bIns="36000" rtlCol="0" anchor="ctr">
            <a:noAutofit/>
          </a:bodyPr>
          <a:lstStyle/>
          <a:p>
            <a:pPr algn="l"/>
            <a:fld id="{7F2560F1-7ED7-4C8B-9557-0EC1C90A3711}" type="TxLink">
              <a:rPr lang="en-US" sz="900" b="0" i="0" u="none" strike="noStrike">
                <a:solidFill>
                  <a:srgbClr val="AB7474"/>
                </a:solidFill>
                <a:latin typeface="Bahnschrift"/>
              </a:rPr>
              <a:t>August</a:t>
            </a:fld>
            <a:endParaRPr lang="en-GB" sz="500" b="0">
              <a:solidFill>
                <a:srgbClr val="CC9797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1</xdr:col>
      <xdr:colOff>149935</xdr:colOff>
      <xdr:row>9</xdr:row>
      <xdr:rowOff>390861</xdr:rowOff>
    </xdr:from>
    <xdr:to>
      <xdr:col>1</xdr:col>
      <xdr:colOff>2274570</xdr:colOff>
      <xdr:row>9</xdr:row>
      <xdr:rowOff>982532</xdr:rowOff>
    </xdr:to>
    <xdr:sp macro="" textlink="">
      <xdr:nvSpPr>
        <xdr:cNvPr id="48" name="Rectangle: Rounded Corners 47">
          <a:extLst>
            <a:ext uri="{FF2B5EF4-FFF2-40B4-BE49-F238E27FC236}">
              <a16:creationId xmlns:a16="http://schemas.microsoft.com/office/drawing/2014/main" id="{ED2291A0-6075-4015-8280-1BF416F9B4AA}"/>
            </a:ext>
          </a:extLst>
        </xdr:cNvPr>
        <xdr:cNvSpPr/>
      </xdr:nvSpPr>
      <xdr:spPr>
        <a:xfrm>
          <a:off x="546175" y="6585921"/>
          <a:ext cx="2124635" cy="591671"/>
        </a:xfrm>
        <a:prstGeom prst="roundRect">
          <a:avLst>
            <a:gd name="adj" fmla="val 27273"/>
          </a:avLst>
        </a:prstGeom>
        <a:solidFill>
          <a:srgbClr val="CC979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9</xdr:row>
      <xdr:rowOff>28962</xdr:rowOff>
    </xdr:from>
    <xdr:to>
      <xdr:col>3</xdr:col>
      <xdr:colOff>8965</xdr:colOff>
      <xdr:row>9</xdr:row>
      <xdr:rowOff>400468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CA53DC18-225E-4934-ACCA-21C8481E3F0B}"/>
            </a:ext>
          </a:extLst>
        </xdr:cNvPr>
        <xdr:cNvSpPr txBox="1"/>
      </xdr:nvSpPr>
      <xdr:spPr>
        <a:xfrm>
          <a:off x="0" y="6224022"/>
          <a:ext cx="3216985" cy="3715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36000" rIns="36000" bIns="36000" rtlCol="0" anchor="ctr">
          <a:noAutofit/>
        </a:bodyPr>
        <a:lstStyle/>
        <a:p>
          <a:pPr algn="ctr"/>
          <a:r>
            <a:rPr lang="sr-Latn-RS" sz="1400" b="0">
              <a:solidFill>
                <a:srgbClr val="CC9797"/>
              </a:solidFill>
              <a:latin typeface="Bahnschrift" panose="020B0502040204020203" pitchFamily="34" charset="0"/>
            </a:rPr>
            <a:t>AVERAGE</a:t>
          </a:r>
          <a:r>
            <a:rPr lang="sr-Latn-RS" sz="1400" b="0" baseline="0">
              <a:solidFill>
                <a:srgbClr val="CC9797"/>
              </a:solidFill>
              <a:latin typeface="Bahnschrift" panose="020B0502040204020203" pitchFamily="34" charset="0"/>
            </a:rPr>
            <a:t> TIME ON SITE (MINUTES)</a:t>
          </a:r>
          <a:endParaRPr lang="en-GB" sz="1400" b="0">
            <a:solidFill>
              <a:srgbClr val="CC9797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</xdr:col>
      <xdr:colOff>190725</xdr:colOff>
      <xdr:row>9</xdr:row>
      <xdr:rowOff>453278</xdr:rowOff>
    </xdr:from>
    <xdr:to>
      <xdr:col>1</xdr:col>
      <xdr:colOff>2233780</xdr:colOff>
      <xdr:row>9</xdr:row>
      <xdr:rowOff>920115</xdr:rowOff>
    </xdr:to>
    <xdr:sp macro="" textlink="Calc!A129">
      <xdr:nvSpPr>
        <xdr:cNvPr id="50" name="TextBox 49">
          <a:extLst>
            <a:ext uri="{FF2B5EF4-FFF2-40B4-BE49-F238E27FC236}">
              <a16:creationId xmlns:a16="http://schemas.microsoft.com/office/drawing/2014/main" id="{494A8A04-6980-4D11-9D85-F622C7551D54}"/>
            </a:ext>
          </a:extLst>
        </xdr:cNvPr>
        <xdr:cNvSpPr txBox="1"/>
      </xdr:nvSpPr>
      <xdr:spPr>
        <a:xfrm>
          <a:off x="586965" y="6648338"/>
          <a:ext cx="2043055" cy="4668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marL="0" indent="0" algn="ctr"/>
          <a:fld id="{06123929-3BA5-4D3B-9D9A-E45A8780A85C}" type="TxLink">
            <a:rPr lang="en-US" sz="3200" b="1" i="0" u="none" strike="noStrike">
              <a:solidFill>
                <a:schemeClr val="bg1"/>
              </a:solidFill>
              <a:latin typeface="Bahnschrift"/>
              <a:ea typeface="+mn-ea"/>
              <a:cs typeface="+mn-cs"/>
            </a:rPr>
            <a:t>8.6</a:t>
          </a:fld>
          <a:endParaRPr lang="en-GB" sz="123400" b="1" i="0" u="none" strike="noStrike">
            <a:solidFill>
              <a:schemeClr val="bg1"/>
            </a:solidFill>
            <a:latin typeface="Bahnschrif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251460</xdr:colOff>
      <xdr:row>9</xdr:row>
      <xdr:rowOff>0</xdr:rowOff>
    </xdr:from>
    <xdr:to>
      <xdr:col>10</xdr:col>
      <xdr:colOff>464820</xdr:colOff>
      <xdr:row>9</xdr:row>
      <xdr:rowOff>1112520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BBF9BC82-FEC1-4B05-8D60-F6AFF659B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315402</xdr:colOff>
      <xdr:row>9</xdr:row>
      <xdr:rowOff>32672</xdr:rowOff>
    </xdr:from>
    <xdr:to>
      <xdr:col>4</xdr:col>
      <xdr:colOff>693421</xdr:colOff>
      <xdr:row>9</xdr:row>
      <xdr:rowOff>266700</xdr:rowOff>
    </xdr:to>
    <xdr:grpSp>
      <xdr:nvGrpSpPr>
        <xdr:cNvPr id="52" name="Group 51">
          <a:extLst>
            <a:ext uri="{FF2B5EF4-FFF2-40B4-BE49-F238E27FC236}">
              <a16:creationId xmlns:a16="http://schemas.microsoft.com/office/drawing/2014/main" id="{9F804F1C-4655-4ECD-A99A-00B55B6E4F38}"/>
            </a:ext>
          </a:extLst>
        </xdr:cNvPr>
        <xdr:cNvGrpSpPr/>
      </xdr:nvGrpSpPr>
      <xdr:grpSpPr>
        <a:xfrm>
          <a:off x="3515802" y="6270186"/>
          <a:ext cx="2261248" cy="234028"/>
          <a:chOff x="3409122" y="3697892"/>
          <a:chExt cx="2260159" cy="234028"/>
        </a:xfrm>
      </xdr:grpSpPr>
      <xdr:sp macro="" textlink="">
        <xdr:nvSpPr>
          <xdr:cNvPr id="53" name="TextBox 52">
            <a:extLst>
              <a:ext uri="{FF2B5EF4-FFF2-40B4-BE49-F238E27FC236}">
                <a16:creationId xmlns:a16="http://schemas.microsoft.com/office/drawing/2014/main" id="{759ADBC9-40CF-1427-4836-E0AA6DE15B4A}"/>
              </a:ext>
            </a:extLst>
          </xdr:cNvPr>
          <xdr:cNvSpPr txBox="1"/>
        </xdr:nvSpPr>
        <xdr:spPr>
          <a:xfrm>
            <a:off x="3409122" y="3697892"/>
            <a:ext cx="1368000" cy="2340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36000" tIns="36000" rIns="36000" bIns="36000" rtlCol="0" anchor="ctr">
            <a:noAutofit/>
          </a:bodyPr>
          <a:lstStyle/>
          <a:p>
            <a:pPr algn="l"/>
            <a:r>
              <a:rPr lang="sr-Latn-RS" sz="900" b="0" baseline="0">
                <a:solidFill>
                  <a:srgbClr val="CC9797"/>
                </a:solidFill>
                <a:latin typeface="Bahnschrift" panose="020B0502040204020203" pitchFamily="34" charset="0"/>
              </a:rPr>
              <a:t>Average Time On Site for</a:t>
            </a:r>
            <a:endParaRPr lang="en-GB" sz="900" b="0">
              <a:solidFill>
                <a:srgbClr val="CC9797"/>
              </a:solidFill>
              <a:latin typeface="Bahnschrift" panose="020B0502040204020203" pitchFamily="34" charset="0"/>
            </a:endParaRPr>
          </a:p>
        </xdr:txBody>
      </xdr:sp>
      <xdr:sp macro="" textlink="$E$7">
        <xdr:nvSpPr>
          <xdr:cNvPr id="54" name="TextBox 53">
            <a:extLst>
              <a:ext uri="{FF2B5EF4-FFF2-40B4-BE49-F238E27FC236}">
                <a16:creationId xmlns:a16="http://schemas.microsoft.com/office/drawing/2014/main" id="{E57DB585-C311-B9D7-0CA1-089EAE71A8E7}"/>
              </a:ext>
            </a:extLst>
          </xdr:cNvPr>
          <xdr:cNvSpPr txBox="1"/>
        </xdr:nvSpPr>
        <xdr:spPr>
          <a:xfrm>
            <a:off x="4734107" y="3706906"/>
            <a:ext cx="935174" cy="216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36000" tIns="36000" rIns="36000" bIns="36000" rtlCol="0" anchor="ctr">
            <a:noAutofit/>
          </a:bodyPr>
          <a:lstStyle/>
          <a:p>
            <a:pPr algn="l"/>
            <a:fld id="{7F2560F1-7ED7-4C8B-9557-0EC1C90A3711}" type="TxLink">
              <a:rPr lang="en-US" sz="900" b="0" i="0" u="none" strike="noStrike">
                <a:solidFill>
                  <a:srgbClr val="AB7474"/>
                </a:solidFill>
                <a:latin typeface="Bahnschrift"/>
              </a:rPr>
              <a:t>August</a:t>
            </a:fld>
            <a:endParaRPr lang="en-GB" sz="500" b="0">
              <a:solidFill>
                <a:srgbClr val="CC9797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14287</xdr:rowOff>
    </xdr:from>
    <xdr:to>
      <xdr:col>1</xdr:col>
      <xdr:colOff>2160027</xdr:colOff>
      <xdr:row>4</xdr:row>
      <xdr:rowOff>104775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5F7635-613E-4AAC-82D9-74799B294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0047"/>
          <a:ext cx="2160027" cy="456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2D221-AE3E-46C6-B77A-3C2F93CAB095}">
  <dimension ref="B3:O376"/>
  <sheetViews>
    <sheetView topLeftCell="C1" workbookViewId="0">
      <selection activeCell="O28" sqref="O28"/>
    </sheetView>
  </sheetViews>
  <sheetFormatPr defaultRowHeight="13.8" x14ac:dyDescent="0.3"/>
  <cols>
    <col min="1" max="1" width="8.88671875" style="1"/>
    <col min="2" max="2" width="15" style="1" customWidth="1"/>
    <col min="3" max="3" width="8.88671875" style="1"/>
    <col min="4" max="10" width="15.77734375" style="1" customWidth="1"/>
    <col min="11" max="11" width="17.33203125" style="1" customWidth="1"/>
    <col min="12" max="12" width="22.109375" style="1" customWidth="1"/>
    <col min="13" max="14" width="8.88671875" style="1"/>
    <col min="15" max="15" width="30" style="1" customWidth="1"/>
    <col min="16" max="16384" width="8.88671875" style="1"/>
  </cols>
  <sheetData>
    <row r="3" spans="2:15" ht="14.4" thickBot="1" x14ac:dyDescent="0.35"/>
    <row r="4" spans="2:15" ht="42" thickBot="1" x14ac:dyDescent="0.35">
      <c r="B4" s="17" t="s">
        <v>17</v>
      </c>
      <c r="C4" s="18"/>
      <c r="D4" s="19" t="s">
        <v>12</v>
      </c>
      <c r="E4" s="19" t="s">
        <v>13</v>
      </c>
      <c r="F4" s="19" t="s">
        <v>14</v>
      </c>
      <c r="G4" s="19" t="s">
        <v>15</v>
      </c>
      <c r="H4" s="26" t="s">
        <v>16</v>
      </c>
      <c r="I4" s="20" t="s">
        <v>21</v>
      </c>
      <c r="K4" s="34" t="s">
        <v>22</v>
      </c>
      <c r="L4" s="20" t="s">
        <v>29</v>
      </c>
      <c r="O4" s="48" t="s">
        <v>34</v>
      </c>
    </row>
    <row r="5" spans="2:15" ht="14.4" thickBot="1" x14ac:dyDescent="0.35">
      <c r="B5" s="12" t="s">
        <v>0</v>
      </c>
      <c r="C5" s="13">
        <v>1</v>
      </c>
      <c r="D5" s="14">
        <v>129</v>
      </c>
      <c r="E5" s="14">
        <v>378</v>
      </c>
      <c r="F5" s="15">
        <v>0.26</v>
      </c>
      <c r="G5" s="16">
        <v>12.65</v>
      </c>
      <c r="H5" s="27">
        <v>104000</v>
      </c>
      <c r="I5" s="31">
        <v>612</v>
      </c>
      <c r="K5" s="35">
        <v>620000</v>
      </c>
      <c r="L5" s="45">
        <v>240000</v>
      </c>
      <c r="O5" s="47" t="s">
        <v>0</v>
      </c>
    </row>
    <row r="6" spans="2:15" ht="14.4" thickBot="1" x14ac:dyDescent="0.35">
      <c r="B6" s="6" t="s">
        <v>0</v>
      </c>
      <c r="C6" s="2">
        <v>2</v>
      </c>
      <c r="D6" s="3">
        <v>207</v>
      </c>
      <c r="E6" s="3">
        <v>192</v>
      </c>
      <c r="F6" s="4">
        <v>0.45</v>
      </c>
      <c r="G6" s="5">
        <v>4.6100000000000003</v>
      </c>
      <c r="H6" s="28"/>
      <c r="I6" s="32">
        <v>498</v>
      </c>
      <c r="O6" s="47" t="s">
        <v>1</v>
      </c>
    </row>
    <row r="7" spans="2:15" ht="14.4" thickBot="1" x14ac:dyDescent="0.35">
      <c r="B7" s="6" t="s">
        <v>0</v>
      </c>
      <c r="C7" s="2">
        <v>3</v>
      </c>
      <c r="D7" s="3">
        <v>52</v>
      </c>
      <c r="E7" s="3">
        <v>393</v>
      </c>
      <c r="F7" s="4">
        <v>0.66</v>
      </c>
      <c r="G7" s="5">
        <v>6.53</v>
      </c>
      <c r="H7" s="28"/>
      <c r="I7" s="32">
        <v>590</v>
      </c>
      <c r="O7" s="47" t="s">
        <v>2</v>
      </c>
    </row>
    <row r="8" spans="2:15" ht="14.4" thickBot="1" x14ac:dyDescent="0.35">
      <c r="B8" s="6" t="s">
        <v>0</v>
      </c>
      <c r="C8" s="2">
        <v>4</v>
      </c>
      <c r="D8" s="3">
        <v>190</v>
      </c>
      <c r="E8" s="3">
        <v>508</v>
      </c>
      <c r="F8" s="4">
        <v>0.38</v>
      </c>
      <c r="G8" s="5">
        <v>6.74</v>
      </c>
      <c r="H8" s="28"/>
      <c r="I8" s="32">
        <v>750</v>
      </c>
      <c r="O8" s="47" t="s">
        <v>3</v>
      </c>
    </row>
    <row r="9" spans="2:15" ht="14.4" thickBot="1" x14ac:dyDescent="0.35">
      <c r="B9" s="6" t="s">
        <v>0</v>
      </c>
      <c r="C9" s="2">
        <v>5</v>
      </c>
      <c r="D9" s="3">
        <v>145</v>
      </c>
      <c r="E9" s="3">
        <v>553</v>
      </c>
      <c r="F9" s="4">
        <v>0.27</v>
      </c>
      <c r="G9" s="5">
        <v>12.49</v>
      </c>
      <c r="H9" s="28"/>
      <c r="I9" s="32">
        <v>848</v>
      </c>
      <c r="O9" s="47" t="s">
        <v>4</v>
      </c>
    </row>
    <row r="10" spans="2:15" ht="14.4" thickBot="1" x14ac:dyDescent="0.35">
      <c r="B10" s="6" t="s">
        <v>0</v>
      </c>
      <c r="C10" s="2">
        <v>6</v>
      </c>
      <c r="D10" s="3">
        <v>181</v>
      </c>
      <c r="E10" s="3">
        <v>307</v>
      </c>
      <c r="F10" s="4">
        <v>0.26</v>
      </c>
      <c r="G10" s="5">
        <v>6.83</v>
      </c>
      <c r="H10" s="28"/>
      <c r="I10" s="32">
        <v>552</v>
      </c>
      <c r="O10" s="47" t="s">
        <v>5</v>
      </c>
    </row>
    <row r="11" spans="2:15" ht="14.4" thickBot="1" x14ac:dyDescent="0.35">
      <c r="B11" s="6" t="s">
        <v>0</v>
      </c>
      <c r="C11" s="2">
        <v>7</v>
      </c>
      <c r="D11" s="3">
        <v>147</v>
      </c>
      <c r="E11" s="3">
        <v>240</v>
      </c>
      <c r="F11" s="4">
        <v>0.69</v>
      </c>
      <c r="G11" s="5">
        <v>12.35</v>
      </c>
      <c r="H11" s="28"/>
      <c r="I11" s="32">
        <v>504</v>
      </c>
      <c r="O11" s="47" t="s">
        <v>6</v>
      </c>
    </row>
    <row r="12" spans="2:15" ht="14.4" thickBot="1" x14ac:dyDescent="0.35">
      <c r="B12" s="6" t="s">
        <v>0</v>
      </c>
      <c r="C12" s="2">
        <v>8</v>
      </c>
      <c r="D12" s="3">
        <v>151</v>
      </c>
      <c r="E12" s="3">
        <v>480</v>
      </c>
      <c r="F12" s="4">
        <v>0.53</v>
      </c>
      <c r="G12" s="5">
        <v>16.329999999999998</v>
      </c>
      <c r="H12" s="28"/>
      <c r="I12" s="32">
        <v>708</v>
      </c>
      <c r="O12" s="47" t="s">
        <v>7</v>
      </c>
    </row>
    <row r="13" spans="2:15" ht="14.4" thickBot="1" x14ac:dyDescent="0.35">
      <c r="B13" s="6" t="s">
        <v>0</v>
      </c>
      <c r="C13" s="2">
        <v>9</v>
      </c>
      <c r="D13" s="3">
        <v>131</v>
      </c>
      <c r="E13" s="3">
        <v>279</v>
      </c>
      <c r="F13" s="4">
        <v>0.28000000000000003</v>
      </c>
      <c r="G13" s="5">
        <v>7.05</v>
      </c>
      <c r="H13" s="28"/>
      <c r="I13" s="32">
        <v>471</v>
      </c>
      <c r="O13" s="47" t="s">
        <v>8</v>
      </c>
    </row>
    <row r="14" spans="2:15" ht="14.4" thickBot="1" x14ac:dyDescent="0.35">
      <c r="B14" s="6" t="s">
        <v>0</v>
      </c>
      <c r="C14" s="2">
        <v>10</v>
      </c>
      <c r="D14" s="3">
        <v>164</v>
      </c>
      <c r="E14" s="3">
        <v>414</v>
      </c>
      <c r="F14" s="4">
        <v>0.73</v>
      </c>
      <c r="G14" s="5">
        <v>12.49</v>
      </c>
      <c r="H14" s="28"/>
      <c r="I14" s="32">
        <v>706</v>
      </c>
      <c r="O14" s="47" t="s">
        <v>9</v>
      </c>
    </row>
    <row r="15" spans="2:15" ht="14.4" thickBot="1" x14ac:dyDescent="0.35">
      <c r="B15" s="6" t="s">
        <v>0</v>
      </c>
      <c r="C15" s="2">
        <v>11</v>
      </c>
      <c r="D15" s="3">
        <v>143</v>
      </c>
      <c r="E15" s="3">
        <v>324</v>
      </c>
      <c r="F15" s="4">
        <v>0.48</v>
      </c>
      <c r="G15" s="5">
        <v>6.07</v>
      </c>
      <c r="H15" s="28"/>
      <c r="I15" s="32">
        <v>561</v>
      </c>
      <c r="O15" s="47" t="s">
        <v>10</v>
      </c>
    </row>
    <row r="16" spans="2:15" ht="14.4" thickBot="1" x14ac:dyDescent="0.35">
      <c r="B16" s="6" t="s">
        <v>0</v>
      </c>
      <c r="C16" s="2">
        <v>12</v>
      </c>
      <c r="D16" s="3">
        <v>94</v>
      </c>
      <c r="E16" s="3">
        <v>333</v>
      </c>
      <c r="F16" s="4">
        <v>0.46</v>
      </c>
      <c r="G16" s="5">
        <v>4.3600000000000003</v>
      </c>
      <c r="H16" s="28"/>
      <c r="I16" s="32">
        <v>503</v>
      </c>
      <c r="O16" s="47" t="s">
        <v>11</v>
      </c>
    </row>
    <row r="17" spans="2:9" x14ac:dyDescent="0.3">
      <c r="B17" s="6" t="s">
        <v>0</v>
      </c>
      <c r="C17" s="2">
        <v>13</v>
      </c>
      <c r="D17" s="3">
        <v>198</v>
      </c>
      <c r="E17" s="3">
        <v>573</v>
      </c>
      <c r="F17" s="4">
        <v>0.51</v>
      </c>
      <c r="G17" s="5">
        <v>1.9</v>
      </c>
      <c r="H17" s="28"/>
      <c r="I17" s="32">
        <v>887</v>
      </c>
    </row>
    <row r="18" spans="2:9" x14ac:dyDescent="0.3">
      <c r="B18" s="6" t="s">
        <v>0</v>
      </c>
      <c r="C18" s="2">
        <v>14</v>
      </c>
      <c r="D18" s="3">
        <v>95</v>
      </c>
      <c r="E18" s="3">
        <v>276</v>
      </c>
      <c r="F18" s="4">
        <v>0.38</v>
      </c>
      <c r="G18" s="5">
        <v>14.07</v>
      </c>
      <c r="H18" s="28"/>
      <c r="I18" s="32">
        <v>443</v>
      </c>
    </row>
    <row r="19" spans="2:9" x14ac:dyDescent="0.3">
      <c r="B19" s="6" t="s">
        <v>0</v>
      </c>
      <c r="C19" s="2">
        <v>15</v>
      </c>
      <c r="D19" s="3">
        <v>138</v>
      </c>
      <c r="E19" s="3">
        <v>222</v>
      </c>
      <c r="F19" s="4">
        <v>0.36</v>
      </c>
      <c r="G19" s="5">
        <v>15.31</v>
      </c>
      <c r="H19" s="28"/>
      <c r="I19" s="32">
        <v>430</v>
      </c>
    </row>
    <row r="20" spans="2:9" x14ac:dyDescent="0.3">
      <c r="B20" s="6" t="s">
        <v>0</v>
      </c>
      <c r="C20" s="2">
        <v>16</v>
      </c>
      <c r="D20" s="3">
        <v>167</v>
      </c>
      <c r="E20" s="3">
        <v>284</v>
      </c>
      <c r="F20" s="4">
        <v>0.52</v>
      </c>
      <c r="G20" s="5">
        <v>2.8</v>
      </c>
      <c r="H20" s="28"/>
      <c r="I20" s="32">
        <v>540</v>
      </c>
    </row>
    <row r="21" spans="2:9" x14ac:dyDescent="0.3">
      <c r="B21" s="6" t="s">
        <v>0</v>
      </c>
      <c r="C21" s="2">
        <v>17</v>
      </c>
      <c r="D21" s="3">
        <v>161</v>
      </c>
      <c r="E21" s="3">
        <v>532</v>
      </c>
      <c r="F21" s="4">
        <v>0.41</v>
      </c>
      <c r="G21" s="5">
        <v>16.89</v>
      </c>
      <c r="H21" s="28"/>
      <c r="I21" s="32">
        <v>753</v>
      </c>
    </row>
    <row r="22" spans="2:9" x14ac:dyDescent="0.3">
      <c r="B22" s="6" t="s">
        <v>0</v>
      </c>
      <c r="C22" s="2">
        <v>18</v>
      </c>
      <c r="D22" s="3">
        <v>158</v>
      </c>
      <c r="E22" s="3">
        <v>337</v>
      </c>
      <c r="F22" s="4">
        <v>0.42</v>
      </c>
      <c r="G22" s="5">
        <v>11.5</v>
      </c>
      <c r="H22" s="28"/>
      <c r="I22" s="32">
        <v>580</v>
      </c>
    </row>
    <row r="23" spans="2:9" x14ac:dyDescent="0.3">
      <c r="B23" s="6" t="s">
        <v>0</v>
      </c>
      <c r="C23" s="2">
        <v>19</v>
      </c>
      <c r="D23" s="3">
        <v>79</v>
      </c>
      <c r="E23" s="3">
        <v>245</v>
      </c>
      <c r="F23" s="4">
        <v>0.36</v>
      </c>
      <c r="G23" s="5">
        <v>1.1599999999999999</v>
      </c>
      <c r="H23" s="28"/>
      <c r="I23" s="32">
        <v>394</v>
      </c>
    </row>
    <row r="24" spans="2:9" x14ac:dyDescent="0.3">
      <c r="B24" s="6" t="s">
        <v>0</v>
      </c>
      <c r="C24" s="2">
        <v>20</v>
      </c>
      <c r="D24" s="3">
        <v>79</v>
      </c>
      <c r="E24" s="3">
        <v>302</v>
      </c>
      <c r="F24" s="4">
        <v>0.26</v>
      </c>
      <c r="G24" s="5">
        <v>4.9800000000000004</v>
      </c>
      <c r="H24" s="28"/>
      <c r="I24" s="32">
        <v>471</v>
      </c>
    </row>
    <row r="25" spans="2:9" x14ac:dyDescent="0.3">
      <c r="B25" s="6" t="s">
        <v>0</v>
      </c>
      <c r="C25" s="2">
        <v>21</v>
      </c>
      <c r="D25" s="3">
        <v>155</v>
      </c>
      <c r="E25" s="3">
        <v>319</v>
      </c>
      <c r="F25" s="4">
        <v>0.3</v>
      </c>
      <c r="G25" s="5">
        <v>9.06</v>
      </c>
      <c r="H25" s="28"/>
      <c r="I25" s="32">
        <v>592</v>
      </c>
    </row>
    <row r="26" spans="2:9" x14ac:dyDescent="0.3">
      <c r="B26" s="6" t="s">
        <v>0</v>
      </c>
      <c r="C26" s="2">
        <v>22</v>
      </c>
      <c r="D26" s="3">
        <v>67</v>
      </c>
      <c r="E26" s="3">
        <v>312</v>
      </c>
      <c r="F26" s="4">
        <v>0.34</v>
      </c>
      <c r="G26" s="5">
        <v>6</v>
      </c>
      <c r="H26" s="28"/>
      <c r="I26" s="32">
        <v>523</v>
      </c>
    </row>
    <row r="27" spans="2:9" x14ac:dyDescent="0.3">
      <c r="B27" s="6" t="s">
        <v>0</v>
      </c>
      <c r="C27" s="2">
        <v>23</v>
      </c>
      <c r="D27" s="3">
        <v>99</v>
      </c>
      <c r="E27" s="3">
        <v>570</v>
      </c>
      <c r="F27" s="4">
        <v>0.59</v>
      </c>
      <c r="G27" s="5">
        <v>13.19</v>
      </c>
      <c r="H27" s="28"/>
      <c r="I27" s="32">
        <v>730</v>
      </c>
    </row>
    <row r="28" spans="2:9" x14ac:dyDescent="0.3">
      <c r="B28" s="6" t="s">
        <v>0</v>
      </c>
      <c r="C28" s="2">
        <v>24</v>
      </c>
      <c r="D28" s="3">
        <v>65</v>
      </c>
      <c r="E28" s="3">
        <v>239</v>
      </c>
      <c r="F28" s="4">
        <v>0.56000000000000005</v>
      </c>
      <c r="G28" s="5">
        <v>16.309999999999999</v>
      </c>
      <c r="H28" s="28"/>
      <c r="I28" s="32">
        <v>401</v>
      </c>
    </row>
    <row r="29" spans="2:9" x14ac:dyDescent="0.3">
      <c r="B29" s="6" t="s">
        <v>0</v>
      </c>
      <c r="C29" s="2">
        <v>25</v>
      </c>
      <c r="D29" s="3">
        <v>99</v>
      </c>
      <c r="E29" s="3">
        <v>530</v>
      </c>
      <c r="F29" s="4">
        <v>0.25</v>
      </c>
      <c r="G29" s="5">
        <v>2.1</v>
      </c>
      <c r="H29" s="28"/>
      <c r="I29" s="32">
        <v>684</v>
      </c>
    </row>
    <row r="30" spans="2:9" x14ac:dyDescent="0.3">
      <c r="B30" s="6" t="s">
        <v>0</v>
      </c>
      <c r="C30" s="2">
        <v>26</v>
      </c>
      <c r="D30" s="3">
        <v>88</v>
      </c>
      <c r="E30" s="3">
        <v>428</v>
      </c>
      <c r="F30" s="4">
        <v>0.52</v>
      </c>
      <c r="G30" s="5">
        <v>6.74</v>
      </c>
      <c r="H30" s="28"/>
      <c r="I30" s="32">
        <v>588</v>
      </c>
    </row>
    <row r="31" spans="2:9" x14ac:dyDescent="0.3">
      <c r="B31" s="6" t="s">
        <v>0</v>
      </c>
      <c r="C31" s="2">
        <v>27</v>
      </c>
      <c r="D31" s="3">
        <v>117</v>
      </c>
      <c r="E31" s="3">
        <v>276</v>
      </c>
      <c r="F31" s="4">
        <v>0.52</v>
      </c>
      <c r="G31" s="5">
        <v>16.16</v>
      </c>
      <c r="H31" s="28"/>
      <c r="I31" s="32">
        <v>504</v>
      </c>
    </row>
    <row r="32" spans="2:9" x14ac:dyDescent="0.3">
      <c r="B32" s="6" t="s">
        <v>0</v>
      </c>
      <c r="C32" s="2">
        <v>28</v>
      </c>
      <c r="D32" s="3">
        <v>136</v>
      </c>
      <c r="E32" s="3">
        <v>595</v>
      </c>
      <c r="F32" s="4">
        <v>0.56000000000000005</v>
      </c>
      <c r="G32" s="5">
        <v>8.16</v>
      </c>
      <c r="H32" s="28"/>
      <c r="I32" s="32">
        <v>782</v>
      </c>
    </row>
    <row r="33" spans="2:9" x14ac:dyDescent="0.3">
      <c r="B33" s="6" t="s">
        <v>0</v>
      </c>
      <c r="C33" s="2">
        <v>29</v>
      </c>
      <c r="D33" s="3">
        <v>140</v>
      </c>
      <c r="E33" s="3">
        <v>471</v>
      </c>
      <c r="F33" s="4">
        <v>0.48</v>
      </c>
      <c r="G33" s="5">
        <v>6.59</v>
      </c>
      <c r="H33" s="28"/>
      <c r="I33" s="32">
        <v>722</v>
      </c>
    </row>
    <row r="34" spans="2:9" x14ac:dyDescent="0.3">
      <c r="B34" s="6" t="s">
        <v>0</v>
      </c>
      <c r="C34" s="2">
        <v>30</v>
      </c>
      <c r="D34" s="3">
        <v>125</v>
      </c>
      <c r="E34" s="3">
        <v>433</v>
      </c>
      <c r="F34" s="4">
        <v>0.57999999999999996</v>
      </c>
      <c r="G34" s="5">
        <v>16.84</v>
      </c>
      <c r="H34" s="28"/>
      <c r="I34" s="32">
        <v>687</v>
      </c>
    </row>
    <row r="35" spans="2:9" ht="14.4" thickBot="1" x14ac:dyDescent="0.35">
      <c r="B35" s="7" t="s">
        <v>0</v>
      </c>
      <c r="C35" s="8">
        <v>31</v>
      </c>
      <c r="D35" s="9">
        <v>84</v>
      </c>
      <c r="E35" s="9">
        <v>296</v>
      </c>
      <c r="F35" s="10">
        <v>0.5</v>
      </c>
      <c r="G35" s="11">
        <v>13.08</v>
      </c>
      <c r="H35" s="29"/>
      <c r="I35" s="33">
        <v>458</v>
      </c>
    </row>
    <row r="36" spans="2:9" x14ac:dyDescent="0.3">
      <c r="B36" s="12" t="s">
        <v>1</v>
      </c>
      <c r="C36" s="13">
        <v>1</v>
      </c>
      <c r="D36" s="14">
        <v>169</v>
      </c>
      <c r="E36" s="14">
        <v>335</v>
      </c>
      <c r="F36" s="15">
        <v>0.37</v>
      </c>
      <c r="G36" s="16">
        <v>12.95</v>
      </c>
      <c r="H36" s="27">
        <v>90000</v>
      </c>
      <c r="I36" s="31">
        <v>582</v>
      </c>
    </row>
    <row r="37" spans="2:9" x14ac:dyDescent="0.3">
      <c r="B37" s="6" t="s">
        <v>1</v>
      </c>
      <c r="C37" s="2">
        <v>2</v>
      </c>
      <c r="D37" s="3">
        <v>165</v>
      </c>
      <c r="E37" s="3">
        <v>362</v>
      </c>
      <c r="F37" s="4">
        <v>0.48</v>
      </c>
      <c r="G37" s="5">
        <v>4.59</v>
      </c>
      <c r="H37" s="28"/>
      <c r="I37" s="32">
        <v>651</v>
      </c>
    </row>
    <row r="38" spans="2:9" x14ac:dyDescent="0.3">
      <c r="B38" s="6" t="s">
        <v>1</v>
      </c>
      <c r="C38" s="2">
        <v>3</v>
      </c>
      <c r="D38" s="3">
        <v>150</v>
      </c>
      <c r="E38" s="3">
        <v>223</v>
      </c>
      <c r="F38" s="4">
        <v>0.59</v>
      </c>
      <c r="G38" s="5">
        <v>16.260000000000002</v>
      </c>
      <c r="H38" s="28"/>
      <c r="I38" s="32">
        <v>461</v>
      </c>
    </row>
    <row r="39" spans="2:9" x14ac:dyDescent="0.3">
      <c r="B39" s="6" t="s">
        <v>1</v>
      </c>
      <c r="C39" s="2">
        <v>4</v>
      </c>
      <c r="D39" s="3">
        <v>103</v>
      </c>
      <c r="E39" s="3">
        <v>376</v>
      </c>
      <c r="F39" s="4">
        <v>0.64</v>
      </c>
      <c r="G39" s="5">
        <v>10.51</v>
      </c>
      <c r="H39" s="28"/>
      <c r="I39" s="32">
        <v>546</v>
      </c>
    </row>
    <row r="40" spans="2:9" x14ac:dyDescent="0.3">
      <c r="B40" s="6" t="s">
        <v>1</v>
      </c>
      <c r="C40" s="2">
        <v>5</v>
      </c>
      <c r="D40" s="3">
        <v>146</v>
      </c>
      <c r="E40" s="3">
        <v>589</v>
      </c>
      <c r="F40" s="4">
        <v>0.46</v>
      </c>
      <c r="G40" s="5">
        <v>3.17</v>
      </c>
      <c r="H40" s="28"/>
      <c r="I40" s="32">
        <v>818</v>
      </c>
    </row>
    <row r="41" spans="2:9" x14ac:dyDescent="0.3">
      <c r="B41" s="6" t="s">
        <v>1</v>
      </c>
      <c r="C41" s="2">
        <v>6</v>
      </c>
      <c r="D41" s="3">
        <v>154</v>
      </c>
      <c r="E41" s="3">
        <v>186</v>
      </c>
      <c r="F41" s="4">
        <v>0.52</v>
      </c>
      <c r="G41" s="5">
        <v>6.74</v>
      </c>
      <c r="H41" s="28"/>
      <c r="I41" s="32">
        <v>445</v>
      </c>
    </row>
    <row r="42" spans="2:9" x14ac:dyDescent="0.3">
      <c r="B42" s="6" t="s">
        <v>1</v>
      </c>
      <c r="C42" s="2">
        <v>7</v>
      </c>
      <c r="D42" s="3">
        <v>59</v>
      </c>
      <c r="E42" s="3">
        <v>587</v>
      </c>
      <c r="F42" s="4">
        <v>0.57999999999999996</v>
      </c>
      <c r="G42" s="5">
        <v>10.66</v>
      </c>
      <c r="H42" s="28"/>
      <c r="I42" s="32">
        <v>768</v>
      </c>
    </row>
    <row r="43" spans="2:9" x14ac:dyDescent="0.3">
      <c r="B43" s="6" t="s">
        <v>1</v>
      </c>
      <c r="C43" s="2">
        <v>8</v>
      </c>
      <c r="D43" s="3">
        <v>54</v>
      </c>
      <c r="E43" s="3">
        <v>365</v>
      </c>
      <c r="F43" s="4">
        <v>0.72</v>
      </c>
      <c r="G43" s="5">
        <v>3.04</v>
      </c>
      <c r="H43" s="28"/>
      <c r="I43" s="32">
        <v>507</v>
      </c>
    </row>
    <row r="44" spans="2:9" x14ac:dyDescent="0.3">
      <c r="B44" s="6" t="s">
        <v>1</v>
      </c>
      <c r="C44" s="2">
        <v>9</v>
      </c>
      <c r="D44" s="3">
        <v>97</v>
      </c>
      <c r="E44" s="3">
        <v>514</v>
      </c>
      <c r="F44" s="4">
        <v>0.43</v>
      </c>
      <c r="G44" s="5">
        <v>13.93</v>
      </c>
      <c r="H44" s="28"/>
      <c r="I44" s="32">
        <v>721</v>
      </c>
    </row>
    <row r="45" spans="2:9" x14ac:dyDescent="0.3">
      <c r="B45" s="6" t="s">
        <v>1</v>
      </c>
      <c r="C45" s="2">
        <v>10</v>
      </c>
      <c r="D45" s="3">
        <v>108</v>
      </c>
      <c r="E45" s="3">
        <v>203</v>
      </c>
      <c r="F45" s="4">
        <v>0.66</v>
      </c>
      <c r="G45" s="5">
        <v>5.32</v>
      </c>
      <c r="H45" s="28"/>
      <c r="I45" s="32">
        <v>444</v>
      </c>
    </row>
    <row r="46" spans="2:9" x14ac:dyDescent="0.3">
      <c r="B46" s="6" t="s">
        <v>1</v>
      </c>
      <c r="C46" s="2">
        <v>11</v>
      </c>
      <c r="D46" s="3">
        <v>98</v>
      </c>
      <c r="E46" s="3">
        <v>285</v>
      </c>
      <c r="F46" s="4">
        <v>0.38</v>
      </c>
      <c r="G46" s="5">
        <v>12.62</v>
      </c>
      <c r="H46" s="28"/>
      <c r="I46" s="32">
        <v>473</v>
      </c>
    </row>
    <row r="47" spans="2:9" x14ac:dyDescent="0.3">
      <c r="B47" s="6" t="s">
        <v>1</v>
      </c>
      <c r="C47" s="2">
        <v>12</v>
      </c>
      <c r="D47" s="3">
        <v>189</v>
      </c>
      <c r="E47" s="3">
        <v>181</v>
      </c>
      <c r="F47" s="4">
        <v>0.34</v>
      </c>
      <c r="G47" s="5">
        <v>10</v>
      </c>
      <c r="H47" s="28"/>
      <c r="I47" s="32">
        <v>495</v>
      </c>
    </row>
    <row r="48" spans="2:9" x14ac:dyDescent="0.3">
      <c r="B48" s="6" t="s">
        <v>1</v>
      </c>
      <c r="C48" s="2">
        <v>13</v>
      </c>
      <c r="D48" s="3">
        <v>54</v>
      </c>
      <c r="E48" s="3">
        <v>369</v>
      </c>
      <c r="F48" s="4">
        <v>0.27</v>
      </c>
      <c r="G48" s="5">
        <v>15.09</v>
      </c>
      <c r="H48" s="28"/>
      <c r="I48" s="32">
        <v>497</v>
      </c>
    </row>
    <row r="49" spans="2:9" x14ac:dyDescent="0.3">
      <c r="B49" s="6" t="s">
        <v>1</v>
      </c>
      <c r="C49" s="2">
        <v>14</v>
      </c>
      <c r="D49" s="3">
        <v>117</v>
      </c>
      <c r="E49" s="3">
        <v>295</v>
      </c>
      <c r="F49" s="4">
        <v>0.42</v>
      </c>
      <c r="G49" s="5">
        <v>2.13</v>
      </c>
      <c r="H49" s="28"/>
      <c r="I49" s="32">
        <v>524</v>
      </c>
    </row>
    <row r="50" spans="2:9" x14ac:dyDescent="0.3">
      <c r="B50" s="6" t="s">
        <v>1</v>
      </c>
      <c r="C50" s="2">
        <v>15</v>
      </c>
      <c r="D50" s="3">
        <v>173</v>
      </c>
      <c r="E50" s="3">
        <v>238</v>
      </c>
      <c r="F50" s="4">
        <v>0.69</v>
      </c>
      <c r="G50" s="5">
        <v>12.26</v>
      </c>
      <c r="H50" s="28"/>
      <c r="I50" s="32">
        <v>519</v>
      </c>
    </row>
    <row r="51" spans="2:9" x14ac:dyDescent="0.3">
      <c r="B51" s="6" t="s">
        <v>1</v>
      </c>
      <c r="C51" s="2">
        <v>16</v>
      </c>
      <c r="D51" s="3">
        <v>104</v>
      </c>
      <c r="E51" s="3">
        <v>339</v>
      </c>
      <c r="F51" s="4">
        <v>0.23</v>
      </c>
      <c r="G51" s="5">
        <v>6.69</v>
      </c>
      <c r="H51" s="28"/>
      <c r="I51" s="32">
        <v>553</v>
      </c>
    </row>
    <row r="52" spans="2:9" x14ac:dyDescent="0.3">
      <c r="B52" s="6" t="s">
        <v>1</v>
      </c>
      <c r="C52" s="2">
        <v>17</v>
      </c>
      <c r="D52" s="3">
        <v>187</v>
      </c>
      <c r="E52" s="3">
        <v>284</v>
      </c>
      <c r="F52" s="4">
        <v>0.27</v>
      </c>
      <c r="G52" s="5">
        <v>7.53</v>
      </c>
      <c r="H52" s="28"/>
      <c r="I52" s="32">
        <v>611</v>
      </c>
    </row>
    <row r="53" spans="2:9" x14ac:dyDescent="0.3">
      <c r="B53" s="6" t="s">
        <v>1</v>
      </c>
      <c r="C53" s="2">
        <v>18</v>
      </c>
      <c r="D53" s="3">
        <v>124</v>
      </c>
      <c r="E53" s="3">
        <v>538</v>
      </c>
      <c r="F53" s="4">
        <v>0.49</v>
      </c>
      <c r="G53" s="5">
        <v>11.59</v>
      </c>
      <c r="H53" s="28"/>
      <c r="I53" s="32">
        <v>725</v>
      </c>
    </row>
    <row r="54" spans="2:9" x14ac:dyDescent="0.3">
      <c r="B54" s="6" t="s">
        <v>1</v>
      </c>
      <c r="C54" s="2">
        <v>19</v>
      </c>
      <c r="D54" s="3">
        <v>97</v>
      </c>
      <c r="E54" s="3">
        <v>183</v>
      </c>
      <c r="F54" s="4">
        <v>0.37</v>
      </c>
      <c r="G54" s="5">
        <v>14.57</v>
      </c>
      <c r="H54" s="28"/>
      <c r="I54" s="32">
        <v>362</v>
      </c>
    </row>
    <row r="55" spans="2:9" x14ac:dyDescent="0.3">
      <c r="B55" s="6" t="s">
        <v>1</v>
      </c>
      <c r="C55" s="2">
        <v>20</v>
      </c>
      <c r="D55" s="3">
        <v>78</v>
      </c>
      <c r="E55" s="3">
        <v>549</v>
      </c>
      <c r="F55" s="4">
        <v>0.67</v>
      </c>
      <c r="G55" s="5">
        <v>14.22</v>
      </c>
      <c r="H55" s="28"/>
      <c r="I55" s="32">
        <v>756</v>
      </c>
    </row>
    <row r="56" spans="2:9" x14ac:dyDescent="0.3">
      <c r="B56" s="6" t="s">
        <v>1</v>
      </c>
      <c r="C56" s="2">
        <v>21</v>
      </c>
      <c r="D56" s="3">
        <v>124</v>
      </c>
      <c r="E56" s="3">
        <v>530</v>
      </c>
      <c r="F56" s="4">
        <v>0.44</v>
      </c>
      <c r="G56" s="5">
        <v>3.95</v>
      </c>
      <c r="H56" s="28"/>
      <c r="I56" s="32">
        <v>716</v>
      </c>
    </row>
    <row r="57" spans="2:9" x14ac:dyDescent="0.3">
      <c r="B57" s="6" t="s">
        <v>1</v>
      </c>
      <c r="C57" s="2">
        <v>22</v>
      </c>
      <c r="D57" s="3">
        <v>88</v>
      </c>
      <c r="E57" s="3">
        <v>234</v>
      </c>
      <c r="F57" s="4">
        <v>0.57999999999999996</v>
      </c>
      <c r="G57" s="5">
        <v>5.84</v>
      </c>
      <c r="H57" s="28"/>
      <c r="I57" s="32">
        <v>407</v>
      </c>
    </row>
    <row r="58" spans="2:9" x14ac:dyDescent="0.3">
      <c r="B58" s="6" t="s">
        <v>1</v>
      </c>
      <c r="C58" s="2">
        <v>23</v>
      </c>
      <c r="D58" s="3">
        <v>128</v>
      </c>
      <c r="E58" s="3">
        <v>293</v>
      </c>
      <c r="F58" s="4">
        <v>0.43</v>
      </c>
      <c r="G58" s="5">
        <v>7.5</v>
      </c>
      <c r="H58" s="28"/>
      <c r="I58" s="32">
        <v>559</v>
      </c>
    </row>
    <row r="59" spans="2:9" x14ac:dyDescent="0.3">
      <c r="B59" s="6" t="s">
        <v>1</v>
      </c>
      <c r="C59" s="2">
        <v>24</v>
      </c>
      <c r="D59" s="3">
        <v>176</v>
      </c>
      <c r="E59" s="3">
        <v>332</v>
      </c>
      <c r="F59" s="4">
        <v>0.7</v>
      </c>
      <c r="G59" s="5">
        <v>12.07</v>
      </c>
      <c r="H59" s="28"/>
      <c r="I59" s="32">
        <v>619</v>
      </c>
    </row>
    <row r="60" spans="2:9" x14ac:dyDescent="0.3">
      <c r="B60" s="6" t="s">
        <v>1</v>
      </c>
      <c r="C60" s="2">
        <v>25</v>
      </c>
      <c r="D60" s="3">
        <v>114</v>
      </c>
      <c r="E60" s="3">
        <v>194</v>
      </c>
      <c r="F60" s="4">
        <v>0.45</v>
      </c>
      <c r="G60" s="5">
        <v>3.36</v>
      </c>
      <c r="H60" s="28"/>
      <c r="I60" s="32">
        <v>437</v>
      </c>
    </row>
    <row r="61" spans="2:9" x14ac:dyDescent="0.3">
      <c r="B61" s="6" t="s">
        <v>1</v>
      </c>
      <c r="C61" s="2">
        <v>26</v>
      </c>
      <c r="D61" s="3">
        <v>209</v>
      </c>
      <c r="E61" s="3">
        <v>358</v>
      </c>
      <c r="F61" s="4">
        <v>0.36</v>
      </c>
      <c r="G61" s="5">
        <v>15.44</v>
      </c>
      <c r="H61" s="28"/>
      <c r="I61" s="32">
        <v>618</v>
      </c>
    </row>
    <row r="62" spans="2:9" x14ac:dyDescent="0.3">
      <c r="B62" s="6" t="s">
        <v>1</v>
      </c>
      <c r="C62" s="2">
        <v>27</v>
      </c>
      <c r="D62" s="3">
        <v>79</v>
      </c>
      <c r="E62" s="3">
        <v>218</v>
      </c>
      <c r="F62" s="4">
        <v>0.4</v>
      </c>
      <c r="G62" s="5">
        <v>8.6300000000000008</v>
      </c>
      <c r="H62" s="28"/>
      <c r="I62" s="32">
        <v>357</v>
      </c>
    </row>
    <row r="63" spans="2:9" x14ac:dyDescent="0.3">
      <c r="B63" s="6" t="s">
        <v>1</v>
      </c>
      <c r="C63" s="2">
        <v>28</v>
      </c>
      <c r="D63" s="3">
        <v>175</v>
      </c>
      <c r="E63" s="3">
        <v>357</v>
      </c>
      <c r="F63" s="4">
        <v>0.52</v>
      </c>
      <c r="G63" s="5">
        <v>3.02</v>
      </c>
      <c r="H63" s="28"/>
      <c r="I63" s="32">
        <v>667</v>
      </c>
    </row>
    <row r="64" spans="2:9" x14ac:dyDescent="0.3">
      <c r="B64" s="6" t="s">
        <v>1</v>
      </c>
      <c r="C64" s="2">
        <v>29</v>
      </c>
      <c r="D64" s="3" t="e">
        <v>#N/A</v>
      </c>
      <c r="E64" s="3" t="e">
        <v>#N/A</v>
      </c>
      <c r="F64" s="3" t="e">
        <v>#N/A</v>
      </c>
      <c r="G64" s="3" t="e">
        <v>#N/A</v>
      </c>
      <c r="H64" s="28"/>
      <c r="I64" s="32" t="e">
        <v>#N/A</v>
      </c>
    </row>
    <row r="65" spans="2:9" x14ac:dyDescent="0.3">
      <c r="B65" s="6" t="s">
        <v>1</v>
      </c>
      <c r="C65" s="2">
        <v>30</v>
      </c>
      <c r="D65" s="3" t="e">
        <v>#N/A</v>
      </c>
      <c r="E65" s="3" t="e">
        <v>#N/A</v>
      </c>
      <c r="F65" s="3" t="e">
        <v>#N/A</v>
      </c>
      <c r="G65" s="3" t="e">
        <v>#N/A</v>
      </c>
      <c r="H65" s="28"/>
      <c r="I65" s="32" t="e">
        <v>#N/A</v>
      </c>
    </row>
    <row r="66" spans="2:9" ht="14.4" thickBot="1" x14ac:dyDescent="0.35">
      <c r="B66" s="7" t="s">
        <v>1</v>
      </c>
      <c r="C66" s="8">
        <v>31</v>
      </c>
      <c r="D66" s="9" t="e">
        <v>#N/A</v>
      </c>
      <c r="E66" s="9" t="e">
        <v>#N/A</v>
      </c>
      <c r="F66" s="9" t="e">
        <v>#N/A</v>
      </c>
      <c r="G66" s="9" t="e">
        <v>#N/A</v>
      </c>
      <c r="H66" s="29"/>
      <c r="I66" s="33" t="e">
        <v>#N/A</v>
      </c>
    </row>
    <row r="67" spans="2:9" x14ac:dyDescent="0.3">
      <c r="B67" s="12" t="s">
        <v>2</v>
      </c>
      <c r="C67" s="13">
        <v>1</v>
      </c>
      <c r="D67" s="14">
        <v>169</v>
      </c>
      <c r="E67" s="14">
        <v>226</v>
      </c>
      <c r="F67" s="15">
        <v>0.41</v>
      </c>
      <c r="G67" s="16">
        <v>9.18</v>
      </c>
      <c r="H67" s="27">
        <v>99000</v>
      </c>
      <c r="I67" s="31">
        <v>448</v>
      </c>
    </row>
    <row r="68" spans="2:9" x14ac:dyDescent="0.3">
      <c r="B68" s="6" t="s">
        <v>2</v>
      </c>
      <c r="C68" s="2">
        <v>2</v>
      </c>
      <c r="D68" s="3">
        <v>207</v>
      </c>
      <c r="E68" s="3">
        <v>458</v>
      </c>
      <c r="F68" s="4">
        <v>0.31</v>
      </c>
      <c r="G68" s="5">
        <v>5.29</v>
      </c>
      <c r="H68" s="28"/>
      <c r="I68" s="32">
        <v>743</v>
      </c>
    </row>
    <row r="69" spans="2:9" x14ac:dyDescent="0.3">
      <c r="B69" s="6" t="s">
        <v>2</v>
      </c>
      <c r="C69" s="2">
        <v>3</v>
      </c>
      <c r="D69" s="3">
        <v>149</v>
      </c>
      <c r="E69" s="3">
        <v>398</v>
      </c>
      <c r="F69" s="4">
        <v>0.59</v>
      </c>
      <c r="G69" s="5">
        <v>7.75</v>
      </c>
      <c r="H69" s="28"/>
      <c r="I69" s="32">
        <v>666</v>
      </c>
    </row>
    <row r="70" spans="2:9" x14ac:dyDescent="0.3">
      <c r="B70" s="6" t="s">
        <v>2</v>
      </c>
      <c r="C70" s="2">
        <v>4</v>
      </c>
      <c r="D70" s="3">
        <v>120</v>
      </c>
      <c r="E70" s="3">
        <v>568</v>
      </c>
      <c r="F70" s="4">
        <v>0.25</v>
      </c>
      <c r="G70" s="5">
        <v>11.66</v>
      </c>
      <c r="H70" s="28"/>
      <c r="I70" s="32">
        <v>742</v>
      </c>
    </row>
    <row r="71" spans="2:9" x14ac:dyDescent="0.3">
      <c r="B71" s="6" t="s">
        <v>2</v>
      </c>
      <c r="C71" s="2">
        <v>5</v>
      </c>
      <c r="D71" s="3">
        <v>192</v>
      </c>
      <c r="E71" s="3">
        <v>564</v>
      </c>
      <c r="F71" s="4">
        <v>0.61</v>
      </c>
      <c r="G71" s="5">
        <v>1.53</v>
      </c>
      <c r="H71" s="28"/>
      <c r="I71" s="32">
        <v>879</v>
      </c>
    </row>
    <row r="72" spans="2:9" x14ac:dyDescent="0.3">
      <c r="B72" s="6" t="s">
        <v>2</v>
      </c>
      <c r="C72" s="2">
        <v>6</v>
      </c>
      <c r="D72" s="3">
        <v>93</v>
      </c>
      <c r="E72" s="3">
        <v>447</v>
      </c>
      <c r="F72" s="4">
        <v>0.56999999999999995</v>
      </c>
      <c r="G72" s="5">
        <v>5.25</v>
      </c>
      <c r="H72" s="28"/>
      <c r="I72" s="32">
        <v>665</v>
      </c>
    </row>
    <row r="73" spans="2:9" x14ac:dyDescent="0.3">
      <c r="B73" s="6" t="s">
        <v>2</v>
      </c>
      <c r="C73" s="2">
        <v>7</v>
      </c>
      <c r="D73" s="3">
        <v>140</v>
      </c>
      <c r="E73" s="3">
        <v>396</v>
      </c>
      <c r="F73" s="4">
        <v>0.35</v>
      </c>
      <c r="G73" s="5">
        <v>11.66</v>
      </c>
      <c r="H73" s="28"/>
      <c r="I73" s="32">
        <v>644</v>
      </c>
    </row>
    <row r="74" spans="2:9" x14ac:dyDescent="0.3">
      <c r="B74" s="6" t="s">
        <v>2</v>
      </c>
      <c r="C74" s="2">
        <v>8</v>
      </c>
      <c r="D74" s="3">
        <v>139</v>
      </c>
      <c r="E74" s="3">
        <v>208</v>
      </c>
      <c r="F74" s="4">
        <v>0.45</v>
      </c>
      <c r="G74" s="5">
        <v>7.28</v>
      </c>
      <c r="H74" s="28"/>
      <c r="I74" s="32">
        <v>487</v>
      </c>
    </row>
    <row r="75" spans="2:9" x14ac:dyDescent="0.3">
      <c r="B75" s="6" t="s">
        <v>2</v>
      </c>
      <c r="C75" s="2">
        <v>9</v>
      </c>
      <c r="D75" s="3">
        <v>77</v>
      </c>
      <c r="E75" s="3">
        <v>290</v>
      </c>
      <c r="F75" s="4">
        <v>0.28000000000000003</v>
      </c>
      <c r="G75" s="5">
        <v>3.26</v>
      </c>
      <c r="H75" s="28"/>
      <c r="I75" s="32">
        <v>505</v>
      </c>
    </row>
    <row r="76" spans="2:9" x14ac:dyDescent="0.3">
      <c r="B76" s="6" t="s">
        <v>2</v>
      </c>
      <c r="C76" s="2">
        <v>10</v>
      </c>
      <c r="D76" s="3">
        <v>113</v>
      </c>
      <c r="E76" s="3">
        <v>271</v>
      </c>
      <c r="F76" s="4">
        <v>0.64</v>
      </c>
      <c r="G76" s="5">
        <v>5.0999999999999996</v>
      </c>
      <c r="H76" s="28"/>
      <c r="I76" s="32">
        <v>454</v>
      </c>
    </row>
    <row r="77" spans="2:9" x14ac:dyDescent="0.3">
      <c r="B77" s="6" t="s">
        <v>2</v>
      </c>
      <c r="C77" s="2">
        <v>11</v>
      </c>
      <c r="D77" s="3">
        <v>194</v>
      </c>
      <c r="E77" s="3">
        <v>430</v>
      </c>
      <c r="F77" s="4">
        <v>0.35</v>
      </c>
      <c r="G77" s="5">
        <v>11.74</v>
      </c>
      <c r="H77" s="28"/>
      <c r="I77" s="32">
        <v>699</v>
      </c>
    </row>
    <row r="78" spans="2:9" x14ac:dyDescent="0.3">
      <c r="B78" s="6" t="s">
        <v>2</v>
      </c>
      <c r="C78" s="2">
        <v>12</v>
      </c>
      <c r="D78" s="3">
        <v>198</v>
      </c>
      <c r="E78" s="3">
        <v>323</v>
      </c>
      <c r="F78" s="4">
        <v>0.37</v>
      </c>
      <c r="G78" s="5">
        <v>14.41</v>
      </c>
      <c r="H78" s="28"/>
      <c r="I78" s="32">
        <v>646</v>
      </c>
    </row>
    <row r="79" spans="2:9" x14ac:dyDescent="0.3">
      <c r="B79" s="6" t="s">
        <v>2</v>
      </c>
      <c r="C79" s="2">
        <v>13</v>
      </c>
      <c r="D79" s="3">
        <v>137</v>
      </c>
      <c r="E79" s="3">
        <v>238</v>
      </c>
      <c r="F79" s="4">
        <v>0.32</v>
      </c>
      <c r="G79" s="5">
        <v>2.46</v>
      </c>
      <c r="H79" s="28"/>
      <c r="I79" s="32">
        <v>502</v>
      </c>
    </row>
    <row r="80" spans="2:9" x14ac:dyDescent="0.3">
      <c r="B80" s="6" t="s">
        <v>2</v>
      </c>
      <c r="C80" s="2">
        <v>14</v>
      </c>
      <c r="D80" s="3">
        <v>67</v>
      </c>
      <c r="E80" s="3">
        <v>566</v>
      </c>
      <c r="F80" s="4">
        <v>0.38</v>
      </c>
      <c r="G80" s="5">
        <v>15.39</v>
      </c>
      <c r="H80" s="28"/>
      <c r="I80" s="32">
        <v>766</v>
      </c>
    </row>
    <row r="81" spans="2:9" x14ac:dyDescent="0.3">
      <c r="B81" s="6" t="s">
        <v>2</v>
      </c>
      <c r="C81" s="2">
        <v>15</v>
      </c>
      <c r="D81" s="3">
        <v>180</v>
      </c>
      <c r="E81" s="3">
        <v>400</v>
      </c>
      <c r="F81" s="4">
        <v>0.31</v>
      </c>
      <c r="G81" s="5">
        <v>4.3</v>
      </c>
      <c r="H81" s="28"/>
      <c r="I81" s="32">
        <v>639</v>
      </c>
    </row>
    <row r="82" spans="2:9" x14ac:dyDescent="0.3">
      <c r="B82" s="6" t="s">
        <v>2</v>
      </c>
      <c r="C82" s="2">
        <v>16</v>
      </c>
      <c r="D82" s="3">
        <v>107</v>
      </c>
      <c r="E82" s="3">
        <v>188</v>
      </c>
      <c r="F82" s="4">
        <v>0.71</v>
      </c>
      <c r="G82" s="5">
        <v>8.85</v>
      </c>
      <c r="H82" s="28"/>
      <c r="I82" s="32">
        <v>385</v>
      </c>
    </row>
    <row r="83" spans="2:9" x14ac:dyDescent="0.3">
      <c r="B83" s="6" t="s">
        <v>2</v>
      </c>
      <c r="C83" s="2">
        <v>17</v>
      </c>
      <c r="D83" s="3">
        <v>72</v>
      </c>
      <c r="E83" s="3">
        <v>572</v>
      </c>
      <c r="F83" s="4">
        <v>0.53</v>
      </c>
      <c r="G83" s="5">
        <v>6.52</v>
      </c>
      <c r="H83" s="28"/>
      <c r="I83" s="32">
        <v>737</v>
      </c>
    </row>
    <row r="84" spans="2:9" x14ac:dyDescent="0.3">
      <c r="B84" s="6" t="s">
        <v>2</v>
      </c>
      <c r="C84" s="2">
        <v>18</v>
      </c>
      <c r="D84" s="3">
        <v>112</v>
      </c>
      <c r="E84" s="3">
        <v>252</v>
      </c>
      <c r="F84" s="4">
        <v>0.52</v>
      </c>
      <c r="G84" s="5">
        <v>10.39</v>
      </c>
      <c r="H84" s="28"/>
      <c r="I84" s="32">
        <v>463</v>
      </c>
    </row>
    <row r="85" spans="2:9" x14ac:dyDescent="0.3">
      <c r="B85" s="6" t="s">
        <v>2</v>
      </c>
      <c r="C85" s="2">
        <v>19</v>
      </c>
      <c r="D85" s="3">
        <v>206</v>
      </c>
      <c r="E85" s="3">
        <v>575</v>
      </c>
      <c r="F85" s="4">
        <v>0.4</v>
      </c>
      <c r="G85" s="5">
        <v>13.85</v>
      </c>
      <c r="H85" s="28"/>
      <c r="I85" s="32">
        <v>831</v>
      </c>
    </row>
    <row r="86" spans="2:9" x14ac:dyDescent="0.3">
      <c r="B86" s="6" t="s">
        <v>2</v>
      </c>
      <c r="C86" s="2">
        <v>20</v>
      </c>
      <c r="D86" s="3">
        <v>106</v>
      </c>
      <c r="E86" s="3">
        <v>394</v>
      </c>
      <c r="F86" s="4">
        <v>0.4</v>
      </c>
      <c r="G86" s="5">
        <v>3.18</v>
      </c>
      <c r="H86" s="28"/>
      <c r="I86" s="32">
        <v>590</v>
      </c>
    </row>
    <row r="87" spans="2:9" x14ac:dyDescent="0.3">
      <c r="B87" s="6" t="s">
        <v>2</v>
      </c>
      <c r="C87" s="2">
        <v>21</v>
      </c>
      <c r="D87" s="3">
        <v>123</v>
      </c>
      <c r="E87" s="3">
        <v>371</v>
      </c>
      <c r="F87" s="4">
        <v>0.33</v>
      </c>
      <c r="G87" s="5">
        <v>8.48</v>
      </c>
      <c r="H87" s="28"/>
      <c r="I87" s="32">
        <v>590</v>
      </c>
    </row>
    <row r="88" spans="2:9" x14ac:dyDescent="0.3">
      <c r="B88" s="6" t="s">
        <v>2</v>
      </c>
      <c r="C88" s="2">
        <v>22</v>
      </c>
      <c r="D88" s="3">
        <v>53</v>
      </c>
      <c r="E88" s="3">
        <v>306</v>
      </c>
      <c r="F88" s="4">
        <v>0.4</v>
      </c>
      <c r="G88" s="5">
        <v>10.1</v>
      </c>
      <c r="H88" s="28"/>
      <c r="I88" s="32">
        <v>458</v>
      </c>
    </row>
    <row r="89" spans="2:9" x14ac:dyDescent="0.3">
      <c r="B89" s="6" t="s">
        <v>2</v>
      </c>
      <c r="C89" s="2">
        <v>23</v>
      </c>
      <c r="D89" s="3">
        <v>73</v>
      </c>
      <c r="E89" s="3">
        <v>503</v>
      </c>
      <c r="F89" s="4">
        <v>0.39</v>
      </c>
      <c r="G89" s="5">
        <v>1.49</v>
      </c>
      <c r="H89" s="28"/>
      <c r="I89" s="32">
        <v>703</v>
      </c>
    </row>
    <row r="90" spans="2:9" x14ac:dyDescent="0.3">
      <c r="B90" s="6" t="s">
        <v>2</v>
      </c>
      <c r="C90" s="2">
        <v>24</v>
      </c>
      <c r="D90" s="3">
        <v>121</v>
      </c>
      <c r="E90" s="3">
        <v>321</v>
      </c>
      <c r="F90" s="4">
        <v>0.7</v>
      </c>
      <c r="G90" s="5">
        <v>13.06</v>
      </c>
      <c r="H90" s="28"/>
      <c r="I90" s="32">
        <v>572</v>
      </c>
    </row>
    <row r="91" spans="2:9" x14ac:dyDescent="0.3">
      <c r="B91" s="6" t="s">
        <v>2</v>
      </c>
      <c r="C91" s="2">
        <v>25</v>
      </c>
      <c r="D91" s="3">
        <v>143</v>
      </c>
      <c r="E91" s="3">
        <v>478</v>
      </c>
      <c r="F91" s="4">
        <v>0.47</v>
      </c>
      <c r="G91" s="5">
        <v>1.75</v>
      </c>
      <c r="H91" s="28"/>
      <c r="I91" s="32">
        <v>755</v>
      </c>
    </row>
    <row r="92" spans="2:9" x14ac:dyDescent="0.3">
      <c r="B92" s="6" t="s">
        <v>2</v>
      </c>
      <c r="C92" s="2">
        <v>26</v>
      </c>
      <c r="D92" s="3">
        <v>52</v>
      </c>
      <c r="E92" s="3">
        <v>243</v>
      </c>
      <c r="F92" s="4">
        <v>0.38</v>
      </c>
      <c r="G92" s="5">
        <v>3.31</v>
      </c>
      <c r="H92" s="28"/>
      <c r="I92" s="32">
        <v>439</v>
      </c>
    </row>
    <row r="93" spans="2:9" x14ac:dyDescent="0.3">
      <c r="B93" s="6" t="s">
        <v>2</v>
      </c>
      <c r="C93" s="2">
        <v>27</v>
      </c>
      <c r="D93" s="3">
        <v>70</v>
      </c>
      <c r="E93" s="3">
        <v>231</v>
      </c>
      <c r="F93" s="4">
        <v>0.42</v>
      </c>
      <c r="G93" s="5">
        <v>15.82</v>
      </c>
      <c r="H93" s="28"/>
      <c r="I93" s="32">
        <v>419</v>
      </c>
    </row>
    <row r="94" spans="2:9" x14ac:dyDescent="0.3">
      <c r="B94" s="6" t="s">
        <v>2</v>
      </c>
      <c r="C94" s="2">
        <v>28</v>
      </c>
      <c r="D94" s="3">
        <v>116</v>
      </c>
      <c r="E94" s="3">
        <v>457</v>
      </c>
      <c r="F94" s="4">
        <v>0.65</v>
      </c>
      <c r="G94" s="5">
        <v>5.39</v>
      </c>
      <c r="H94" s="28"/>
      <c r="I94" s="32">
        <v>646</v>
      </c>
    </row>
    <row r="95" spans="2:9" x14ac:dyDescent="0.3">
      <c r="B95" s="6" t="s">
        <v>2</v>
      </c>
      <c r="C95" s="2">
        <v>29</v>
      </c>
      <c r="D95" s="3">
        <v>140</v>
      </c>
      <c r="E95" s="3">
        <v>405</v>
      </c>
      <c r="F95" s="4">
        <v>0.72</v>
      </c>
      <c r="G95" s="5">
        <v>7.18</v>
      </c>
      <c r="H95" s="28"/>
      <c r="I95" s="32">
        <v>686</v>
      </c>
    </row>
    <row r="96" spans="2:9" x14ac:dyDescent="0.3">
      <c r="B96" s="6" t="s">
        <v>2</v>
      </c>
      <c r="C96" s="2">
        <v>30</v>
      </c>
      <c r="D96" s="3">
        <v>59</v>
      </c>
      <c r="E96" s="3">
        <v>221</v>
      </c>
      <c r="F96" s="4">
        <v>0.43</v>
      </c>
      <c r="G96" s="5">
        <v>5.89</v>
      </c>
      <c r="H96" s="28"/>
      <c r="I96" s="32">
        <v>394</v>
      </c>
    </row>
    <row r="97" spans="2:9" ht="14.4" thickBot="1" x14ac:dyDescent="0.35">
      <c r="B97" s="7" t="s">
        <v>2</v>
      </c>
      <c r="C97" s="8">
        <v>31</v>
      </c>
      <c r="D97" s="9">
        <v>95</v>
      </c>
      <c r="E97" s="9">
        <v>547</v>
      </c>
      <c r="F97" s="10">
        <v>0.66</v>
      </c>
      <c r="G97" s="11">
        <v>8.0500000000000007</v>
      </c>
      <c r="H97" s="29"/>
      <c r="I97" s="33">
        <v>729</v>
      </c>
    </row>
    <row r="98" spans="2:9" x14ac:dyDescent="0.3">
      <c r="B98" s="12" t="s">
        <v>3</v>
      </c>
      <c r="C98" s="13">
        <v>1</v>
      </c>
      <c r="D98" s="14">
        <v>94</v>
      </c>
      <c r="E98" s="14">
        <v>428</v>
      </c>
      <c r="F98" s="15">
        <v>0.51</v>
      </c>
      <c r="G98" s="16">
        <v>4.47</v>
      </c>
      <c r="H98" s="27">
        <v>110000</v>
      </c>
      <c r="I98" s="31">
        <v>596</v>
      </c>
    </row>
    <row r="99" spans="2:9" x14ac:dyDescent="0.3">
      <c r="B99" s="6" t="s">
        <v>3</v>
      </c>
      <c r="C99" s="2">
        <v>2</v>
      </c>
      <c r="D99" s="3">
        <v>200</v>
      </c>
      <c r="E99" s="3">
        <v>467</v>
      </c>
      <c r="F99" s="4">
        <v>0.32</v>
      </c>
      <c r="G99" s="5">
        <v>2.79</v>
      </c>
      <c r="H99" s="28"/>
      <c r="I99" s="32">
        <v>720</v>
      </c>
    </row>
    <row r="100" spans="2:9" x14ac:dyDescent="0.3">
      <c r="B100" s="6" t="s">
        <v>3</v>
      </c>
      <c r="C100" s="2">
        <v>3</v>
      </c>
      <c r="D100" s="3">
        <v>152</v>
      </c>
      <c r="E100" s="3">
        <v>232</v>
      </c>
      <c r="F100" s="4">
        <v>0.21</v>
      </c>
      <c r="G100" s="5">
        <v>9.9</v>
      </c>
      <c r="H100" s="28"/>
      <c r="I100" s="32">
        <v>439</v>
      </c>
    </row>
    <row r="101" spans="2:9" x14ac:dyDescent="0.3">
      <c r="B101" s="6" t="s">
        <v>3</v>
      </c>
      <c r="C101" s="2">
        <v>4</v>
      </c>
      <c r="D101" s="3">
        <v>198</v>
      </c>
      <c r="E101" s="3">
        <v>539</v>
      </c>
      <c r="F101" s="4">
        <v>0.65</v>
      </c>
      <c r="G101" s="5">
        <v>11.35</v>
      </c>
      <c r="H101" s="28"/>
      <c r="I101" s="32">
        <v>813</v>
      </c>
    </row>
    <row r="102" spans="2:9" x14ac:dyDescent="0.3">
      <c r="B102" s="6" t="s">
        <v>3</v>
      </c>
      <c r="C102" s="2">
        <v>5</v>
      </c>
      <c r="D102" s="3">
        <v>117</v>
      </c>
      <c r="E102" s="3">
        <v>289</v>
      </c>
      <c r="F102" s="4">
        <v>0.33</v>
      </c>
      <c r="G102" s="5">
        <v>9.94</v>
      </c>
      <c r="H102" s="28"/>
      <c r="I102" s="32">
        <v>462</v>
      </c>
    </row>
    <row r="103" spans="2:9" x14ac:dyDescent="0.3">
      <c r="B103" s="6" t="s">
        <v>3</v>
      </c>
      <c r="C103" s="2">
        <v>6</v>
      </c>
      <c r="D103" s="3">
        <v>112</v>
      </c>
      <c r="E103" s="3">
        <v>490</v>
      </c>
      <c r="F103" s="4">
        <v>0.26</v>
      </c>
      <c r="G103" s="5">
        <v>7.74</v>
      </c>
      <c r="H103" s="28"/>
      <c r="I103" s="32">
        <v>722</v>
      </c>
    </row>
    <row r="104" spans="2:9" x14ac:dyDescent="0.3">
      <c r="B104" s="6" t="s">
        <v>3</v>
      </c>
      <c r="C104" s="2">
        <v>7</v>
      </c>
      <c r="D104" s="3">
        <v>91</v>
      </c>
      <c r="E104" s="3">
        <v>516</v>
      </c>
      <c r="F104" s="4">
        <v>0.6</v>
      </c>
      <c r="G104" s="5">
        <v>7.74</v>
      </c>
      <c r="H104" s="28"/>
      <c r="I104" s="32">
        <v>735</v>
      </c>
    </row>
    <row r="105" spans="2:9" x14ac:dyDescent="0.3">
      <c r="B105" s="6" t="s">
        <v>3</v>
      </c>
      <c r="C105" s="2">
        <v>8</v>
      </c>
      <c r="D105" s="3">
        <v>50</v>
      </c>
      <c r="E105" s="3">
        <v>497</v>
      </c>
      <c r="F105" s="4">
        <v>0.28999999999999998</v>
      </c>
      <c r="G105" s="5">
        <v>3.71</v>
      </c>
      <c r="H105" s="28"/>
      <c r="I105" s="32">
        <v>633</v>
      </c>
    </row>
    <row r="106" spans="2:9" x14ac:dyDescent="0.3">
      <c r="B106" s="6" t="s">
        <v>3</v>
      </c>
      <c r="C106" s="2">
        <v>9</v>
      </c>
      <c r="D106" s="3">
        <v>118</v>
      </c>
      <c r="E106" s="3">
        <v>575</v>
      </c>
      <c r="F106" s="4">
        <v>0.34</v>
      </c>
      <c r="G106" s="5">
        <v>2.27</v>
      </c>
      <c r="H106" s="28"/>
      <c r="I106" s="32">
        <v>778</v>
      </c>
    </row>
    <row r="107" spans="2:9" x14ac:dyDescent="0.3">
      <c r="B107" s="6" t="s">
        <v>3</v>
      </c>
      <c r="C107" s="2">
        <v>10</v>
      </c>
      <c r="D107" s="3">
        <v>176</v>
      </c>
      <c r="E107" s="3">
        <v>211</v>
      </c>
      <c r="F107" s="4">
        <v>0.46</v>
      </c>
      <c r="G107" s="5">
        <v>12.8</v>
      </c>
      <c r="H107" s="28"/>
      <c r="I107" s="32">
        <v>440</v>
      </c>
    </row>
    <row r="108" spans="2:9" x14ac:dyDescent="0.3">
      <c r="B108" s="6" t="s">
        <v>3</v>
      </c>
      <c r="C108" s="2">
        <v>11</v>
      </c>
      <c r="D108" s="3">
        <v>95</v>
      </c>
      <c r="E108" s="3">
        <v>463</v>
      </c>
      <c r="F108" s="4">
        <v>0.53</v>
      </c>
      <c r="G108" s="5">
        <v>14.53</v>
      </c>
      <c r="H108" s="28"/>
      <c r="I108" s="32">
        <v>678</v>
      </c>
    </row>
    <row r="109" spans="2:9" x14ac:dyDescent="0.3">
      <c r="B109" s="6" t="s">
        <v>3</v>
      </c>
      <c r="C109" s="2">
        <v>12</v>
      </c>
      <c r="D109" s="3">
        <v>201</v>
      </c>
      <c r="E109" s="3">
        <v>426</v>
      </c>
      <c r="F109" s="4">
        <v>0.56999999999999995</v>
      </c>
      <c r="G109" s="5">
        <v>15.02</v>
      </c>
      <c r="H109" s="28"/>
      <c r="I109" s="32">
        <v>690</v>
      </c>
    </row>
    <row r="110" spans="2:9" x14ac:dyDescent="0.3">
      <c r="B110" s="6" t="s">
        <v>3</v>
      </c>
      <c r="C110" s="2">
        <v>13</v>
      </c>
      <c r="D110" s="3">
        <v>50</v>
      </c>
      <c r="E110" s="3">
        <v>600</v>
      </c>
      <c r="F110" s="4">
        <v>0.28999999999999998</v>
      </c>
      <c r="G110" s="5">
        <v>2.2400000000000002</v>
      </c>
      <c r="H110" s="28"/>
      <c r="I110" s="32">
        <v>705</v>
      </c>
    </row>
    <row r="111" spans="2:9" x14ac:dyDescent="0.3">
      <c r="B111" s="6" t="s">
        <v>3</v>
      </c>
      <c r="C111" s="2">
        <v>14</v>
      </c>
      <c r="D111" s="3">
        <v>104</v>
      </c>
      <c r="E111" s="3">
        <v>333</v>
      </c>
      <c r="F111" s="4">
        <v>0.33</v>
      </c>
      <c r="G111" s="5">
        <v>3.54</v>
      </c>
      <c r="H111" s="28"/>
      <c r="I111" s="32">
        <v>510</v>
      </c>
    </row>
    <row r="112" spans="2:9" x14ac:dyDescent="0.3">
      <c r="B112" s="6" t="s">
        <v>3</v>
      </c>
      <c r="C112" s="2">
        <v>15</v>
      </c>
      <c r="D112" s="3">
        <v>90</v>
      </c>
      <c r="E112" s="3">
        <v>565</v>
      </c>
      <c r="F112" s="4">
        <v>0.62</v>
      </c>
      <c r="G112" s="5">
        <v>6.67</v>
      </c>
      <c r="H112" s="28"/>
      <c r="I112" s="32">
        <v>790</v>
      </c>
    </row>
    <row r="113" spans="2:9" x14ac:dyDescent="0.3">
      <c r="B113" s="6" t="s">
        <v>3</v>
      </c>
      <c r="C113" s="2">
        <v>16</v>
      </c>
      <c r="D113" s="3">
        <v>173</v>
      </c>
      <c r="E113" s="3">
        <v>307</v>
      </c>
      <c r="F113" s="4">
        <v>0.38</v>
      </c>
      <c r="G113" s="5">
        <v>14.18</v>
      </c>
      <c r="H113" s="28"/>
      <c r="I113" s="32">
        <v>566</v>
      </c>
    </row>
    <row r="114" spans="2:9" x14ac:dyDescent="0.3">
      <c r="B114" s="6" t="s">
        <v>3</v>
      </c>
      <c r="C114" s="2">
        <v>17</v>
      </c>
      <c r="D114" s="3">
        <v>176</v>
      </c>
      <c r="E114" s="3">
        <v>418</v>
      </c>
      <c r="F114" s="4">
        <v>0.5</v>
      </c>
      <c r="G114" s="5">
        <v>9.39</v>
      </c>
      <c r="H114" s="28"/>
      <c r="I114" s="32">
        <v>662</v>
      </c>
    </row>
    <row r="115" spans="2:9" x14ac:dyDescent="0.3">
      <c r="B115" s="6" t="s">
        <v>3</v>
      </c>
      <c r="C115" s="2">
        <v>18</v>
      </c>
      <c r="D115" s="3">
        <v>110</v>
      </c>
      <c r="E115" s="3">
        <v>488</v>
      </c>
      <c r="F115" s="4">
        <v>0.48</v>
      </c>
      <c r="G115" s="5">
        <v>2.0699999999999998</v>
      </c>
      <c r="H115" s="28"/>
      <c r="I115" s="32">
        <v>670</v>
      </c>
    </row>
    <row r="116" spans="2:9" x14ac:dyDescent="0.3">
      <c r="B116" s="6" t="s">
        <v>3</v>
      </c>
      <c r="C116" s="2">
        <v>19</v>
      </c>
      <c r="D116" s="3">
        <v>84</v>
      </c>
      <c r="E116" s="3">
        <v>388</v>
      </c>
      <c r="F116" s="4">
        <v>0.56000000000000005</v>
      </c>
      <c r="G116" s="5">
        <v>4.84</v>
      </c>
      <c r="H116" s="28"/>
      <c r="I116" s="32">
        <v>603</v>
      </c>
    </row>
    <row r="117" spans="2:9" x14ac:dyDescent="0.3">
      <c r="B117" s="6" t="s">
        <v>3</v>
      </c>
      <c r="C117" s="2">
        <v>20</v>
      </c>
      <c r="D117" s="3">
        <v>73</v>
      </c>
      <c r="E117" s="3">
        <v>543</v>
      </c>
      <c r="F117" s="4">
        <v>0.73</v>
      </c>
      <c r="G117" s="5">
        <v>15.23</v>
      </c>
      <c r="H117" s="28"/>
      <c r="I117" s="32">
        <v>736</v>
      </c>
    </row>
    <row r="118" spans="2:9" x14ac:dyDescent="0.3">
      <c r="B118" s="6" t="s">
        <v>3</v>
      </c>
      <c r="C118" s="2">
        <v>21</v>
      </c>
      <c r="D118" s="3">
        <v>53</v>
      </c>
      <c r="E118" s="3">
        <v>360</v>
      </c>
      <c r="F118" s="4">
        <v>0.34</v>
      </c>
      <c r="G118" s="5">
        <v>14.65</v>
      </c>
      <c r="H118" s="28"/>
      <c r="I118" s="32">
        <v>554</v>
      </c>
    </row>
    <row r="119" spans="2:9" x14ac:dyDescent="0.3">
      <c r="B119" s="6" t="s">
        <v>3</v>
      </c>
      <c r="C119" s="2">
        <v>22</v>
      </c>
      <c r="D119" s="3">
        <v>198</v>
      </c>
      <c r="E119" s="3">
        <v>594</v>
      </c>
      <c r="F119" s="4">
        <v>0.7</v>
      </c>
      <c r="G119" s="5">
        <v>11.36</v>
      </c>
      <c r="H119" s="28"/>
      <c r="I119" s="32">
        <v>906</v>
      </c>
    </row>
    <row r="120" spans="2:9" x14ac:dyDescent="0.3">
      <c r="B120" s="6" t="s">
        <v>3</v>
      </c>
      <c r="C120" s="2">
        <v>23</v>
      </c>
      <c r="D120" s="3">
        <v>198</v>
      </c>
      <c r="E120" s="3">
        <v>311</v>
      </c>
      <c r="F120" s="4">
        <v>0.69</v>
      </c>
      <c r="G120" s="5">
        <v>8.4700000000000006</v>
      </c>
      <c r="H120" s="28"/>
      <c r="I120" s="32">
        <v>620</v>
      </c>
    </row>
    <row r="121" spans="2:9" x14ac:dyDescent="0.3">
      <c r="B121" s="6" t="s">
        <v>3</v>
      </c>
      <c r="C121" s="2">
        <v>24</v>
      </c>
      <c r="D121" s="3">
        <v>140</v>
      </c>
      <c r="E121" s="3">
        <v>422</v>
      </c>
      <c r="F121" s="4">
        <v>0.32</v>
      </c>
      <c r="G121" s="5">
        <v>2.61</v>
      </c>
      <c r="H121" s="28"/>
      <c r="I121" s="32">
        <v>689</v>
      </c>
    </row>
    <row r="122" spans="2:9" x14ac:dyDescent="0.3">
      <c r="B122" s="6" t="s">
        <v>3</v>
      </c>
      <c r="C122" s="2">
        <v>25</v>
      </c>
      <c r="D122" s="3">
        <v>59</v>
      </c>
      <c r="E122" s="3">
        <v>562</v>
      </c>
      <c r="F122" s="4">
        <v>0.48</v>
      </c>
      <c r="G122" s="5">
        <v>7.17</v>
      </c>
      <c r="H122" s="28"/>
      <c r="I122" s="32">
        <v>735</v>
      </c>
    </row>
    <row r="123" spans="2:9" x14ac:dyDescent="0.3">
      <c r="B123" s="6" t="s">
        <v>3</v>
      </c>
      <c r="C123" s="2">
        <v>26</v>
      </c>
      <c r="D123" s="3">
        <v>62</v>
      </c>
      <c r="E123" s="3">
        <v>338</v>
      </c>
      <c r="F123" s="4">
        <v>0.7</v>
      </c>
      <c r="G123" s="5">
        <v>6.65</v>
      </c>
      <c r="H123" s="28"/>
      <c r="I123" s="32">
        <v>485</v>
      </c>
    </row>
    <row r="124" spans="2:9" x14ac:dyDescent="0.3">
      <c r="B124" s="6" t="s">
        <v>3</v>
      </c>
      <c r="C124" s="2">
        <v>27</v>
      </c>
      <c r="D124" s="3">
        <v>83</v>
      </c>
      <c r="E124" s="3">
        <v>543</v>
      </c>
      <c r="F124" s="4">
        <v>0.48</v>
      </c>
      <c r="G124" s="5">
        <v>8.43</v>
      </c>
      <c r="H124" s="28"/>
      <c r="I124" s="32">
        <v>690</v>
      </c>
    </row>
    <row r="125" spans="2:9" x14ac:dyDescent="0.3">
      <c r="B125" s="6" t="s">
        <v>3</v>
      </c>
      <c r="C125" s="2">
        <v>28</v>
      </c>
      <c r="D125" s="3">
        <v>150</v>
      </c>
      <c r="E125" s="3">
        <v>359</v>
      </c>
      <c r="F125" s="4">
        <v>0.69</v>
      </c>
      <c r="G125" s="5">
        <v>4.88</v>
      </c>
      <c r="H125" s="28"/>
      <c r="I125" s="32">
        <v>649</v>
      </c>
    </row>
    <row r="126" spans="2:9" x14ac:dyDescent="0.3">
      <c r="B126" s="6" t="s">
        <v>3</v>
      </c>
      <c r="C126" s="2">
        <v>29</v>
      </c>
      <c r="D126" s="3">
        <v>55</v>
      </c>
      <c r="E126" s="3">
        <v>251</v>
      </c>
      <c r="F126" s="4">
        <v>0.62</v>
      </c>
      <c r="G126" s="5">
        <v>14.17</v>
      </c>
      <c r="H126" s="28"/>
      <c r="I126" s="32">
        <v>370</v>
      </c>
    </row>
    <row r="127" spans="2:9" x14ac:dyDescent="0.3">
      <c r="B127" s="6" t="s">
        <v>3</v>
      </c>
      <c r="C127" s="2">
        <v>30</v>
      </c>
      <c r="D127" s="3">
        <v>129</v>
      </c>
      <c r="E127" s="3">
        <v>471</v>
      </c>
      <c r="F127" s="4">
        <v>0.47</v>
      </c>
      <c r="G127" s="5">
        <v>3.28</v>
      </c>
      <c r="H127" s="28"/>
      <c r="I127" s="32">
        <v>713</v>
      </c>
    </row>
    <row r="128" spans="2:9" ht="14.4" thickBot="1" x14ac:dyDescent="0.35">
      <c r="B128" s="7" t="s">
        <v>3</v>
      </c>
      <c r="C128" s="8">
        <v>31</v>
      </c>
      <c r="D128" s="9" t="e">
        <v>#N/A</v>
      </c>
      <c r="E128" s="9" t="e">
        <v>#N/A</v>
      </c>
      <c r="F128" s="9" t="e">
        <v>#N/A</v>
      </c>
      <c r="G128" s="9" t="e">
        <v>#N/A</v>
      </c>
      <c r="H128" s="29"/>
      <c r="I128" s="33" t="e">
        <v>#N/A</v>
      </c>
    </row>
    <row r="129" spans="2:9" x14ac:dyDescent="0.3">
      <c r="B129" s="12" t="s">
        <v>4</v>
      </c>
      <c r="C129" s="13">
        <v>1</v>
      </c>
      <c r="D129" s="14">
        <v>181</v>
      </c>
      <c r="E129" s="14">
        <v>537</v>
      </c>
      <c r="F129" s="15">
        <v>0.7</v>
      </c>
      <c r="G129" s="16">
        <v>5.24</v>
      </c>
      <c r="H129" s="27">
        <v>131000</v>
      </c>
      <c r="I129" s="31">
        <v>806</v>
      </c>
    </row>
    <row r="130" spans="2:9" x14ac:dyDescent="0.3">
      <c r="B130" s="6" t="s">
        <v>4</v>
      </c>
      <c r="C130" s="2">
        <v>2</v>
      </c>
      <c r="D130" s="3">
        <v>152</v>
      </c>
      <c r="E130" s="3">
        <v>428</v>
      </c>
      <c r="F130" s="4">
        <v>0.5</v>
      </c>
      <c r="G130" s="5">
        <v>13</v>
      </c>
      <c r="H130" s="28"/>
      <c r="I130" s="32">
        <v>705</v>
      </c>
    </row>
    <row r="131" spans="2:9" x14ac:dyDescent="0.3">
      <c r="B131" s="6" t="s">
        <v>4</v>
      </c>
      <c r="C131" s="2">
        <v>3</v>
      </c>
      <c r="D131" s="3">
        <v>95</v>
      </c>
      <c r="E131" s="3">
        <v>296</v>
      </c>
      <c r="F131" s="4">
        <v>0.38</v>
      </c>
      <c r="G131" s="5">
        <v>1.47</v>
      </c>
      <c r="H131" s="28"/>
      <c r="I131" s="32">
        <v>513</v>
      </c>
    </row>
    <row r="132" spans="2:9" x14ac:dyDescent="0.3">
      <c r="B132" s="6" t="s">
        <v>4</v>
      </c>
      <c r="C132" s="2">
        <v>4</v>
      </c>
      <c r="D132" s="3">
        <v>109</v>
      </c>
      <c r="E132" s="3">
        <v>183</v>
      </c>
      <c r="F132" s="4">
        <v>0.59</v>
      </c>
      <c r="G132" s="5">
        <v>14.45</v>
      </c>
      <c r="H132" s="28"/>
      <c r="I132" s="32">
        <v>351</v>
      </c>
    </row>
    <row r="133" spans="2:9" x14ac:dyDescent="0.3">
      <c r="B133" s="6" t="s">
        <v>4</v>
      </c>
      <c r="C133" s="2">
        <v>5</v>
      </c>
      <c r="D133" s="3">
        <v>108</v>
      </c>
      <c r="E133" s="3">
        <v>474</v>
      </c>
      <c r="F133" s="4">
        <v>0.23</v>
      </c>
      <c r="G133" s="5">
        <v>10.4</v>
      </c>
      <c r="H133" s="28"/>
      <c r="I133" s="32">
        <v>653</v>
      </c>
    </row>
    <row r="134" spans="2:9" x14ac:dyDescent="0.3">
      <c r="B134" s="6" t="s">
        <v>4</v>
      </c>
      <c r="C134" s="2">
        <v>6</v>
      </c>
      <c r="D134" s="3">
        <v>108</v>
      </c>
      <c r="E134" s="3">
        <v>476</v>
      </c>
      <c r="F134" s="4">
        <v>0.61</v>
      </c>
      <c r="G134" s="5">
        <v>9.7200000000000006</v>
      </c>
      <c r="H134" s="28"/>
      <c r="I134" s="32">
        <v>636</v>
      </c>
    </row>
    <row r="135" spans="2:9" x14ac:dyDescent="0.3">
      <c r="B135" s="6" t="s">
        <v>4</v>
      </c>
      <c r="C135" s="2">
        <v>7</v>
      </c>
      <c r="D135" s="3">
        <v>171</v>
      </c>
      <c r="E135" s="3">
        <v>446</v>
      </c>
      <c r="F135" s="4">
        <v>0.42</v>
      </c>
      <c r="G135" s="5">
        <v>10.33</v>
      </c>
      <c r="H135" s="28"/>
      <c r="I135" s="32">
        <v>733</v>
      </c>
    </row>
    <row r="136" spans="2:9" x14ac:dyDescent="0.3">
      <c r="B136" s="6" t="s">
        <v>4</v>
      </c>
      <c r="C136" s="2">
        <v>8</v>
      </c>
      <c r="D136" s="3">
        <v>139</v>
      </c>
      <c r="E136" s="3">
        <v>384</v>
      </c>
      <c r="F136" s="4">
        <v>0.36</v>
      </c>
      <c r="G136" s="5">
        <v>7.03</v>
      </c>
      <c r="H136" s="28"/>
      <c r="I136" s="32">
        <v>633</v>
      </c>
    </row>
    <row r="137" spans="2:9" x14ac:dyDescent="0.3">
      <c r="B137" s="6" t="s">
        <v>4</v>
      </c>
      <c r="C137" s="2">
        <v>9</v>
      </c>
      <c r="D137" s="3">
        <v>105</v>
      </c>
      <c r="E137" s="3">
        <v>383</v>
      </c>
      <c r="F137" s="4">
        <v>0.57999999999999996</v>
      </c>
      <c r="G137" s="5">
        <v>15.79</v>
      </c>
      <c r="H137" s="28"/>
      <c r="I137" s="32">
        <v>608</v>
      </c>
    </row>
    <row r="138" spans="2:9" x14ac:dyDescent="0.3">
      <c r="B138" s="6" t="s">
        <v>4</v>
      </c>
      <c r="C138" s="2">
        <v>10</v>
      </c>
      <c r="D138" s="3">
        <v>200</v>
      </c>
      <c r="E138" s="3">
        <v>354</v>
      </c>
      <c r="F138" s="4">
        <v>0.43</v>
      </c>
      <c r="G138" s="5">
        <v>13.85</v>
      </c>
      <c r="H138" s="28"/>
      <c r="I138" s="32">
        <v>617</v>
      </c>
    </row>
    <row r="139" spans="2:9" x14ac:dyDescent="0.3">
      <c r="B139" s="6" t="s">
        <v>4</v>
      </c>
      <c r="C139" s="2">
        <v>11</v>
      </c>
      <c r="D139" s="3">
        <v>69</v>
      </c>
      <c r="E139" s="3">
        <v>225</v>
      </c>
      <c r="F139" s="4">
        <v>0.38</v>
      </c>
      <c r="G139" s="5">
        <v>9.8800000000000008</v>
      </c>
      <c r="H139" s="28"/>
      <c r="I139" s="32">
        <v>371</v>
      </c>
    </row>
    <row r="140" spans="2:9" x14ac:dyDescent="0.3">
      <c r="B140" s="6" t="s">
        <v>4</v>
      </c>
      <c r="C140" s="2">
        <v>12</v>
      </c>
      <c r="D140" s="3">
        <v>97</v>
      </c>
      <c r="E140" s="3">
        <v>562</v>
      </c>
      <c r="F140" s="4">
        <v>0.4</v>
      </c>
      <c r="G140" s="5">
        <v>12.62</v>
      </c>
      <c r="H140" s="28"/>
      <c r="I140" s="32">
        <v>788</v>
      </c>
    </row>
    <row r="141" spans="2:9" x14ac:dyDescent="0.3">
      <c r="B141" s="6" t="s">
        <v>4</v>
      </c>
      <c r="C141" s="2">
        <v>13</v>
      </c>
      <c r="D141" s="3">
        <v>87</v>
      </c>
      <c r="E141" s="3">
        <v>491</v>
      </c>
      <c r="F141" s="4">
        <v>0.26</v>
      </c>
      <c r="G141" s="5">
        <v>10.1</v>
      </c>
      <c r="H141" s="28"/>
      <c r="I141" s="32">
        <v>720</v>
      </c>
    </row>
    <row r="142" spans="2:9" x14ac:dyDescent="0.3">
      <c r="B142" s="6" t="s">
        <v>4</v>
      </c>
      <c r="C142" s="2">
        <v>14</v>
      </c>
      <c r="D142" s="3">
        <v>112</v>
      </c>
      <c r="E142" s="3">
        <v>542</v>
      </c>
      <c r="F142" s="4">
        <v>0.69</v>
      </c>
      <c r="G142" s="5">
        <v>3.67</v>
      </c>
      <c r="H142" s="28"/>
      <c r="I142" s="32">
        <v>754</v>
      </c>
    </row>
    <row r="143" spans="2:9" x14ac:dyDescent="0.3">
      <c r="B143" s="6" t="s">
        <v>4</v>
      </c>
      <c r="C143" s="2">
        <v>15</v>
      </c>
      <c r="D143" s="3">
        <v>174</v>
      </c>
      <c r="E143" s="3">
        <v>277</v>
      </c>
      <c r="F143" s="4">
        <v>0.44</v>
      </c>
      <c r="G143" s="5">
        <v>7.06</v>
      </c>
      <c r="H143" s="28"/>
      <c r="I143" s="32">
        <v>596</v>
      </c>
    </row>
    <row r="144" spans="2:9" x14ac:dyDescent="0.3">
      <c r="B144" s="6" t="s">
        <v>4</v>
      </c>
      <c r="C144" s="2">
        <v>16</v>
      </c>
      <c r="D144" s="3">
        <v>207</v>
      </c>
      <c r="E144" s="3">
        <v>189</v>
      </c>
      <c r="F144" s="4">
        <v>0.24</v>
      </c>
      <c r="G144" s="5">
        <v>15.8</v>
      </c>
      <c r="H144" s="28"/>
      <c r="I144" s="32">
        <v>448</v>
      </c>
    </row>
    <row r="145" spans="2:9" x14ac:dyDescent="0.3">
      <c r="B145" s="6" t="s">
        <v>4</v>
      </c>
      <c r="C145" s="2">
        <v>17</v>
      </c>
      <c r="D145" s="3">
        <v>100</v>
      </c>
      <c r="E145" s="3">
        <v>438</v>
      </c>
      <c r="F145" s="4">
        <v>0.62</v>
      </c>
      <c r="G145" s="5">
        <v>1.37</v>
      </c>
      <c r="H145" s="28"/>
      <c r="I145" s="32">
        <v>653</v>
      </c>
    </row>
    <row r="146" spans="2:9" x14ac:dyDescent="0.3">
      <c r="B146" s="6" t="s">
        <v>4</v>
      </c>
      <c r="C146" s="2">
        <v>18</v>
      </c>
      <c r="D146" s="3">
        <v>58</v>
      </c>
      <c r="E146" s="3">
        <v>368</v>
      </c>
      <c r="F146" s="4">
        <v>0.44</v>
      </c>
      <c r="G146" s="5">
        <v>8.56</v>
      </c>
      <c r="H146" s="28"/>
      <c r="I146" s="32">
        <v>562</v>
      </c>
    </row>
    <row r="147" spans="2:9" x14ac:dyDescent="0.3">
      <c r="B147" s="6" t="s">
        <v>4</v>
      </c>
      <c r="C147" s="2">
        <v>19</v>
      </c>
      <c r="D147" s="3">
        <v>186</v>
      </c>
      <c r="E147" s="3">
        <v>401</v>
      </c>
      <c r="F147" s="4">
        <v>0.51</v>
      </c>
      <c r="G147" s="5">
        <v>5.57</v>
      </c>
      <c r="H147" s="28"/>
      <c r="I147" s="32">
        <v>730</v>
      </c>
    </row>
    <row r="148" spans="2:9" x14ac:dyDescent="0.3">
      <c r="B148" s="6" t="s">
        <v>4</v>
      </c>
      <c r="C148" s="2">
        <v>20</v>
      </c>
      <c r="D148" s="3">
        <v>82</v>
      </c>
      <c r="E148" s="3">
        <v>328</v>
      </c>
      <c r="F148" s="4">
        <v>0.52</v>
      </c>
      <c r="G148" s="5">
        <v>10.029999999999999</v>
      </c>
      <c r="H148" s="28"/>
      <c r="I148" s="32">
        <v>509</v>
      </c>
    </row>
    <row r="149" spans="2:9" x14ac:dyDescent="0.3">
      <c r="B149" s="6" t="s">
        <v>4</v>
      </c>
      <c r="C149" s="2">
        <v>21</v>
      </c>
      <c r="D149" s="3">
        <v>200</v>
      </c>
      <c r="E149" s="3">
        <v>223</v>
      </c>
      <c r="F149" s="4">
        <v>0.31</v>
      </c>
      <c r="G149" s="5">
        <v>6.42</v>
      </c>
      <c r="H149" s="28"/>
      <c r="I149" s="32">
        <v>499</v>
      </c>
    </row>
    <row r="150" spans="2:9" x14ac:dyDescent="0.3">
      <c r="B150" s="6" t="s">
        <v>4</v>
      </c>
      <c r="C150" s="2">
        <v>22</v>
      </c>
      <c r="D150" s="3">
        <v>96</v>
      </c>
      <c r="E150" s="3">
        <v>590</v>
      </c>
      <c r="F150" s="4">
        <v>0.64</v>
      </c>
      <c r="G150" s="5">
        <v>2.76</v>
      </c>
      <c r="H150" s="28"/>
      <c r="I150" s="32">
        <v>747</v>
      </c>
    </row>
    <row r="151" spans="2:9" x14ac:dyDescent="0.3">
      <c r="B151" s="6" t="s">
        <v>4</v>
      </c>
      <c r="C151" s="2">
        <v>23</v>
      </c>
      <c r="D151" s="3">
        <v>190</v>
      </c>
      <c r="E151" s="3">
        <v>323</v>
      </c>
      <c r="F151" s="4">
        <v>0.49</v>
      </c>
      <c r="G151" s="5">
        <v>10.81</v>
      </c>
      <c r="H151" s="28"/>
      <c r="I151" s="32">
        <v>608</v>
      </c>
    </row>
    <row r="152" spans="2:9" x14ac:dyDescent="0.3">
      <c r="B152" s="6" t="s">
        <v>4</v>
      </c>
      <c r="C152" s="2">
        <v>24</v>
      </c>
      <c r="D152" s="3">
        <v>203</v>
      </c>
      <c r="E152" s="3">
        <v>335</v>
      </c>
      <c r="F152" s="4">
        <v>0.61</v>
      </c>
      <c r="G152" s="5">
        <v>5.8</v>
      </c>
      <c r="H152" s="28"/>
      <c r="I152" s="32">
        <v>632</v>
      </c>
    </row>
    <row r="153" spans="2:9" x14ac:dyDescent="0.3">
      <c r="B153" s="6" t="s">
        <v>4</v>
      </c>
      <c r="C153" s="2">
        <v>25</v>
      </c>
      <c r="D153" s="3">
        <v>205</v>
      </c>
      <c r="E153" s="3">
        <v>282</v>
      </c>
      <c r="F153" s="4">
        <v>0.62</v>
      </c>
      <c r="G153" s="5">
        <v>2.2200000000000002</v>
      </c>
      <c r="H153" s="28"/>
      <c r="I153" s="32">
        <v>623</v>
      </c>
    </row>
    <row r="154" spans="2:9" x14ac:dyDescent="0.3">
      <c r="B154" s="6" t="s">
        <v>4</v>
      </c>
      <c r="C154" s="2">
        <v>26</v>
      </c>
      <c r="D154" s="3">
        <v>188</v>
      </c>
      <c r="E154" s="3">
        <v>324</v>
      </c>
      <c r="F154" s="4">
        <v>0.65</v>
      </c>
      <c r="G154" s="5">
        <v>8.17</v>
      </c>
      <c r="H154" s="28"/>
      <c r="I154" s="32">
        <v>580</v>
      </c>
    </row>
    <row r="155" spans="2:9" x14ac:dyDescent="0.3">
      <c r="B155" s="6" t="s">
        <v>4</v>
      </c>
      <c r="C155" s="2">
        <v>27</v>
      </c>
      <c r="D155" s="3">
        <v>190</v>
      </c>
      <c r="E155" s="3">
        <v>430</v>
      </c>
      <c r="F155" s="4">
        <v>0.26</v>
      </c>
      <c r="G155" s="5">
        <v>2.2200000000000002</v>
      </c>
      <c r="H155" s="28"/>
      <c r="I155" s="32">
        <v>718</v>
      </c>
    </row>
    <row r="156" spans="2:9" x14ac:dyDescent="0.3">
      <c r="B156" s="6" t="s">
        <v>4</v>
      </c>
      <c r="C156" s="2">
        <v>28</v>
      </c>
      <c r="D156" s="3">
        <v>198</v>
      </c>
      <c r="E156" s="3">
        <v>247</v>
      </c>
      <c r="F156" s="4">
        <v>0.46</v>
      </c>
      <c r="G156" s="5">
        <v>12.83</v>
      </c>
      <c r="H156" s="28"/>
      <c r="I156" s="32">
        <v>550</v>
      </c>
    </row>
    <row r="157" spans="2:9" x14ac:dyDescent="0.3">
      <c r="B157" s="6" t="s">
        <v>4</v>
      </c>
      <c r="C157" s="2">
        <v>29</v>
      </c>
      <c r="D157" s="3">
        <v>71</v>
      </c>
      <c r="E157" s="3">
        <v>388</v>
      </c>
      <c r="F157" s="4">
        <v>0.66</v>
      </c>
      <c r="G157" s="5">
        <v>9.48</v>
      </c>
      <c r="H157" s="28"/>
      <c r="I157" s="32">
        <v>548</v>
      </c>
    </row>
    <row r="158" spans="2:9" x14ac:dyDescent="0.3">
      <c r="B158" s="6" t="s">
        <v>4</v>
      </c>
      <c r="C158" s="2">
        <v>30</v>
      </c>
      <c r="D158" s="3">
        <v>152</v>
      </c>
      <c r="E158" s="3">
        <v>416</v>
      </c>
      <c r="F158" s="4">
        <v>0.48</v>
      </c>
      <c r="G158" s="5">
        <v>8.06</v>
      </c>
      <c r="H158" s="28"/>
      <c r="I158" s="32">
        <v>696</v>
      </c>
    </row>
    <row r="159" spans="2:9" ht="14.4" thickBot="1" x14ac:dyDescent="0.35">
      <c r="B159" s="7" t="s">
        <v>4</v>
      </c>
      <c r="C159" s="8">
        <v>31</v>
      </c>
      <c r="D159" s="9">
        <v>175</v>
      </c>
      <c r="E159" s="9">
        <v>288</v>
      </c>
      <c r="F159" s="10">
        <v>0.7</v>
      </c>
      <c r="G159" s="11">
        <v>7.46</v>
      </c>
      <c r="H159" s="29"/>
      <c r="I159" s="33">
        <v>559</v>
      </c>
    </row>
    <row r="160" spans="2:9" x14ac:dyDescent="0.3">
      <c r="B160" s="12" t="s">
        <v>5</v>
      </c>
      <c r="C160" s="13">
        <v>1</v>
      </c>
      <c r="D160" s="14">
        <v>182</v>
      </c>
      <c r="E160" s="14">
        <v>389</v>
      </c>
      <c r="F160" s="15">
        <v>0.47</v>
      </c>
      <c r="G160" s="16">
        <v>14.16</v>
      </c>
      <c r="H160" s="27">
        <v>125000</v>
      </c>
      <c r="I160" s="31">
        <v>710</v>
      </c>
    </row>
    <row r="161" spans="2:9" x14ac:dyDescent="0.3">
      <c r="B161" s="6" t="s">
        <v>5</v>
      </c>
      <c r="C161" s="2">
        <v>2</v>
      </c>
      <c r="D161" s="3">
        <v>152</v>
      </c>
      <c r="E161" s="3">
        <v>195</v>
      </c>
      <c r="F161" s="4">
        <v>0.4</v>
      </c>
      <c r="G161" s="5">
        <v>13.24</v>
      </c>
      <c r="H161" s="28"/>
      <c r="I161" s="32">
        <v>440</v>
      </c>
    </row>
    <row r="162" spans="2:9" x14ac:dyDescent="0.3">
      <c r="B162" s="6" t="s">
        <v>5</v>
      </c>
      <c r="C162" s="2">
        <v>3</v>
      </c>
      <c r="D162" s="3">
        <v>64</v>
      </c>
      <c r="E162" s="3">
        <v>332</v>
      </c>
      <c r="F162" s="4">
        <v>0.56000000000000005</v>
      </c>
      <c r="G162" s="5">
        <v>11.32</v>
      </c>
      <c r="H162" s="28"/>
      <c r="I162" s="32">
        <v>479</v>
      </c>
    </row>
    <row r="163" spans="2:9" x14ac:dyDescent="0.3">
      <c r="B163" s="6" t="s">
        <v>5</v>
      </c>
      <c r="C163" s="2">
        <v>4</v>
      </c>
      <c r="D163" s="3">
        <v>76</v>
      </c>
      <c r="E163" s="3">
        <v>371</v>
      </c>
      <c r="F163" s="4">
        <v>0.66</v>
      </c>
      <c r="G163" s="5">
        <v>12.3</v>
      </c>
      <c r="H163" s="28"/>
      <c r="I163" s="32">
        <v>591</v>
      </c>
    </row>
    <row r="164" spans="2:9" x14ac:dyDescent="0.3">
      <c r="B164" s="6" t="s">
        <v>5</v>
      </c>
      <c r="C164" s="2">
        <v>5</v>
      </c>
      <c r="D164" s="3">
        <v>91</v>
      </c>
      <c r="E164" s="3">
        <v>248</v>
      </c>
      <c r="F164" s="4">
        <v>0.64</v>
      </c>
      <c r="G164" s="5">
        <v>6.37</v>
      </c>
      <c r="H164" s="28"/>
      <c r="I164" s="32">
        <v>396</v>
      </c>
    </row>
    <row r="165" spans="2:9" x14ac:dyDescent="0.3">
      <c r="B165" s="6" t="s">
        <v>5</v>
      </c>
      <c r="C165" s="2">
        <v>6</v>
      </c>
      <c r="D165" s="3">
        <v>97</v>
      </c>
      <c r="E165" s="3">
        <v>272</v>
      </c>
      <c r="F165" s="4">
        <v>0.51</v>
      </c>
      <c r="G165" s="5">
        <v>11.65</v>
      </c>
      <c r="H165" s="28"/>
      <c r="I165" s="32">
        <v>485</v>
      </c>
    </row>
    <row r="166" spans="2:9" x14ac:dyDescent="0.3">
      <c r="B166" s="6" t="s">
        <v>5</v>
      </c>
      <c r="C166" s="2">
        <v>7</v>
      </c>
      <c r="D166" s="3">
        <v>56</v>
      </c>
      <c r="E166" s="3">
        <v>505</v>
      </c>
      <c r="F166" s="4">
        <v>0.7</v>
      </c>
      <c r="G166" s="5">
        <v>14.49</v>
      </c>
      <c r="H166" s="28"/>
      <c r="I166" s="32">
        <v>675</v>
      </c>
    </row>
    <row r="167" spans="2:9" x14ac:dyDescent="0.3">
      <c r="B167" s="6" t="s">
        <v>5</v>
      </c>
      <c r="C167" s="2">
        <v>8</v>
      </c>
      <c r="D167" s="3">
        <v>163</v>
      </c>
      <c r="E167" s="3">
        <v>255</v>
      </c>
      <c r="F167" s="4">
        <v>0.39</v>
      </c>
      <c r="G167" s="5">
        <v>14.06</v>
      </c>
      <c r="H167" s="28"/>
      <c r="I167" s="32">
        <v>557</v>
      </c>
    </row>
    <row r="168" spans="2:9" x14ac:dyDescent="0.3">
      <c r="B168" s="6" t="s">
        <v>5</v>
      </c>
      <c r="C168" s="2">
        <v>9</v>
      </c>
      <c r="D168" s="3">
        <v>134</v>
      </c>
      <c r="E168" s="3">
        <v>522</v>
      </c>
      <c r="F168" s="4">
        <v>0.28999999999999998</v>
      </c>
      <c r="G168" s="5">
        <v>6.7</v>
      </c>
      <c r="H168" s="28"/>
      <c r="I168" s="32">
        <v>713</v>
      </c>
    </row>
    <row r="169" spans="2:9" x14ac:dyDescent="0.3">
      <c r="B169" s="6" t="s">
        <v>5</v>
      </c>
      <c r="C169" s="2">
        <v>10</v>
      </c>
      <c r="D169" s="3">
        <v>207</v>
      </c>
      <c r="E169" s="3">
        <v>389</v>
      </c>
      <c r="F169" s="4">
        <v>0.22</v>
      </c>
      <c r="G169" s="5">
        <v>7.94</v>
      </c>
      <c r="H169" s="28"/>
      <c r="I169" s="32">
        <v>700</v>
      </c>
    </row>
    <row r="170" spans="2:9" x14ac:dyDescent="0.3">
      <c r="B170" s="6" t="s">
        <v>5</v>
      </c>
      <c r="C170" s="2">
        <v>11</v>
      </c>
      <c r="D170" s="3">
        <v>62</v>
      </c>
      <c r="E170" s="3">
        <v>548</v>
      </c>
      <c r="F170" s="4">
        <v>0.28000000000000003</v>
      </c>
      <c r="G170" s="5">
        <v>2.13</v>
      </c>
      <c r="H170" s="28"/>
      <c r="I170" s="32">
        <v>703</v>
      </c>
    </row>
    <row r="171" spans="2:9" x14ac:dyDescent="0.3">
      <c r="B171" s="6" t="s">
        <v>5</v>
      </c>
      <c r="C171" s="2">
        <v>12</v>
      </c>
      <c r="D171" s="3">
        <v>165</v>
      </c>
      <c r="E171" s="3">
        <v>486</v>
      </c>
      <c r="F171" s="4">
        <v>0.49</v>
      </c>
      <c r="G171" s="5">
        <v>16.18</v>
      </c>
      <c r="H171" s="28"/>
      <c r="I171" s="32">
        <v>709</v>
      </c>
    </row>
    <row r="172" spans="2:9" x14ac:dyDescent="0.3">
      <c r="B172" s="6" t="s">
        <v>5</v>
      </c>
      <c r="C172" s="2">
        <v>13</v>
      </c>
      <c r="D172" s="3">
        <v>57</v>
      </c>
      <c r="E172" s="3">
        <v>292</v>
      </c>
      <c r="F172" s="4">
        <v>0.59</v>
      </c>
      <c r="G172" s="5">
        <v>2.73</v>
      </c>
      <c r="H172" s="28"/>
      <c r="I172" s="32">
        <v>492</v>
      </c>
    </row>
    <row r="173" spans="2:9" x14ac:dyDescent="0.3">
      <c r="B173" s="6" t="s">
        <v>5</v>
      </c>
      <c r="C173" s="2">
        <v>14</v>
      </c>
      <c r="D173" s="3">
        <v>159</v>
      </c>
      <c r="E173" s="3">
        <v>450</v>
      </c>
      <c r="F173" s="4">
        <v>0.44</v>
      </c>
      <c r="G173" s="5">
        <v>8.07</v>
      </c>
      <c r="H173" s="28"/>
      <c r="I173" s="32">
        <v>750</v>
      </c>
    </row>
    <row r="174" spans="2:9" x14ac:dyDescent="0.3">
      <c r="B174" s="6" t="s">
        <v>5</v>
      </c>
      <c r="C174" s="2">
        <v>15</v>
      </c>
      <c r="D174" s="3">
        <v>54</v>
      </c>
      <c r="E174" s="3">
        <v>402</v>
      </c>
      <c r="F174" s="4">
        <v>0.35</v>
      </c>
      <c r="G174" s="5">
        <v>14.58</v>
      </c>
      <c r="H174" s="28"/>
      <c r="I174" s="32">
        <v>583</v>
      </c>
    </row>
    <row r="175" spans="2:9" x14ac:dyDescent="0.3">
      <c r="B175" s="6" t="s">
        <v>5</v>
      </c>
      <c r="C175" s="2">
        <v>16</v>
      </c>
      <c r="D175" s="3">
        <v>183</v>
      </c>
      <c r="E175" s="3">
        <v>457</v>
      </c>
      <c r="F175" s="4">
        <v>0.61</v>
      </c>
      <c r="G175" s="5">
        <v>8.3000000000000007</v>
      </c>
      <c r="H175" s="28"/>
      <c r="I175" s="32">
        <v>761</v>
      </c>
    </row>
    <row r="176" spans="2:9" x14ac:dyDescent="0.3">
      <c r="B176" s="6" t="s">
        <v>5</v>
      </c>
      <c r="C176" s="2">
        <v>17</v>
      </c>
      <c r="D176" s="3">
        <v>107</v>
      </c>
      <c r="E176" s="3">
        <v>362</v>
      </c>
      <c r="F176" s="4">
        <v>0.21</v>
      </c>
      <c r="G176" s="5">
        <v>4.03</v>
      </c>
      <c r="H176" s="28"/>
      <c r="I176" s="32">
        <v>563</v>
      </c>
    </row>
    <row r="177" spans="2:9" x14ac:dyDescent="0.3">
      <c r="B177" s="6" t="s">
        <v>5</v>
      </c>
      <c r="C177" s="2">
        <v>18</v>
      </c>
      <c r="D177" s="3">
        <v>50</v>
      </c>
      <c r="E177" s="3">
        <v>587</v>
      </c>
      <c r="F177" s="4">
        <v>0.45</v>
      </c>
      <c r="G177" s="5">
        <v>2.92</v>
      </c>
      <c r="H177" s="28"/>
      <c r="I177" s="32">
        <v>748</v>
      </c>
    </row>
    <row r="178" spans="2:9" x14ac:dyDescent="0.3">
      <c r="B178" s="6" t="s">
        <v>5</v>
      </c>
      <c r="C178" s="2">
        <v>19</v>
      </c>
      <c r="D178" s="3">
        <v>113</v>
      </c>
      <c r="E178" s="3">
        <v>335</v>
      </c>
      <c r="F178" s="4">
        <v>0.61</v>
      </c>
      <c r="G178" s="5">
        <v>13.72</v>
      </c>
      <c r="H178" s="28"/>
      <c r="I178" s="32">
        <v>589</v>
      </c>
    </row>
    <row r="179" spans="2:9" x14ac:dyDescent="0.3">
      <c r="B179" s="6" t="s">
        <v>5</v>
      </c>
      <c r="C179" s="2">
        <v>20</v>
      </c>
      <c r="D179" s="3">
        <v>202</v>
      </c>
      <c r="E179" s="3">
        <v>352</v>
      </c>
      <c r="F179" s="4">
        <v>0.37</v>
      </c>
      <c r="G179" s="5">
        <v>7.67</v>
      </c>
      <c r="H179" s="28"/>
      <c r="I179" s="32">
        <v>668</v>
      </c>
    </row>
    <row r="180" spans="2:9" x14ac:dyDescent="0.3">
      <c r="B180" s="6" t="s">
        <v>5</v>
      </c>
      <c r="C180" s="2">
        <v>21</v>
      </c>
      <c r="D180" s="3">
        <v>141</v>
      </c>
      <c r="E180" s="3">
        <v>411</v>
      </c>
      <c r="F180" s="4">
        <v>0.53</v>
      </c>
      <c r="G180" s="5">
        <v>3.26</v>
      </c>
      <c r="H180" s="28"/>
      <c r="I180" s="32">
        <v>667</v>
      </c>
    </row>
    <row r="181" spans="2:9" x14ac:dyDescent="0.3">
      <c r="B181" s="6" t="s">
        <v>5</v>
      </c>
      <c r="C181" s="2">
        <v>22</v>
      </c>
      <c r="D181" s="3">
        <v>135</v>
      </c>
      <c r="E181" s="3">
        <v>277</v>
      </c>
      <c r="F181" s="4">
        <v>0.3</v>
      </c>
      <c r="G181" s="5">
        <v>1.24</v>
      </c>
      <c r="H181" s="28"/>
      <c r="I181" s="32">
        <v>487</v>
      </c>
    </row>
    <row r="182" spans="2:9" x14ac:dyDescent="0.3">
      <c r="B182" s="6" t="s">
        <v>5</v>
      </c>
      <c r="C182" s="2">
        <v>23</v>
      </c>
      <c r="D182" s="3">
        <v>68</v>
      </c>
      <c r="E182" s="3">
        <v>396</v>
      </c>
      <c r="F182" s="4">
        <v>0.45</v>
      </c>
      <c r="G182" s="5">
        <v>5.87</v>
      </c>
      <c r="H182" s="28"/>
      <c r="I182" s="32">
        <v>549</v>
      </c>
    </row>
    <row r="183" spans="2:9" x14ac:dyDescent="0.3">
      <c r="B183" s="6" t="s">
        <v>5</v>
      </c>
      <c r="C183" s="2">
        <v>24</v>
      </c>
      <c r="D183" s="3">
        <v>107</v>
      </c>
      <c r="E183" s="3">
        <v>225</v>
      </c>
      <c r="F183" s="4">
        <v>0.44</v>
      </c>
      <c r="G183" s="5">
        <v>8.9700000000000006</v>
      </c>
      <c r="H183" s="28"/>
      <c r="I183" s="32">
        <v>481</v>
      </c>
    </row>
    <row r="184" spans="2:9" x14ac:dyDescent="0.3">
      <c r="B184" s="6" t="s">
        <v>5</v>
      </c>
      <c r="C184" s="2">
        <v>25</v>
      </c>
      <c r="D184" s="3">
        <v>105</v>
      </c>
      <c r="E184" s="3">
        <v>351</v>
      </c>
      <c r="F184" s="4">
        <v>0.44</v>
      </c>
      <c r="G184" s="5">
        <v>16.809999999999999</v>
      </c>
      <c r="H184" s="28"/>
      <c r="I184" s="32">
        <v>510</v>
      </c>
    </row>
    <row r="185" spans="2:9" x14ac:dyDescent="0.3">
      <c r="B185" s="6" t="s">
        <v>5</v>
      </c>
      <c r="C185" s="2">
        <v>26</v>
      </c>
      <c r="D185" s="3">
        <v>88</v>
      </c>
      <c r="E185" s="3">
        <v>225</v>
      </c>
      <c r="F185" s="4">
        <v>0.34</v>
      </c>
      <c r="G185" s="5">
        <v>2.37</v>
      </c>
      <c r="H185" s="28"/>
      <c r="I185" s="32">
        <v>407</v>
      </c>
    </row>
    <row r="186" spans="2:9" x14ac:dyDescent="0.3">
      <c r="B186" s="6" t="s">
        <v>5</v>
      </c>
      <c r="C186" s="2">
        <v>27</v>
      </c>
      <c r="D186" s="3">
        <v>111</v>
      </c>
      <c r="E186" s="3">
        <v>397</v>
      </c>
      <c r="F186" s="4">
        <v>0.24</v>
      </c>
      <c r="G186" s="5">
        <v>16.7</v>
      </c>
      <c r="H186" s="28"/>
      <c r="I186" s="32">
        <v>658</v>
      </c>
    </row>
    <row r="187" spans="2:9" x14ac:dyDescent="0.3">
      <c r="B187" s="6" t="s">
        <v>5</v>
      </c>
      <c r="C187" s="2">
        <v>28</v>
      </c>
      <c r="D187" s="3">
        <v>171</v>
      </c>
      <c r="E187" s="3">
        <v>418</v>
      </c>
      <c r="F187" s="4">
        <v>0.35</v>
      </c>
      <c r="G187" s="5">
        <v>2.2999999999999998</v>
      </c>
      <c r="H187" s="28"/>
      <c r="I187" s="32">
        <v>649</v>
      </c>
    </row>
    <row r="188" spans="2:9" x14ac:dyDescent="0.3">
      <c r="B188" s="6" t="s">
        <v>5</v>
      </c>
      <c r="C188" s="2">
        <v>29</v>
      </c>
      <c r="D188" s="3">
        <v>71</v>
      </c>
      <c r="E188" s="3">
        <v>563</v>
      </c>
      <c r="F188" s="4">
        <v>0.52</v>
      </c>
      <c r="G188" s="5">
        <v>11.95</v>
      </c>
      <c r="H188" s="28"/>
      <c r="I188" s="32">
        <v>692</v>
      </c>
    </row>
    <row r="189" spans="2:9" x14ac:dyDescent="0.3">
      <c r="B189" s="6" t="s">
        <v>5</v>
      </c>
      <c r="C189" s="2">
        <v>30</v>
      </c>
      <c r="D189" s="3">
        <v>169</v>
      </c>
      <c r="E189" s="3">
        <v>489</v>
      </c>
      <c r="F189" s="4">
        <v>0.59</v>
      </c>
      <c r="G189" s="5">
        <v>4.21</v>
      </c>
      <c r="H189" s="28"/>
      <c r="I189" s="32">
        <v>781</v>
      </c>
    </row>
    <row r="190" spans="2:9" ht="14.4" thickBot="1" x14ac:dyDescent="0.35">
      <c r="B190" s="7" t="s">
        <v>5</v>
      </c>
      <c r="C190" s="8">
        <v>31</v>
      </c>
      <c r="D190" s="9" t="e">
        <v>#N/A</v>
      </c>
      <c r="E190" s="9" t="e">
        <v>#N/A</v>
      </c>
      <c r="F190" s="9" t="e">
        <v>#N/A</v>
      </c>
      <c r="G190" s="9" t="e">
        <v>#N/A</v>
      </c>
      <c r="H190" s="29"/>
      <c r="I190" s="33" t="e">
        <v>#N/A</v>
      </c>
    </row>
    <row r="191" spans="2:9" x14ac:dyDescent="0.3">
      <c r="B191" s="12" t="s">
        <v>6</v>
      </c>
      <c r="C191" s="13">
        <v>1</v>
      </c>
      <c r="D191" s="14">
        <v>185</v>
      </c>
      <c r="E191" s="14">
        <v>504</v>
      </c>
      <c r="F191" s="15">
        <v>0.7</v>
      </c>
      <c r="G191" s="16">
        <v>8.83</v>
      </c>
      <c r="H191" s="27">
        <v>102000</v>
      </c>
      <c r="I191" s="31">
        <v>798</v>
      </c>
    </row>
    <row r="192" spans="2:9" x14ac:dyDescent="0.3">
      <c r="B192" s="6" t="s">
        <v>6</v>
      </c>
      <c r="C192" s="2">
        <v>2</v>
      </c>
      <c r="D192" s="3">
        <v>175</v>
      </c>
      <c r="E192" s="3">
        <v>371</v>
      </c>
      <c r="F192" s="4">
        <v>0.28999999999999998</v>
      </c>
      <c r="G192" s="5">
        <v>14.97</v>
      </c>
      <c r="H192" s="28"/>
      <c r="I192" s="32">
        <v>669</v>
      </c>
    </row>
    <row r="193" spans="2:9" x14ac:dyDescent="0.3">
      <c r="B193" s="6" t="s">
        <v>6</v>
      </c>
      <c r="C193" s="2">
        <v>3</v>
      </c>
      <c r="D193" s="3">
        <v>96</v>
      </c>
      <c r="E193" s="3">
        <v>187</v>
      </c>
      <c r="F193" s="4">
        <v>0.31</v>
      </c>
      <c r="G193" s="5">
        <v>4.34</v>
      </c>
      <c r="H193" s="28"/>
      <c r="I193" s="32">
        <v>342</v>
      </c>
    </row>
    <row r="194" spans="2:9" x14ac:dyDescent="0.3">
      <c r="B194" s="6" t="s">
        <v>6</v>
      </c>
      <c r="C194" s="2">
        <v>4</v>
      </c>
      <c r="D194" s="3">
        <v>187</v>
      </c>
      <c r="E194" s="3">
        <v>316</v>
      </c>
      <c r="F194" s="4">
        <v>0.28000000000000003</v>
      </c>
      <c r="G194" s="5">
        <v>2.54</v>
      </c>
      <c r="H194" s="28"/>
      <c r="I194" s="32">
        <v>617</v>
      </c>
    </row>
    <row r="195" spans="2:9" x14ac:dyDescent="0.3">
      <c r="B195" s="6" t="s">
        <v>6</v>
      </c>
      <c r="C195" s="2">
        <v>5</v>
      </c>
      <c r="D195" s="3">
        <v>52</v>
      </c>
      <c r="E195" s="3">
        <v>401</v>
      </c>
      <c r="F195" s="4">
        <v>0.34</v>
      </c>
      <c r="G195" s="5">
        <v>10.91</v>
      </c>
      <c r="H195" s="28"/>
      <c r="I195" s="32">
        <v>557</v>
      </c>
    </row>
    <row r="196" spans="2:9" x14ac:dyDescent="0.3">
      <c r="B196" s="6" t="s">
        <v>6</v>
      </c>
      <c r="C196" s="2">
        <v>6</v>
      </c>
      <c r="D196" s="3">
        <v>144</v>
      </c>
      <c r="E196" s="3">
        <v>402</v>
      </c>
      <c r="F196" s="4">
        <v>0.45</v>
      </c>
      <c r="G196" s="5">
        <v>13.61</v>
      </c>
      <c r="H196" s="28"/>
      <c r="I196" s="32">
        <v>634</v>
      </c>
    </row>
    <row r="197" spans="2:9" x14ac:dyDescent="0.3">
      <c r="B197" s="6" t="s">
        <v>6</v>
      </c>
      <c r="C197" s="2">
        <v>7</v>
      </c>
      <c r="D197" s="3">
        <v>96</v>
      </c>
      <c r="E197" s="3">
        <v>321</v>
      </c>
      <c r="F197" s="4">
        <v>0.52</v>
      </c>
      <c r="G197" s="5">
        <v>3.5</v>
      </c>
      <c r="H197" s="28"/>
      <c r="I197" s="32">
        <v>525</v>
      </c>
    </row>
    <row r="198" spans="2:9" x14ac:dyDescent="0.3">
      <c r="B198" s="6" t="s">
        <v>6</v>
      </c>
      <c r="C198" s="2">
        <v>8</v>
      </c>
      <c r="D198" s="3">
        <v>51</v>
      </c>
      <c r="E198" s="3">
        <v>238</v>
      </c>
      <c r="F198" s="4">
        <v>0.55000000000000004</v>
      </c>
      <c r="G198" s="5">
        <v>11.84</v>
      </c>
      <c r="H198" s="28"/>
      <c r="I198" s="32">
        <v>422</v>
      </c>
    </row>
    <row r="199" spans="2:9" x14ac:dyDescent="0.3">
      <c r="B199" s="6" t="s">
        <v>6</v>
      </c>
      <c r="C199" s="2">
        <v>9</v>
      </c>
      <c r="D199" s="3">
        <v>209</v>
      </c>
      <c r="E199" s="3">
        <v>446</v>
      </c>
      <c r="F199" s="4">
        <v>0.7</v>
      </c>
      <c r="G199" s="5">
        <v>9.0500000000000007</v>
      </c>
      <c r="H199" s="28"/>
      <c r="I199" s="32">
        <v>714</v>
      </c>
    </row>
    <row r="200" spans="2:9" x14ac:dyDescent="0.3">
      <c r="B200" s="6" t="s">
        <v>6</v>
      </c>
      <c r="C200" s="2">
        <v>10</v>
      </c>
      <c r="D200" s="3">
        <v>114</v>
      </c>
      <c r="E200" s="3">
        <v>358</v>
      </c>
      <c r="F200" s="4">
        <v>0.26</v>
      </c>
      <c r="G200" s="5">
        <v>5.32</v>
      </c>
      <c r="H200" s="28"/>
      <c r="I200" s="32">
        <v>602</v>
      </c>
    </row>
    <row r="201" spans="2:9" x14ac:dyDescent="0.3">
      <c r="B201" s="6" t="s">
        <v>6</v>
      </c>
      <c r="C201" s="2">
        <v>11</v>
      </c>
      <c r="D201" s="3">
        <v>95</v>
      </c>
      <c r="E201" s="3">
        <v>417</v>
      </c>
      <c r="F201" s="4">
        <v>0.62</v>
      </c>
      <c r="G201" s="5">
        <v>6.6</v>
      </c>
      <c r="H201" s="28"/>
      <c r="I201" s="32">
        <v>651</v>
      </c>
    </row>
    <row r="202" spans="2:9" x14ac:dyDescent="0.3">
      <c r="B202" s="6" t="s">
        <v>6</v>
      </c>
      <c r="C202" s="2">
        <v>12</v>
      </c>
      <c r="D202" s="3">
        <v>199</v>
      </c>
      <c r="E202" s="3">
        <v>308</v>
      </c>
      <c r="F202" s="4">
        <v>0.63</v>
      </c>
      <c r="G202" s="5">
        <v>16.3</v>
      </c>
      <c r="H202" s="28"/>
      <c r="I202" s="32">
        <v>642</v>
      </c>
    </row>
    <row r="203" spans="2:9" x14ac:dyDescent="0.3">
      <c r="B203" s="6" t="s">
        <v>6</v>
      </c>
      <c r="C203" s="2">
        <v>13</v>
      </c>
      <c r="D203" s="3">
        <v>61</v>
      </c>
      <c r="E203" s="3">
        <v>199</v>
      </c>
      <c r="F203" s="4">
        <v>0.7</v>
      </c>
      <c r="G203" s="5">
        <v>11.71</v>
      </c>
      <c r="H203" s="28"/>
      <c r="I203" s="32">
        <v>408</v>
      </c>
    </row>
    <row r="204" spans="2:9" x14ac:dyDescent="0.3">
      <c r="B204" s="6" t="s">
        <v>6</v>
      </c>
      <c r="C204" s="2">
        <v>14</v>
      </c>
      <c r="D204" s="3">
        <v>114</v>
      </c>
      <c r="E204" s="3">
        <v>276</v>
      </c>
      <c r="F204" s="4">
        <v>0.26</v>
      </c>
      <c r="G204" s="5">
        <v>4</v>
      </c>
      <c r="H204" s="28"/>
      <c r="I204" s="32">
        <v>443</v>
      </c>
    </row>
    <row r="205" spans="2:9" x14ac:dyDescent="0.3">
      <c r="B205" s="6" t="s">
        <v>6</v>
      </c>
      <c r="C205" s="2">
        <v>15</v>
      </c>
      <c r="D205" s="3">
        <v>154</v>
      </c>
      <c r="E205" s="3">
        <v>385</v>
      </c>
      <c r="F205" s="4">
        <v>0.56000000000000005</v>
      </c>
      <c r="G205" s="5">
        <v>9.51</v>
      </c>
      <c r="H205" s="28"/>
      <c r="I205" s="32">
        <v>621</v>
      </c>
    </row>
    <row r="206" spans="2:9" x14ac:dyDescent="0.3">
      <c r="B206" s="6" t="s">
        <v>6</v>
      </c>
      <c r="C206" s="2">
        <v>16</v>
      </c>
      <c r="D206" s="3">
        <v>85</v>
      </c>
      <c r="E206" s="3">
        <v>465</v>
      </c>
      <c r="F206" s="4">
        <v>0.37</v>
      </c>
      <c r="G206" s="5">
        <v>6.33</v>
      </c>
      <c r="H206" s="28"/>
      <c r="I206" s="32">
        <v>655</v>
      </c>
    </row>
    <row r="207" spans="2:9" x14ac:dyDescent="0.3">
      <c r="B207" s="6" t="s">
        <v>6</v>
      </c>
      <c r="C207" s="2">
        <v>17</v>
      </c>
      <c r="D207" s="3">
        <v>67</v>
      </c>
      <c r="E207" s="3">
        <v>368</v>
      </c>
      <c r="F207" s="4">
        <v>0.6</v>
      </c>
      <c r="G207" s="5">
        <v>6.94</v>
      </c>
      <c r="H207" s="28"/>
      <c r="I207" s="32">
        <v>491</v>
      </c>
    </row>
    <row r="208" spans="2:9" x14ac:dyDescent="0.3">
      <c r="B208" s="6" t="s">
        <v>6</v>
      </c>
      <c r="C208" s="2">
        <v>18</v>
      </c>
      <c r="D208" s="3">
        <v>89</v>
      </c>
      <c r="E208" s="3">
        <v>444</v>
      </c>
      <c r="F208" s="4">
        <v>0.61</v>
      </c>
      <c r="G208" s="5">
        <v>16.739999999999998</v>
      </c>
      <c r="H208" s="28"/>
      <c r="I208" s="32">
        <v>628</v>
      </c>
    </row>
    <row r="209" spans="2:9" x14ac:dyDescent="0.3">
      <c r="B209" s="6" t="s">
        <v>6</v>
      </c>
      <c r="C209" s="2">
        <v>19</v>
      </c>
      <c r="D209" s="3">
        <v>126</v>
      </c>
      <c r="E209" s="3">
        <v>477</v>
      </c>
      <c r="F209" s="4">
        <v>0.28999999999999998</v>
      </c>
      <c r="G209" s="5">
        <v>8.73</v>
      </c>
      <c r="H209" s="28"/>
      <c r="I209" s="32">
        <v>696</v>
      </c>
    </row>
    <row r="210" spans="2:9" x14ac:dyDescent="0.3">
      <c r="B210" s="6" t="s">
        <v>6</v>
      </c>
      <c r="C210" s="2">
        <v>20</v>
      </c>
      <c r="D210" s="3">
        <v>56</v>
      </c>
      <c r="E210" s="3">
        <v>275</v>
      </c>
      <c r="F210" s="4">
        <v>0.32</v>
      </c>
      <c r="G210" s="5">
        <v>2.95</v>
      </c>
      <c r="H210" s="28"/>
      <c r="I210" s="32">
        <v>389</v>
      </c>
    </row>
    <row r="211" spans="2:9" x14ac:dyDescent="0.3">
      <c r="B211" s="6" t="s">
        <v>6</v>
      </c>
      <c r="C211" s="2">
        <v>21</v>
      </c>
      <c r="D211" s="3">
        <v>111</v>
      </c>
      <c r="E211" s="3">
        <v>180</v>
      </c>
      <c r="F211" s="4">
        <v>0.22</v>
      </c>
      <c r="G211" s="5">
        <v>10.16</v>
      </c>
      <c r="H211" s="28"/>
      <c r="I211" s="32">
        <v>382</v>
      </c>
    </row>
    <row r="212" spans="2:9" x14ac:dyDescent="0.3">
      <c r="B212" s="6" t="s">
        <v>6</v>
      </c>
      <c r="C212" s="2">
        <v>22</v>
      </c>
      <c r="D212" s="3">
        <v>200</v>
      </c>
      <c r="E212" s="3">
        <v>313</v>
      </c>
      <c r="F212" s="4">
        <v>0.4</v>
      </c>
      <c r="G212" s="5">
        <v>13.84</v>
      </c>
      <c r="H212" s="28"/>
      <c r="I212" s="32">
        <v>644</v>
      </c>
    </row>
    <row r="213" spans="2:9" x14ac:dyDescent="0.3">
      <c r="B213" s="6" t="s">
        <v>6</v>
      </c>
      <c r="C213" s="2">
        <v>23</v>
      </c>
      <c r="D213" s="3">
        <v>145</v>
      </c>
      <c r="E213" s="3">
        <v>459</v>
      </c>
      <c r="F213" s="4">
        <v>0.61</v>
      </c>
      <c r="G213" s="5">
        <v>13.08</v>
      </c>
      <c r="H213" s="28"/>
      <c r="I213" s="32">
        <v>744</v>
      </c>
    </row>
    <row r="214" spans="2:9" x14ac:dyDescent="0.3">
      <c r="B214" s="6" t="s">
        <v>6</v>
      </c>
      <c r="C214" s="2">
        <v>24</v>
      </c>
      <c r="D214" s="3">
        <v>138</v>
      </c>
      <c r="E214" s="3">
        <v>199</v>
      </c>
      <c r="F214" s="4">
        <v>0.23</v>
      </c>
      <c r="G214" s="5">
        <v>5.22</v>
      </c>
      <c r="H214" s="28"/>
      <c r="I214" s="32">
        <v>449</v>
      </c>
    </row>
    <row r="215" spans="2:9" x14ac:dyDescent="0.3">
      <c r="B215" s="6" t="s">
        <v>6</v>
      </c>
      <c r="C215" s="2">
        <v>25</v>
      </c>
      <c r="D215" s="3">
        <v>128</v>
      </c>
      <c r="E215" s="3">
        <v>235</v>
      </c>
      <c r="F215" s="4">
        <v>0.31</v>
      </c>
      <c r="G215" s="5">
        <v>14.23</v>
      </c>
      <c r="H215" s="28"/>
      <c r="I215" s="32">
        <v>498</v>
      </c>
    </row>
    <row r="216" spans="2:9" x14ac:dyDescent="0.3">
      <c r="B216" s="6" t="s">
        <v>6</v>
      </c>
      <c r="C216" s="2">
        <v>26</v>
      </c>
      <c r="D216" s="3">
        <v>130</v>
      </c>
      <c r="E216" s="3">
        <v>260</v>
      </c>
      <c r="F216" s="4">
        <v>0.54</v>
      </c>
      <c r="G216" s="5">
        <v>12.33</v>
      </c>
      <c r="H216" s="28"/>
      <c r="I216" s="32">
        <v>522</v>
      </c>
    </row>
    <row r="217" spans="2:9" x14ac:dyDescent="0.3">
      <c r="B217" s="6" t="s">
        <v>6</v>
      </c>
      <c r="C217" s="2">
        <v>27</v>
      </c>
      <c r="D217" s="3">
        <v>175</v>
      </c>
      <c r="E217" s="3">
        <v>576</v>
      </c>
      <c r="F217" s="4">
        <v>0.38</v>
      </c>
      <c r="G217" s="5">
        <v>5.13</v>
      </c>
      <c r="H217" s="28"/>
      <c r="I217" s="32">
        <v>857</v>
      </c>
    </row>
    <row r="218" spans="2:9" x14ac:dyDescent="0.3">
      <c r="B218" s="6" t="s">
        <v>6</v>
      </c>
      <c r="C218" s="2">
        <v>28</v>
      </c>
      <c r="D218" s="3">
        <v>120</v>
      </c>
      <c r="E218" s="3">
        <v>502</v>
      </c>
      <c r="F218" s="4">
        <v>0.56999999999999995</v>
      </c>
      <c r="G218" s="5">
        <v>6.05</v>
      </c>
      <c r="H218" s="28"/>
      <c r="I218" s="32">
        <v>727</v>
      </c>
    </row>
    <row r="219" spans="2:9" x14ac:dyDescent="0.3">
      <c r="B219" s="6" t="s">
        <v>6</v>
      </c>
      <c r="C219" s="2">
        <v>29</v>
      </c>
      <c r="D219" s="3">
        <v>185</v>
      </c>
      <c r="E219" s="3">
        <v>341</v>
      </c>
      <c r="F219" s="4">
        <v>0.32</v>
      </c>
      <c r="G219" s="5">
        <v>9.81</v>
      </c>
      <c r="H219" s="28"/>
      <c r="I219" s="32">
        <v>582</v>
      </c>
    </row>
    <row r="220" spans="2:9" x14ac:dyDescent="0.3">
      <c r="B220" s="6" t="s">
        <v>6</v>
      </c>
      <c r="C220" s="2">
        <v>30</v>
      </c>
      <c r="D220" s="3">
        <v>110</v>
      </c>
      <c r="E220" s="3">
        <v>327</v>
      </c>
      <c r="F220" s="4">
        <v>0.26</v>
      </c>
      <c r="G220" s="5">
        <v>8.8000000000000007</v>
      </c>
      <c r="H220" s="28"/>
      <c r="I220" s="32">
        <v>546</v>
      </c>
    </row>
    <row r="221" spans="2:9" ht="14.4" thickBot="1" x14ac:dyDescent="0.35">
      <c r="B221" s="7" t="s">
        <v>6</v>
      </c>
      <c r="C221" s="8">
        <v>31</v>
      </c>
      <c r="D221" s="9">
        <v>54</v>
      </c>
      <c r="E221" s="9">
        <v>271</v>
      </c>
      <c r="F221" s="10">
        <v>0.7</v>
      </c>
      <c r="G221" s="11">
        <v>6.92</v>
      </c>
      <c r="H221" s="29"/>
      <c r="I221" s="33">
        <v>415</v>
      </c>
    </row>
    <row r="222" spans="2:9" x14ac:dyDescent="0.3">
      <c r="B222" s="12" t="s">
        <v>7</v>
      </c>
      <c r="C222" s="13">
        <v>1</v>
      </c>
      <c r="D222" s="14">
        <v>115</v>
      </c>
      <c r="E222" s="14">
        <v>270</v>
      </c>
      <c r="F222" s="15">
        <v>0.48</v>
      </c>
      <c r="G222" s="16">
        <v>7.39</v>
      </c>
      <c r="H222" s="27">
        <v>95000</v>
      </c>
      <c r="I222" s="31">
        <v>497</v>
      </c>
    </row>
    <row r="223" spans="2:9" x14ac:dyDescent="0.3">
      <c r="B223" s="6" t="s">
        <v>7</v>
      </c>
      <c r="C223" s="2">
        <v>2</v>
      </c>
      <c r="D223" s="3">
        <v>76</v>
      </c>
      <c r="E223" s="3">
        <v>367</v>
      </c>
      <c r="F223" s="4">
        <v>0.41</v>
      </c>
      <c r="G223" s="5">
        <v>16.649999999999999</v>
      </c>
      <c r="H223" s="28"/>
      <c r="I223" s="32">
        <v>518</v>
      </c>
    </row>
    <row r="224" spans="2:9" x14ac:dyDescent="0.3">
      <c r="B224" s="6" t="s">
        <v>7</v>
      </c>
      <c r="C224" s="2">
        <v>3</v>
      </c>
      <c r="D224" s="3">
        <v>49</v>
      </c>
      <c r="E224" s="3">
        <v>413</v>
      </c>
      <c r="F224" s="4">
        <v>0.34</v>
      </c>
      <c r="G224" s="5">
        <v>5.91</v>
      </c>
      <c r="H224" s="28"/>
      <c r="I224" s="32">
        <v>521</v>
      </c>
    </row>
    <row r="225" spans="2:9" x14ac:dyDescent="0.3">
      <c r="B225" s="6" t="s">
        <v>7</v>
      </c>
      <c r="C225" s="2">
        <v>4</v>
      </c>
      <c r="D225" s="3">
        <v>138</v>
      </c>
      <c r="E225" s="3">
        <v>423</v>
      </c>
      <c r="F225" s="4">
        <v>0.5</v>
      </c>
      <c r="G225" s="5">
        <v>16.03</v>
      </c>
      <c r="H225" s="28"/>
      <c r="I225" s="32">
        <v>634</v>
      </c>
    </row>
    <row r="226" spans="2:9" x14ac:dyDescent="0.3">
      <c r="B226" s="6" t="s">
        <v>7</v>
      </c>
      <c r="C226" s="2">
        <v>5</v>
      </c>
      <c r="D226" s="3">
        <v>79</v>
      </c>
      <c r="E226" s="3">
        <v>335</v>
      </c>
      <c r="F226" s="4">
        <v>0.46</v>
      </c>
      <c r="G226" s="5">
        <v>15.58</v>
      </c>
      <c r="H226" s="28"/>
      <c r="I226" s="32">
        <v>552</v>
      </c>
    </row>
    <row r="227" spans="2:9" x14ac:dyDescent="0.3">
      <c r="B227" s="6" t="s">
        <v>7</v>
      </c>
      <c r="C227" s="2">
        <v>6</v>
      </c>
      <c r="D227" s="3">
        <v>51</v>
      </c>
      <c r="E227" s="3">
        <v>195</v>
      </c>
      <c r="F227" s="4">
        <v>0.32</v>
      </c>
      <c r="G227" s="5">
        <v>2.59</v>
      </c>
      <c r="H227" s="28"/>
      <c r="I227" s="32">
        <v>366</v>
      </c>
    </row>
    <row r="228" spans="2:9" x14ac:dyDescent="0.3">
      <c r="B228" s="6" t="s">
        <v>7</v>
      </c>
      <c r="C228" s="2">
        <v>7</v>
      </c>
      <c r="D228" s="3">
        <v>48</v>
      </c>
      <c r="E228" s="3">
        <v>342</v>
      </c>
      <c r="F228" s="4">
        <v>0.71</v>
      </c>
      <c r="G228" s="5">
        <v>3.66</v>
      </c>
      <c r="H228" s="28"/>
      <c r="I228" s="32">
        <v>481</v>
      </c>
    </row>
    <row r="229" spans="2:9" x14ac:dyDescent="0.3">
      <c r="B229" s="6" t="s">
        <v>7</v>
      </c>
      <c r="C229" s="2">
        <v>8</v>
      </c>
      <c r="D229" s="3">
        <v>197</v>
      </c>
      <c r="E229" s="3">
        <v>575</v>
      </c>
      <c r="F229" s="4">
        <v>0.28999999999999998</v>
      </c>
      <c r="G229" s="5">
        <v>4.4400000000000004</v>
      </c>
      <c r="H229" s="28"/>
      <c r="I229" s="32">
        <v>889</v>
      </c>
    </row>
    <row r="230" spans="2:9" x14ac:dyDescent="0.3">
      <c r="B230" s="6" t="s">
        <v>7</v>
      </c>
      <c r="C230" s="2">
        <v>9</v>
      </c>
      <c r="D230" s="3">
        <v>169</v>
      </c>
      <c r="E230" s="3">
        <v>361</v>
      </c>
      <c r="F230" s="4">
        <v>0.64</v>
      </c>
      <c r="G230" s="5">
        <v>16.55</v>
      </c>
      <c r="H230" s="28"/>
      <c r="I230" s="32">
        <v>591</v>
      </c>
    </row>
    <row r="231" spans="2:9" x14ac:dyDescent="0.3">
      <c r="B231" s="6" t="s">
        <v>7</v>
      </c>
      <c r="C231" s="2">
        <v>10</v>
      </c>
      <c r="D231" s="3">
        <v>109</v>
      </c>
      <c r="E231" s="3">
        <v>199</v>
      </c>
      <c r="F231" s="4">
        <v>0.4</v>
      </c>
      <c r="G231" s="5">
        <v>6.95</v>
      </c>
      <c r="H231" s="28"/>
      <c r="I231" s="32">
        <v>391</v>
      </c>
    </row>
    <row r="232" spans="2:9" x14ac:dyDescent="0.3">
      <c r="B232" s="6" t="s">
        <v>7</v>
      </c>
      <c r="C232" s="2">
        <v>11</v>
      </c>
      <c r="D232" s="3">
        <v>154</v>
      </c>
      <c r="E232" s="3">
        <v>417</v>
      </c>
      <c r="F232" s="4">
        <v>0.63</v>
      </c>
      <c r="G232" s="5">
        <v>3.34</v>
      </c>
      <c r="H232" s="28"/>
      <c r="I232" s="32">
        <v>634</v>
      </c>
    </row>
    <row r="233" spans="2:9" x14ac:dyDescent="0.3">
      <c r="B233" s="6" t="s">
        <v>7</v>
      </c>
      <c r="C233" s="2">
        <v>12</v>
      </c>
      <c r="D233" s="3">
        <v>197</v>
      </c>
      <c r="E233" s="3">
        <v>291</v>
      </c>
      <c r="F233" s="4">
        <v>0.59</v>
      </c>
      <c r="G233" s="5">
        <v>9.3699999999999992</v>
      </c>
      <c r="H233" s="28"/>
      <c r="I233" s="32">
        <v>588</v>
      </c>
    </row>
    <row r="234" spans="2:9" x14ac:dyDescent="0.3">
      <c r="B234" s="6" t="s">
        <v>7</v>
      </c>
      <c r="C234" s="2">
        <v>13</v>
      </c>
      <c r="D234" s="3">
        <v>76</v>
      </c>
      <c r="E234" s="3">
        <v>571</v>
      </c>
      <c r="F234" s="4">
        <v>0.45</v>
      </c>
      <c r="G234" s="5">
        <v>3.85</v>
      </c>
      <c r="H234" s="28"/>
      <c r="I234" s="32">
        <v>735</v>
      </c>
    </row>
    <row r="235" spans="2:9" x14ac:dyDescent="0.3">
      <c r="B235" s="6" t="s">
        <v>7</v>
      </c>
      <c r="C235" s="2">
        <v>14</v>
      </c>
      <c r="D235" s="3">
        <v>191</v>
      </c>
      <c r="E235" s="3">
        <v>312</v>
      </c>
      <c r="F235" s="4">
        <v>0.61</v>
      </c>
      <c r="G235" s="5">
        <v>9.98</v>
      </c>
      <c r="H235" s="28"/>
      <c r="I235" s="32">
        <v>649</v>
      </c>
    </row>
    <row r="236" spans="2:9" x14ac:dyDescent="0.3">
      <c r="B236" s="6" t="s">
        <v>7</v>
      </c>
      <c r="C236" s="2">
        <v>15</v>
      </c>
      <c r="D236" s="3">
        <v>106</v>
      </c>
      <c r="E236" s="3">
        <v>238</v>
      </c>
      <c r="F236" s="4">
        <v>0.33</v>
      </c>
      <c r="G236" s="5">
        <v>15.27</v>
      </c>
      <c r="H236" s="28"/>
      <c r="I236" s="32">
        <v>394</v>
      </c>
    </row>
    <row r="237" spans="2:9" x14ac:dyDescent="0.3">
      <c r="B237" s="6" t="s">
        <v>7</v>
      </c>
      <c r="C237" s="2">
        <v>16</v>
      </c>
      <c r="D237" s="3">
        <v>59</v>
      </c>
      <c r="E237" s="3">
        <v>577</v>
      </c>
      <c r="F237" s="4">
        <v>0.54</v>
      </c>
      <c r="G237" s="5">
        <v>1.31</v>
      </c>
      <c r="H237" s="28"/>
      <c r="I237" s="32">
        <v>690</v>
      </c>
    </row>
    <row r="238" spans="2:9" x14ac:dyDescent="0.3">
      <c r="B238" s="6" t="s">
        <v>7</v>
      </c>
      <c r="C238" s="2">
        <v>17</v>
      </c>
      <c r="D238" s="3">
        <v>70</v>
      </c>
      <c r="E238" s="3">
        <v>485</v>
      </c>
      <c r="F238" s="4">
        <v>0.64</v>
      </c>
      <c r="G238" s="5">
        <v>3.44</v>
      </c>
      <c r="H238" s="28"/>
      <c r="I238" s="32">
        <v>666</v>
      </c>
    </row>
    <row r="239" spans="2:9" x14ac:dyDescent="0.3">
      <c r="B239" s="6" t="s">
        <v>7</v>
      </c>
      <c r="C239" s="2">
        <v>18</v>
      </c>
      <c r="D239" s="3">
        <v>197</v>
      </c>
      <c r="E239" s="3">
        <v>396</v>
      </c>
      <c r="F239" s="4">
        <v>0.46</v>
      </c>
      <c r="G239" s="5">
        <v>12.77</v>
      </c>
      <c r="H239" s="28"/>
      <c r="I239" s="32">
        <v>700</v>
      </c>
    </row>
    <row r="240" spans="2:9" x14ac:dyDescent="0.3">
      <c r="B240" s="6" t="s">
        <v>7</v>
      </c>
      <c r="C240" s="2">
        <v>19</v>
      </c>
      <c r="D240" s="3">
        <v>93</v>
      </c>
      <c r="E240" s="3">
        <v>371</v>
      </c>
      <c r="F240" s="4">
        <v>0.5</v>
      </c>
      <c r="G240" s="5">
        <v>14.22</v>
      </c>
      <c r="H240" s="28"/>
      <c r="I240" s="32">
        <v>595</v>
      </c>
    </row>
    <row r="241" spans="2:9" x14ac:dyDescent="0.3">
      <c r="B241" s="6" t="s">
        <v>7</v>
      </c>
      <c r="C241" s="2">
        <v>20</v>
      </c>
      <c r="D241" s="3">
        <v>91</v>
      </c>
      <c r="E241" s="3">
        <v>454</v>
      </c>
      <c r="F241" s="4">
        <v>0.31</v>
      </c>
      <c r="G241" s="5">
        <v>10.88</v>
      </c>
      <c r="H241" s="28"/>
      <c r="I241" s="32">
        <v>597</v>
      </c>
    </row>
    <row r="242" spans="2:9" x14ac:dyDescent="0.3">
      <c r="B242" s="6" t="s">
        <v>7</v>
      </c>
      <c r="C242" s="2">
        <v>21</v>
      </c>
      <c r="D242" s="3">
        <v>131</v>
      </c>
      <c r="E242" s="3">
        <v>440</v>
      </c>
      <c r="F242" s="4">
        <v>0.5</v>
      </c>
      <c r="G242" s="5">
        <v>6.58</v>
      </c>
      <c r="H242" s="28"/>
      <c r="I242" s="32">
        <v>635</v>
      </c>
    </row>
    <row r="243" spans="2:9" x14ac:dyDescent="0.3">
      <c r="B243" s="6" t="s">
        <v>7</v>
      </c>
      <c r="C243" s="2">
        <v>22</v>
      </c>
      <c r="D243" s="3">
        <v>170</v>
      </c>
      <c r="E243" s="3">
        <v>540</v>
      </c>
      <c r="F243" s="4">
        <v>0.7</v>
      </c>
      <c r="G243" s="5">
        <v>1.46</v>
      </c>
      <c r="H243" s="28"/>
      <c r="I243" s="32">
        <v>811</v>
      </c>
    </row>
    <row r="244" spans="2:9" x14ac:dyDescent="0.3">
      <c r="B244" s="6" t="s">
        <v>7</v>
      </c>
      <c r="C244" s="2">
        <v>23</v>
      </c>
      <c r="D244" s="3">
        <v>107</v>
      </c>
      <c r="E244" s="3">
        <v>241</v>
      </c>
      <c r="F244" s="4">
        <v>0.41</v>
      </c>
      <c r="G244" s="5">
        <v>14.57</v>
      </c>
      <c r="H244" s="28"/>
      <c r="I244" s="32">
        <v>459</v>
      </c>
    </row>
    <row r="245" spans="2:9" x14ac:dyDescent="0.3">
      <c r="B245" s="6" t="s">
        <v>7</v>
      </c>
      <c r="C245" s="2">
        <v>24</v>
      </c>
      <c r="D245" s="3">
        <v>204</v>
      </c>
      <c r="E245" s="3">
        <v>460</v>
      </c>
      <c r="F245" s="4">
        <v>0.36</v>
      </c>
      <c r="G245" s="5">
        <v>2.9</v>
      </c>
      <c r="H245" s="28"/>
      <c r="I245" s="32">
        <v>813</v>
      </c>
    </row>
    <row r="246" spans="2:9" x14ac:dyDescent="0.3">
      <c r="B246" s="6" t="s">
        <v>7</v>
      </c>
      <c r="C246" s="2">
        <v>25</v>
      </c>
      <c r="D246" s="3">
        <v>170</v>
      </c>
      <c r="E246" s="3">
        <v>230</v>
      </c>
      <c r="F246" s="4">
        <v>0.62</v>
      </c>
      <c r="G246" s="5">
        <v>6.46</v>
      </c>
      <c r="H246" s="28"/>
      <c r="I246" s="32">
        <v>511</v>
      </c>
    </row>
    <row r="247" spans="2:9" x14ac:dyDescent="0.3">
      <c r="B247" s="6" t="s">
        <v>7</v>
      </c>
      <c r="C247" s="2">
        <v>26</v>
      </c>
      <c r="D247" s="3">
        <v>152</v>
      </c>
      <c r="E247" s="3">
        <v>193</v>
      </c>
      <c r="F247" s="4">
        <v>0.21</v>
      </c>
      <c r="G247" s="5">
        <v>12.23</v>
      </c>
      <c r="H247" s="28"/>
      <c r="I247" s="32">
        <v>400</v>
      </c>
    </row>
    <row r="248" spans="2:9" x14ac:dyDescent="0.3">
      <c r="B248" s="6" t="s">
        <v>7</v>
      </c>
      <c r="C248" s="2">
        <v>27</v>
      </c>
      <c r="D248" s="3">
        <v>211</v>
      </c>
      <c r="E248" s="3">
        <v>214</v>
      </c>
      <c r="F248" s="4">
        <v>0.45</v>
      </c>
      <c r="G248" s="5">
        <v>3.74</v>
      </c>
      <c r="H248" s="28"/>
      <c r="I248" s="32">
        <v>481</v>
      </c>
    </row>
    <row r="249" spans="2:9" x14ac:dyDescent="0.3">
      <c r="B249" s="6" t="s">
        <v>7</v>
      </c>
      <c r="C249" s="2">
        <v>28</v>
      </c>
      <c r="D249" s="3">
        <v>109</v>
      </c>
      <c r="E249" s="3">
        <v>260</v>
      </c>
      <c r="F249" s="4">
        <v>0.23</v>
      </c>
      <c r="G249" s="5">
        <v>4.62</v>
      </c>
      <c r="H249" s="28"/>
      <c r="I249" s="32">
        <v>493</v>
      </c>
    </row>
    <row r="250" spans="2:9" x14ac:dyDescent="0.3">
      <c r="B250" s="6" t="s">
        <v>7</v>
      </c>
      <c r="C250" s="2">
        <v>29</v>
      </c>
      <c r="D250" s="3">
        <v>205</v>
      </c>
      <c r="E250" s="3">
        <v>187</v>
      </c>
      <c r="F250" s="4">
        <v>0.3</v>
      </c>
      <c r="G250" s="5">
        <v>12.79</v>
      </c>
      <c r="H250" s="28"/>
      <c r="I250" s="32">
        <v>528</v>
      </c>
    </row>
    <row r="251" spans="2:9" x14ac:dyDescent="0.3">
      <c r="B251" s="6" t="s">
        <v>7</v>
      </c>
      <c r="C251" s="2">
        <v>30</v>
      </c>
      <c r="D251" s="3">
        <v>76</v>
      </c>
      <c r="E251" s="3">
        <v>461</v>
      </c>
      <c r="F251" s="4">
        <v>0.48</v>
      </c>
      <c r="G251" s="5">
        <v>14.9</v>
      </c>
      <c r="H251" s="28"/>
      <c r="I251" s="32">
        <v>651</v>
      </c>
    </row>
    <row r="252" spans="2:9" ht="14.4" thickBot="1" x14ac:dyDescent="0.35">
      <c r="B252" s="7" t="s">
        <v>7</v>
      </c>
      <c r="C252" s="8">
        <v>31</v>
      </c>
      <c r="D252" s="9">
        <v>140</v>
      </c>
      <c r="E252" s="9">
        <v>595</v>
      </c>
      <c r="F252" s="10">
        <v>0.54</v>
      </c>
      <c r="G252" s="11">
        <v>6.36</v>
      </c>
      <c r="H252" s="29"/>
      <c r="I252" s="33">
        <v>865</v>
      </c>
    </row>
    <row r="253" spans="2:9" x14ac:dyDescent="0.3">
      <c r="B253" s="12" t="s">
        <v>8</v>
      </c>
      <c r="C253" s="13">
        <v>1</v>
      </c>
      <c r="D253" s="14">
        <v>184</v>
      </c>
      <c r="E253" s="14">
        <v>589</v>
      </c>
      <c r="F253" s="15">
        <v>0.57999999999999996</v>
      </c>
      <c r="G253" s="16">
        <v>4.6100000000000003</v>
      </c>
      <c r="H253" s="27">
        <v>97000</v>
      </c>
      <c r="I253" s="31">
        <v>903</v>
      </c>
    </row>
    <row r="254" spans="2:9" x14ac:dyDescent="0.3">
      <c r="B254" s="6" t="s">
        <v>8</v>
      </c>
      <c r="C254" s="2">
        <v>2</v>
      </c>
      <c r="D254" s="3">
        <v>154</v>
      </c>
      <c r="E254" s="3">
        <v>326</v>
      </c>
      <c r="F254" s="4">
        <v>0.37</v>
      </c>
      <c r="G254" s="5">
        <v>5.74</v>
      </c>
      <c r="H254" s="28"/>
      <c r="I254" s="32">
        <v>586</v>
      </c>
    </row>
    <row r="255" spans="2:9" x14ac:dyDescent="0.3">
      <c r="B255" s="6" t="s">
        <v>8</v>
      </c>
      <c r="C255" s="2">
        <v>3</v>
      </c>
      <c r="D255" s="3">
        <v>51</v>
      </c>
      <c r="E255" s="3">
        <v>542</v>
      </c>
      <c r="F255" s="4">
        <v>0.59</v>
      </c>
      <c r="G255" s="5">
        <v>10.54</v>
      </c>
      <c r="H255" s="28"/>
      <c r="I255" s="32">
        <v>686</v>
      </c>
    </row>
    <row r="256" spans="2:9" x14ac:dyDescent="0.3">
      <c r="B256" s="6" t="s">
        <v>8</v>
      </c>
      <c r="C256" s="2">
        <v>4</v>
      </c>
      <c r="D256" s="3">
        <v>177</v>
      </c>
      <c r="E256" s="3">
        <v>415</v>
      </c>
      <c r="F256" s="4">
        <v>0.63</v>
      </c>
      <c r="G256" s="5">
        <v>14.77</v>
      </c>
      <c r="H256" s="28"/>
      <c r="I256" s="32">
        <v>680</v>
      </c>
    </row>
    <row r="257" spans="2:9" x14ac:dyDescent="0.3">
      <c r="B257" s="6" t="s">
        <v>8</v>
      </c>
      <c r="C257" s="2">
        <v>5</v>
      </c>
      <c r="D257" s="3">
        <v>106</v>
      </c>
      <c r="E257" s="3">
        <v>426</v>
      </c>
      <c r="F257" s="4">
        <v>0.24</v>
      </c>
      <c r="G257" s="5">
        <v>11.65</v>
      </c>
      <c r="H257" s="28"/>
      <c r="I257" s="32">
        <v>584</v>
      </c>
    </row>
    <row r="258" spans="2:9" x14ac:dyDescent="0.3">
      <c r="B258" s="6" t="s">
        <v>8</v>
      </c>
      <c r="C258" s="2">
        <v>6</v>
      </c>
      <c r="D258" s="3">
        <v>72</v>
      </c>
      <c r="E258" s="3">
        <v>218</v>
      </c>
      <c r="F258" s="4">
        <v>0.55000000000000004</v>
      </c>
      <c r="G258" s="5">
        <v>5.58</v>
      </c>
      <c r="H258" s="28"/>
      <c r="I258" s="32">
        <v>365</v>
      </c>
    </row>
    <row r="259" spans="2:9" x14ac:dyDescent="0.3">
      <c r="B259" s="6" t="s">
        <v>8</v>
      </c>
      <c r="C259" s="2">
        <v>7</v>
      </c>
      <c r="D259" s="3">
        <v>97</v>
      </c>
      <c r="E259" s="3">
        <v>401</v>
      </c>
      <c r="F259" s="4">
        <v>0.25</v>
      </c>
      <c r="G259" s="5">
        <v>4.2300000000000004</v>
      </c>
      <c r="H259" s="28"/>
      <c r="I259" s="32">
        <v>596</v>
      </c>
    </row>
    <row r="260" spans="2:9" x14ac:dyDescent="0.3">
      <c r="B260" s="6" t="s">
        <v>8</v>
      </c>
      <c r="C260" s="2">
        <v>8</v>
      </c>
      <c r="D260" s="3">
        <v>136</v>
      </c>
      <c r="E260" s="3">
        <v>294</v>
      </c>
      <c r="F260" s="4">
        <v>0.38</v>
      </c>
      <c r="G260" s="5">
        <v>11.14</v>
      </c>
      <c r="H260" s="28"/>
      <c r="I260" s="32">
        <v>569</v>
      </c>
    </row>
    <row r="261" spans="2:9" x14ac:dyDescent="0.3">
      <c r="B261" s="6" t="s">
        <v>8</v>
      </c>
      <c r="C261" s="2">
        <v>9</v>
      </c>
      <c r="D261" s="3">
        <v>61</v>
      </c>
      <c r="E261" s="3">
        <v>349</v>
      </c>
      <c r="F261" s="4">
        <v>0.22</v>
      </c>
      <c r="G261" s="5">
        <v>7.73</v>
      </c>
      <c r="H261" s="28"/>
      <c r="I261" s="32">
        <v>543</v>
      </c>
    </row>
    <row r="262" spans="2:9" x14ac:dyDescent="0.3">
      <c r="B262" s="6" t="s">
        <v>8</v>
      </c>
      <c r="C262" s="2">
        <v>10</v>
      </c>
      <c r="D262" s="3">
        <v>158</v>
      </c>
      <c r="E262" s="3">
        <v>195</v>
      </c>
      <c r="F262" s="4">
        <v>0.23</v>
      </c>
      <c r="G262" s="5">
        <v>15.05</v>
      </c>
      <c r="H262" s="28"/>
      <c r="I262" s="32">
        <v>432</v>
      </c>
    </row>
    <row r="263" spans="2:9" x14ac:dyDescent="0.3">
      <c r="B263" s="6" t="s">
        <v>8</v>
      </c>
      <c r="C263" s="2">
        <v>11</v>
      </c>
      <c r="D263" s="3">
        <v>153</v>
      </c>
      <c r="E263" s="3">
        <v>348</v>
      </c>
      <c r="F263" s="4">
        <v>0.21</v>
      </c>
      <c r="G263" s="5">
        <v>8.07</v>
      </c>
      <c r="H263" s="28"/>
      <c r="I263" s="32">
        <v>647</v>
      </c>
    </row>
    <row r="264" spans="2:9" x14ac:dyDescent="0.3">
      <c r="B264" s="6" t="s">
        <v>8</v>
      </c>
      <c r="C264" s="2">
        <v>12</v>
      </c>
      <c r="D264" s="3">
        <v>147</v>
      </c>
      <c r="E264" s="3">
        <v>250</v>
      </c>
      <c r="F264" s="4">
        <v>0.21</v>
      </c>
      <c r="G264" s="5">
        <v>16.73</v>
      </c>
      <c r="H264" s="28"/>
      <c r="I264" s="32">
        <v>491</v>
      </c>
    </row>
    <row r="265" spans="2:9" x14ac:dyDescent="0.3">
      <c r="B265" s="6" t="s">
        <v>8</v>
      </c>
      <c r="C265" s="2">
        <v>13</v>
      </c>
      <c r="D265" s="3">
        <v>178</v>
      </c>
      <c r="E265" s="3">
        <v>596</v>
      </c>
      <c r="F265" s="4">
        <v>0.37</v>
      </c>
      <c r="G265" s="5">
        <v>3.72</v>
      </c>
      <c r="H265" s="28"/>
      <c r="I265" s="32">
        <v>871</v>
      </c>
    </row>
    <row r="266" spans="2:9" x14ac:dyDescent="0.3">
      <c r="B266" s="6" t="s">
        <v>8</v>
      </c>
      <c r="C266" s="2">
        <v>14</v>
      </c>
      <c r="D266" s="3">
        <v>83</v>
      </c>
      <c r="E266" s="3">
        <v>186</v>
      </c>
      <c r="F266" s="4">
        <v>0.68</v>
      </c>
      <c r="G266" s="5">
        <v>8.09</v>
      </c>
      <c r="H266" s="28"/>
      <c r="I266" s="32">
        <v>419</v>
      </c>
    </row>
    <row r="267" spans="2:9" x14ac:dyDescent="0.3">
      <c r="B267" s="6" t="s">
        <v>8</v>
      </c>
      <c r="C267" s="2">
        <v>15</v>
      </c>
      <c r="D267" s="3">
        <v>99</v>
      </c>
      <c r="E267" s="3">
        <v>303</v>
      </c>
      <c r="F267" s="4">
        <v>0.72</v>
      </c>
      <c r="G267" s="5">
        <v>1.41</v>
      </c>
      <c r="H267" s="28"/>
      <c r="I267" s="32">
        <v>509</v>
      </c>
    </row>
    <row r="268" spans="2:9" x14ac:dyDescent="0.3">
      <c r="B268" s="6" t="s">
        <v>8</v>
      </c>
      <c r="C268" s="2">
        <v>16</v>
      </c>
      <c r="D268" s="3">
        <v>206</v>
      </c>
      <c r="E268" s="3">
        <v>521</v>
      </c>
      <c r="F268" s="4">
        <v>0.6</v>
      </c>
      <c r="G268" s="5">
        <v>16.309999999999999</v>
      </c>
      <c r="H268" s="28"/>
      <c r="I268" s="32">
        <v>784</v>
      </c>
    </row>
    <row r="269" spans="2:9" x14ac:dyDescent="0.3">
      <c r="B269" s="6" t="s">
        <v>8</v>
      </c>
      <c r="C269" s="2">
        <v>17</v>
      </c>
      <c r="D269" s="3">
        <v>191</v>
      </c>
      <c r="E269" s="3">
        <v>509</v>
      </c>
      <c r="F269" s="4">
        <v>0.55000000000000004</v>
      </c>
      <c r="G269" s="5">
        <v>2.71</v>
      </c>
      <c r="H269" s="28"/>
      <c r="I269" s="32">
        <v>828</v>
      </c>
    </row>
    <row r="270" spans="2:9" x14ac:dyDescent="0.3">
      <c r="B270" s="6" t="s">
        <v>8</v>
      </c>
      <c r="C270" s="2">
        <v>18</v>
      </c>
      <c r="D270" s="3">
        <v>89</v>
      </c>
      <c r="E270" s="3">
        <v>505</v>
      </c>
      <c r="F270" s="4">
        <v>0.43</v>
      </c>
      <c r="G270" s="5">
        <v>3.14</v>
      </c>
      <c r="H270" s="28"/>
      <c r="I270" s="32">
        <v>669</v>
      </c>
    </row>
    <row r="271" spans="2:9" x14ac:dyDescent="0.3">
      <c r="B271" s="6" t="s">
        <v>8</v>
      </c>
      <c r="C271" s="2">
        <v>19</v>
      </c>
      <c r="D271" s="3">
        <v>162</v>
      </c>
      <c r="E271" s="3">
        <v>273</v>
      </c>
      <c r="F271" s="4">
        <v>0.36</v>
      </c>
      <c r="G271" s="5">
        <v>14.64</v>
      </c>
      <c r="H271" s="28"/>
      <c r="I271" s="32">
        <v>511</v>
      </c>
    </row>
    <row r="272" spans="2:9" x14ac:dyDescent="0.3">
      <c r="B272" s="6" t="s">
        <v>8</v>
      </c>
      <c r="C272" s="2">
        <v>20</v>
      </c>
      <c r="D272" s="3">
        <v>171</v>
      </c>
      <c r="E272" s="3">
        <v>481</v>
      </c>
      <c r="F272" s="4">
        <v>0.72</v>
      </c>
      <c r="G272" s="5">
        <v>5.65</v>
      </c>
      <c r="H272" s="28"/>
      <c r="I272" s="32">
        <v>783</v>
      </c>
    </row>
    <row r="273" spans="2:9" x14ac:dyDescent="0.3">
      <c r="B273" s="6" t="s">
        <v>8</v>
      </c>
      <c r="C273" s="2">
        <v>21</v>
      </c>
      <c r="D273" s="3">
        <v>147</v>
      </c>
      <c r="E273" s="3">
        <v>569</v>
      </c>
      <c r="F273" s="4">
        <v>0.56999999999999995</v>
      </c>
      <c r="G273" s="5">
        <v>14.59</v>
      </c>
      <c r="H273" s="28"/>
      <c r="I273" s="32">
        <v>776</v>
      </c>
    </row>
    <row r="274" spans="2:9" x14ac:dyDescent="0.3">
      <c r="B274" s="6" t="s">
        <v>8</v>
      </c>
      <c r="C274" s="2">
        <v>22</v>
      </c>
      <c r="D274" s="3">
        <v>97</v>
      </c>
      <c r="E274" s="3">
        <v>328</v>
      </c>
      <c r="F274" s="4">
        <v>0.28000000000000003</v>
      </c>
      <c r="G274" s="5">
        <v>7.57</v>
      </c>
      <c r="H274" s="28"/>
      <c r="I274" s="32">
        <v>548</v>
      </c>
    </row>
    <row r="275" spans="2:9" x14ac:dyDescent="0.3">
      <c r="B275" s="6" t="s">
        <v>8</v>
      </c>
      <c r="C275" s="2">
        <v>23</v>
      </c>
      <c r="D275" s="3">
        <v>208</v>
      </c>
      <c r="E275" s="3">
        <v>550</v>
      </c>
      <c r="F275" s="4">
        <v>0.44</v>
      </c>
      <c r="G275" s="5">
        <v>16.54</v>
      </c>
      <c r="H275" s="28"/>
      <c r="I275" s="32">
        <v>849</v>
      </c>
    </row>
    <row r="276" spans="2:9" x14ac:dyDescent="0.3">
      <c r="B276" s="6" t="s">
        <v>8</v>
      </c>
      <c r="C276" s="2">
        <v>24</v>
      </c>
      <c r="D276" s="3">
        <v>188</v>
      </c>
      <c r="E276" s="3">
        <v>319</v>
      </c>
      <c r="F276" s="4">
        <v>0.5</v>
      </c>
      <c r="G276" s="5">
        <v>14.56</v>
      </c>
      <c r="H276" s="28"/>
      <c r="I276" s="32">
        <v>656</v>
      </c>
    </row>
    <row r="277" spans="2:9" x14ac:dyDescent="0.3">
      <c r="B277" s="6" t="s">
        <v>8</v>
      </c>
      <c r="C277" s="2">
        <v>25</v>
      </c>
      <c r="D277" s="3">
        <v>90</v>
      </c>
      <c r="E277" s="3">
        <v>343</v>
      </c>
      <c r="F277" s="4">
        <v>0.25</v>
      </c>
      <c r="G277" s="5">
        <v>4.83</v>
      </c>
      <c r="H277" s="28"/>
      <c r="I277" s="32">
        <v>583</v>
      </c>
    </row>
    <row r="278" spans="2:9" x14ac:dyDescent="0.3">
      <c r="B278" s="6" t="s">
        <v>8</v>
      </c>
      <c r="C278" s="2">
        <v>26</v>
      </c>
      <c r="D278" s="3">
        <v>113</v>
      </c>
      <c r="E278" s="3">
        <v>252</v>
      </c>
      <c r="F278" s="4">
        <v>0.46</v>
      </c>
      <c r="G278" s="5">
        <v>5.88</v>
      </c>
      <c r="H278" s="28"/>
      <c r="I278" s="32">
        <v>515</v>
      </c>
    </row>
    <row r="279" spans="2:9" x14ac:dyDescent="0.3">
      <c r="B279" s="6" t="s">
        <v>8</v>
      </c>
      <c r="C279" s="2">
        <v>27</v>
      </c>
      <c r="D279" s="3">
        <v>197</v>
      </c>
      <c r="E279" s="3">
        <v>444</v>
      </c>
      <c r="F279" s="4">
        <v>0.27</v>
      </c>
      <c r="G279" s="5">
        <v>10.76</v>
      </c>
      <c r="H279" s="28"/>
      <c r="I279" s="32">
        <v>730</v>
      </c>
    </row>
    <row r="280" spans="2:9" x14ac:dyDescent="0.3">
      <c r="B280" s="6" t="s">
        <v>8</v>
      </c>
      <c r="C280" s="2">
        <v>28</v>
      </c>
      <c r="D280" s="3">
        <v>159</v>
      </c>
      <c r="E280" s="3">
        <v>203</v>
      </c>
      <c r="F280" s="4">
        <v>0.57999999999999996</v>
      </c>
      <c r="G280" s="5">
        <v>14.89</v>
      </c>
      <c r="H280" s="28"/>
      <c r="I280" s="32">
        <v>453</v>
      </c>
    </row>
    <row r="281" spans="2:9" x14ac:dyDescent="0.3">
      <c r="B281" s="6" t="s">
        <v>8</v>
      </c>
      <c r="C281" s="2">
        <v>29</v>
      </c>
      <c r="D281" s="3">
        <v>105</v>
      </c>
      <c r="E281" s="3">
        <v>546</v>
      </c>
      <c r="F281" s="4">
        <v>0.24</v>
      </c>
      <c r="G281" s="5">
        <v>4.8499999999999996</v>
      </c>
      <c r="H281" s="28"/>
      <c r="I281" s="32">
        <v>793</v>
      </c>
    </row>
    <row r="282" spans="2:9" x14ac:dyDescent="0.3">
      <c r="B282" s="6" t="s">
        <v>8</v>
      </c>
      <c r="C282" s="2">
        <v>30</v>
      </c>
      <c r="D282" s="3">
        <v>207</v>
      </c>
      <c r="E282" s="3">
        <v>293</v>
      </c>
      <c r="F282" s="4">
        <v>0.26</v>
      </c>
      <c r="G282" s="5">
        <v>10.7</v>
      </c>
      <c r="H282" s="28"/>
      <c r="I282" s="32">
        <v>570</v>
      </c>
    </row>
    <row r="283" spans="2:9" ht="14.4" thickBot="1" x14ac:dyDescent="0.35">
      <c r="B283" s="7" t="s">
        <v>8</v>
      </c>
      <c r="C283" s="8">
        <v>31</v>
      </c>
      <c r="D283" s="9" t="e">
        <v>#N/A</v>
      </c>
      <c r="E283" s="9" t="e">
        <v>#N/A</v>
      </c>
      <c r="F283" s="9" t="e">
        <v>#N/A</v>
      </c>
      <c r="G283" s="9" t="e">
        <v>#N/A</v>
      </c>
      <c r="H283" s="29"/>
      <c r="I283" s="33" t="e">
        <v>#N/A</v>
      </c>
    </row>
    <row r="284" spans="2:9" x14ac:dyDescent="0.3">
      <c r="B284" s="12" t="s">
        <v>9</v>
      </c>
      <c r="C284" s="13">
        <v>1</v>
      </c>
      <c r="D284" s="14">
        <v>54</v>
      </c>
      <c r="E284" s="14">
        <v>331</v>
      </c>
      <c r="F284" s="15">
        <v>0.39</v>
      </c>
      <c r="G284" s="16">
        <v>16.559999999999999</v>
      </c>
      <c r="H284" s="27">
        <v>98000</v>
      </c>
      <c r="I284" s="31">
        <v>454</v>
      </c>
    </row>
    <row r="285" spans="2:9" x14ac:dyDescent="0.3">
      <c r="B285" s="6" t="s">
        <v>9</v>
      </c>
      <c r="C285" s="2">
        <v>2</v>
      </c>
      <c r="D285" s="3">
        <v>109</v>
      </c>
      <c r="E285" s="3">
        <v>301</v>
      </c>
      <c r="F285" s="4">
        <v>0.54</v>
      </c>
      <c r="G285" s="5">
        <v>15.61</v>
      </c>
      <c r="H285" s="28"/>
      <c r="I285" s="32">
        <v>513</v>
      </c>
    </row>
    <row r="286" spans="2:9" x14ac:dyDescent="0.3">
      <c r="B286" s="6" t="s">
        <v>9</v>
      </c>
      <c r="C286" s="2">
        <v>3</v>
      </c>
      <c r="D286" s="3">
        <v>73</v>
      </c>
      <c r="E286" s="3">
        <v>428</v>
      </c>
      <c r="F286" s="4">
        <v>0.28000000000000003</v>
      </c>
      <c r="G286" s="5">
        <v>3.39</v>
      </c>
      <c r="H286" s="28"/>
      <c r="I286" s="32">
        <v>623</v>
      </c>
    </row>
    <row r="287" spans="2:9" x14ac:dyDescent="0.3">
      <c r="B287" s="6" t="s">
        <v>9</v>
      </c>
      <c r="C287" s="2">
        <v>4</v>
      </c>
      <c r="D287" s="3">
        <v>148</v>
      </c>
      <c r="E287" s="3">
        <v>590</v>
      </c>
      <c r="F287" s="4">
        <v>0.28999999999999998</v>
      </c>
      <c r="G287" s="5">
        <v>15.37</v>
      </c>
      <c r="H287" s="28"/>
      <c r="I287" s="32">
        <v>846</v>
      </c>
    </row>
    <row r="288" spans="2:9" x14ac:dyDescent="0.3">
      <c r="B288" s="6" t="s">
        <v>9</v>
      </c>
      <c r="C288" s="2">
        <v>5</v>
      </c>
      <c r="D288" s="3">
        <v>94</v>
      </c>
      <c r="E288" s="3">
        <v>203</v>
      </c>
      <c r="F288" s="4">
        <v>0.24</v>
      </c>
      <c r="G288" s="5">
        <v>9.4499999999999993</v>
      </c>
      <c r="H288" s="28"/>
      <c r="I288" s="32">
        <v>404</v>
      </c>
    </row>
    <row r="289" spans="2:9" x14ac:dyDescent="0.3">
      <c r="B289" s="6" t="s">
        <v>9</v>
      </c>
      <c r="C289" s="2">
        <v>6</v>
      </c>
      <c r="D289" s="3">
        <v>174</v>
      </c>
      <c r="E289" s="3">
        <v>490</v>
      </c>
      <c r="F289" s="4">
        <v>0.22</v>
      </c>
      <c r="G289" s="5">
        <v>1.82</v>
      </c>
      <c r="H289" s="28"/>
      <c r="I289" s="32">
        <v>774</v>
      </c>
    </row>
    <row r="290" spans="2:9" x14ac:dyDescent="0.3">
      <c r="B290" s="6" t="s">
        <v>9</v>
      </c>
      <c r="C290" s="2">
        <v>7</v>
      </c>
      <c r="D290" s="3">
        <v>135</v>
      </c>
      <c r="E290" s="3">
        <v>419</v>
      </c>
      <c r="F290" s="4">
        <v>0.68</v>
      </c>
      <c r="G290" s="5">
        <v>11.35</v>
      </c>
      <c r="H290" s="28"/>
      <c r="I290" s="32">
        <v>629</v>
      </c>
    </row>
    <row r="291" spans="2:9" x14ac:dyDescent="0.3">
      <c r="B291" s="6" t="s">
        <v>9</v>
      </c>
      <c r="C291" s="2">
        <v>8</v>
      </c>
      <c r="D291" s="3">
        <v>88</v>
      </c>
      <c r="E291" s="3">
        <v>536</v>
      </c>
      <c r="F291" s="4">
        <v>0.52</v>
      </c>
      <c r="G291" s="5">
        <v>14.23</v>
      </c>
      <c r="H291" s="28"/>
      <c r="I291" s="32">
        <v>750</v>
      </c>
    </row>
    <row r="292" spans="2:9" x14ac:dyDescent="0.3">
      <c r="B292" s="6" t="s">
        <v>9</v>
      </c>
      <c r="C292" s="2">
        <v>9</v>
      </c>
      <c r="D292" s="3">
        <v>158</v>
      </c>
      <c r="E292" s="3">
        <v>548</v>
      </c>
      <c r="F292" s="4">
        <v>0.52</v>
      </c>
      <c r="G292" s="5">
        <v>9.59</v>
      </c>
      <c r="H292" s="28"/>
      <c r="I292" s="32">
        <v>778</v>
      </c>
    </row>
    <row r="293" spans="2:9" x14ac:dyDescent="0.3">
      <c r="B293" s="6" t="s">
        <v>9</v>
      </c>
      <c r="C293" s="2">
        <v>10</v>
      </c>
      <c r="D293" s="3">
        <v>143</v>
      </c>
      <c r="E293" s="3">
        <v>546</v>
      </c>
      <c r="F293" s="4">
        <v>0.64</v>
      </c>
      <c r="G293" s="5">
        <v>11.57</v>
      </c>
      <c r="H293" s="28"/>
      <c r="I293" s="32">
        <v>802</v>
      </c>
    </row>
    <row r="294" spans="2:9" x14ac:dyDescent="0.3">
      <c r="B294" s="6" t="s">
        <v>9</v>
      </c>
      <c r="C294" s="2">
        <v>11</v>
      </c>
      <c r="D294" s="3">
        <v>63</v>
      </c>
      <c r="E294" s="3">
        <v>490</v>
      </c>
      <c r="F294" s="4">
        <v>0.71</v>
      </c>
      <c r="G294" s="5">
        <v>4.54</v>
      </c>
      <c r="H294" s="28"/>
      <c r="I294" s="32">
        <v>658</v>
      </c>
    </row>
    <row r="295" spans="2:9" x14ac:dyDescent="0.3">
      <c r="B295" s="6" t="s">
        <v>9</v>
      </c>
      <c r="C295" s="2">
        <v>12</v>
      </c>
      <c r="D295" s="3">
        <v>159</v>
      </c>
      <c r="E295" s="3">
        <v>442</v>
      </c>
      <c r="F295" s="4">
        <v>0.52</v>
      </c>
      <c r="G295" s="5">
        <v>5.35</v>
      </c>
      <c r="H295" s="28"/>
      <c r="I295" s="32">
        <v>689</v>
      </c>
    </row>
    <row r="296" spans="2:9" x14ac:dyDescent="0.3">
      <c r="B296" s="6" t="s">
        <v>9</v>
      </c>
      <c r="C296" s="2">
        <v>13</v>
      </c>
      <c r="D296" s="3">
        <v>128</v>
      </c>
      <c r="E296" s="3">
        <v>421</v>
      </c>
      <c r="F296" s="4">
        <v>0.48</v>
      </c>
      <c r="G296" s="5">
        <v>5.86</v>
      </c>
      <c r="H296" s="28"/>
      <c r="I296" s="32">
        <v>617</v>
      </c>
    </row>
    <row r="297" spans="2:9" x14ac:dyDescent="0.3">
      <c r="B297" s="6" t="s">
        <v>9</v>
      </c>
      <c r="C297" s="2">
        <v>14</v>
      </c>
      <c r="D297" s="3">
        <v>50</v>
      </c>
      <c r="E297" s="3">
        <v>437</v>
      </c>
      <c r="F297" s="4">
        <v>0.21</v>
      </c>
      <c r="G297" s="5">
        <v>3.7</v>
      </c>
      <c r="H297" s="28"/>
      <c r="I297" s="32">
        <v>587</v>
      </c>
    </row>
    <row r="298" spans="2:9" x14ac:dyDescent="0.3">
      <c r="B298" s="6" t="s">
        <v>9</v>
      </c>
      <c r="C298" s="2">
        <v>15</v>
      </c>
      <c r="D298" s="3">
        <v>57</v>
      </c>
      <c r="E298" s="3">
        <v>217</v>
      </c>
      <c r="F298" s="4">
        <v>0.39</v>
      </c>
      <c r="G298" s="5">
        <v>2.3199999999999998</v>
      </c>
      <c r="H298" s="28"/>
      <c r="I298" s="32">
        <v>412</v>
      </c>
    </row>
    <row r="299" spans="2:9" x14ac:dyDescent="0.3">
      <c r="B299" s="6" t="s">
        <v>9</v>
      </c>
      <c r="C299" s="2">
        <v>16</v>
      </c>
      <c r="D299" s="3">
        <v>55</v>
      </c>
      <c r="E299" s="3">
        <v>491</v>
      </c>
      <c r="F299" s="4">
        <v>0.51</v>
      </c>
      <c r="G299" s="5">
        <v>3.07</v>
      </c>
      <c r="H299" s="28"/>
      <c r="I299" s="32">
        <v>686</v>
      </c>
    </row>
    <row r="300" spans="2:9" x14ac:dyDescent="0.3">
      <c r="B300" s="6" t="s">
        <v>9</v>
      </c>
      <c r="C300" s="2">
        <v>17</v>
      </c>
      <c r="D300" s="3">
        <v>199</v>
      </c>
      <c r="E300" s="3">
        <v>591</v>
      </c>
      <c r="F300" s="4">
        <v>0.59</v>
      </c>
      <c r="G300" s="5">
        <v>12.12</v>
      </c>
      <c r="H300" s="28"/>
      <c r="I300" s="32">
        <v>840</v>
      </c>
    </row>
    <row r="301" spans="2:9" x14ac:dyDescent="0.3">
      <c r="B301" s="6" t="s">
        <v>9</v>
      </c>
      <c r="C301" s="2">
        <v>18</v>
      </c>
      <c r="D301" s="3">
        <v>175</v>
      </c>
      <c r="E301" s="3">
        <v>416</v>
      </c>
      <c r="F301" s="4">
        <v>0.52</v>
      </c>
      <c r="G301" s="5">
        <v>1.4</v>
      </c>
      <c r="H301" s="28"/>
      <c r="I301" s="32">
        <v>702</v>
      </c>
    </row>
    <row r="302" spans="2:9" x14ac:dyDescent="0.3">
      <c r="B302" s="6" t="s">
        <v>9</v>
      </c>
      <c r="C302" s="2">
        <v>19</v>
      </c>
      <c r="D302" s="3">
        <v>165</v>
      </c>
      <c r="E302" s="3">
        <v>580</v>
      </c>
      <c r="F302" s="4">
        <v>0.73</v>
      </c>
      <c r="G302" s="5">
        <v>4.8099999999999996</v>
      </c>
      <c r="H302" s="28"/>
      <c r="I302" s="32">
        <v>842</v>
      </c>
    </row>
    <row r="303" spans="2:9" x14ac:dyDescent="0.3">
      <c r="B303" s="6" t="s">
        <v>9</v>
      </c>
      <c r="C303" s="2">
        <v>20</v>
      </c>
      <c r="D303" s="3">
        <v>206</v>
      </c>
      <c r="E303" s="3">
        <v>299</v>
      </c>
      <c r="F303" s="4">
        <v>0.31</v>
      </c>
      <c r="G303" s="5">
        <v>6.26</v>
      </c>
      <c r="H303" s="28"/>
      <c r="I303" s="32">
        <v>592</v>
      </c>
    </row>
    <row r="304" spans="2:9" x14ac:dyDescent="0.3">
      <c r="B304" s="6" t="s">
        <v>9</v>
      </c>
      <c r="C304" s="2">
        <v>21</v>
      </c>
      <c r="D304" s="3">
        <v>205</v>
      </c>
      <c r="E304" s="3">
        <v>355</v>
      </c>
      <c r="F304" s="4">
        <v>0.32</v>
      </c>
      <c r="G304" s="5">
        <v>11.18</v>
      </c>
      <c r="H304" s="28"/>
      <c r="I304" s="32">
        <v>636</v>
      </c>
    </row>
    <row r="305" spans="2:9" x14ac:dyDescent="0.3">
      <c r="B305" s="6" t="s">
        <v>9</v>
      </c>
      <c r="C305" s="2">
        <v>22</v>
      </c>
      <c r="D305" s="3">
        <v>69</v>
      </c>
      <c r="E305" s="3">
        <v>500</v>
      </c>
      <c r="F305" s="4">
        <v>0.67</v>
      </c>
      <c r="G305" s="5">
        <v>16.37</v>
      </c>
      <c r="H305" s="28"/>
      <c r="I305" s="32">
        <v>647</v>
      </c>
    </row>
    <row r="306" spans="2:9" x14ac:dyDescent="0.3">
      <c r="B306" s="6" t="s">
        <v>9</v>
      </c>
      <c r="C306" s="2">
        <v>23</v>
      </c>
      <c r="D306" s="3">
        <v>118</v>
      </c>
      <c r="E306" s="3">
        <v>248</v>
      </c>
      <c r="F306" s="4">
        <v>0.45</v>
      </c>
      <c r="G306" s="5">
        <v>2.74</v>
      </c>
      <c r="H306" s="28"/>
      <c r="I306" s="32">
        <v>508</v>
      </c>
    </row>
    <row r="307" spans="2:9" x14ac:dyDescent="0.3">
      <c r="B307" s="6" t="s">
        <v>9</v>
      </c>
      <c r="C307" s="2">
        <v>24</v>
      </c>
      <c r="D307" s="3">
        <v>163</v>
      </c>
      <c r="E307" s="3">
        <v>220</v>
      </c>
      <c r="F307" s="4">
        <v>0.39</v>
      </c>
      <c r="G307" s="5">
        <v>16.78</v>
      </c>
      <c r="H307" s="28"/>
      <c r="I307" s="32">
        <v>526</v>
      </c>
    </row>
    <row r="308" spans="2:9" x14ac:dyDescent="0.3">
      <c r="B308" s="6" t="s">
        <v>9</v>
      </c>
      <c r="C308" s="2">
        <v>25</v>
      </c>
      <c r="D308" s="3">
        <v>66</v>
      </c>
      <c r="E308" s="3">
        <v>595</v>
      </c>
      <c r="F308" s="4">
        <v>0.57999999999999996</v>
      </c>
      <c r="G308" s="5">
        <v>10.75</v>
      </c>
      <c r="H308" s="28"/>
      <c r="I308" s="32">
        <v>806</v>
      </c>
    </row>
    <row r="309" spans="2:9" x14ac:dyDescent="0.3">
      <c r="B309" s="6" t="s">
        <v>9</v>
      </c>
      <c r="C309" s="2">
        <v>26</v>
      </c>
      <c r="D309" s="3">
        <v>161</v>
      </c>
      <c r="E309" s="3">
        <v>363</v>
      </c>
      <c r="F309" s="4">
        <v>0.53</v>
      </c>
      <c r="G309" s="5">
        <v>14.13</v>
      </c>
      <c r="H309" s="28"/>
      <c r="I309" s="32">
        <v>629</v>
      </c>
    </row>
    <row r="310" spans="2:9" x14ac:dyDescent="0.3">
      <c r="B310" s="6" t="s">
        <v>9</v>
      </c>
      <c r="C310" s="2">
        <v>27</v>
      </c>
      <c r="D310" s="3">
        <v>66</v>
      </c>
      <c r="E310" s="3">
        <v>513</v>
      </c>
      <c r="F310" s="4">
        <v>0.51</v>
      </c>
      <c r="G310" s="5">
        <v>12.49</v>
      </c>
      <c r="H310" s="28"/>
      <c r="I310" s="32">
        <v>697</v>
      </c>
    </row>
    <row r="311" spans="2:9" x14ac:dyDescent="0.3">
      <c r="B311" s="6" t="s">
        <v>9</v>
      </c>
      <c r="C311" s="2">
        <v>28</v>
      </c>
      <c r="D311" s="3">
        <v>125</v>
      </c>
      <c r="E311" s="3">
        <v>528</v>
      </c>
      <c r="F311" s="4">
        <v>0.51</v>
      </c>
      <c r="G311" s="5">
        <v>3.87</v>
      </c>
      <c r="H311" s="28"/>
      <c r="I311" s="32">
        <v>756</v>
      </c>
    </row>
    <row r="312" spans="2:9" x14ac:dyDescent="0.3">
      <c r="B312" s="6" t="s">
        <v>9</v>
      </c>
      <c r="C312" s="2">
        <v>29</v>
      </c>
      <c r="D312" s="3">
        <v>131</v>
      </c>
      <c r="E312" s="3">
        <v>460</v>
      </c>
      <c r="F312" s="4">
        <v>0.43</v>
      </c>
      <c r="G312" s="5">
        <v>1.34</v>
      </c>
      <c r="H312" s="28"/>
      <c r="I312" s="32">
        <v>650</v>
      </c>
    </row>
    <row r="313" spans="2:9" x14ac:dyDescent="0.3">
      <c r="B313" s="6" t="s">
        <v>9</v>
      </c>
      <c r="C313" s="2">
        <v>30</v>
      </c>
      <c r="D313" s="3">
        <v>139</v>
      </c>
      <c r="E313" s="3">
        <v>553</v>
      </c>
      <c r="F313" s="4">
        <v>0.44</v>
      </c>
      <c r="G313" s="5">
        <v>3.76</v>
      </c>
      <c r="H313" s="28"/>
      <c r="I313" s="32">
        <v>809</v>
      </c>
    </row>
    <row r="314" spans="2:9" ht="14.4" thickBot="1" x14ac:dyDescent="0.35">
      <c r="B314" s="7" t="s">
        <v>9</v>
      </c>
      <c r="C314" s="8">
        <v>31</v>
      </c>
      <c r="D314" s="9">
        <v>101</v>
      </c>
      <c r="E314" s="9">
        <v>199</v>
      </c>
      <c r="F314" s="10">
        <v>0.28999999999999998</v>
      </c>
      <c r="G314" s="11">
        <v>11.99</v>
      </c>
      <c r="H314" s="29"/>
      <c r="I314" s="33">
        <v>401</v>
      </c>
    </row>
    <row r="315" spans="2:9" x14ac:dyDescent="0.3">
      <c r="B315" s="12" t="s">
        <v>10</v>
      </c>
      <c r="C315" s="13">
        <v>1</v>
      </c>
      <c r="D315" s="14">
        <v>101</v>
      </c>
      <c r="E315" s="14">
        <v>514</v>
      </c>
      <c r="F315" s="15">
        <v>0.54</v>
      </c>
      <c r="G315" s="16">
        <v>7.09</v>
      </c>
      <c r="H315" s="27">
        <v>117000</v>
      </c>
      <c r="I315" s="31">
        <v>690</v>
      </c>
    </row>
    <row r="316" spans="2:9" x14ac:dyDescent="0.3">
      <c r="B316" s="6" t="s">
        <v>10</v>
      </c>
      <c r="C316" s="2">
        <v>2</v>
      </c>
      <c r="D316" s="3">
        <v>160</v>
      </c>
      <c r="E316" s="3">
        <v>198</v>
      </c>
      <c r="F316" s="4">
        <v>0.71</v>
      </c>
      <c r="G316" s="5">
        <v>6.74</v>
      </c>
      <c r="H316" s="28"/>
      <c r="I316" s="32">
        <v>447</v>
      </c>
    </row>
    <row r="317" spans="2:9" x14ac:dyDescent="0.3">
      <c r="B317" s="6" t="s">
        <v>10</v>
      </c>
      <c r="C317" s="2">
        <v>3</v>
      </c>
      <c r="D317" s="3">
        <v>196</v>
      </c>
      <c r="E317" s="3">
        <v>332</v>
      </c>
      <c r="F317" s="4">
        <v>0.21</v>
      </c>
      <c r="G317" s="5">
        <v>14.35</v>
      </c>
      <c r="H317" s="28"/>
      <c r="I317" s="32">
        <v>650</v>
      </c>
    </row>
    <row r="318" spans="2:9" x14ac:dyDescent="0.3">
      <c r="B318" s="6" t="s">
        <v>10</v>
      </c>
      <c r="C318" s="2">
        <v>4</v>
      </c>
      <c r="D318" s="3">
        <v>96</v>
      </c>
      <c r="E318" s="3">
        <v>499</v>
      </c>
      <c r="F318" s="4">
        <v>0.4</v>
      </c>
      <c r="G318" s="5">
        <v>2.21</v>
      </c>
      <c r="H318" s="28"/>
      <c r="I318" s="32">
        <v>656</v>
      </c>
    </row>
    <row r="319" spans="2:9" x14ac:dyDescent="0.3">
      <c r="B319" s="6" t="s">
        <v>10</v>
      </c>
      <c r="C319" s="2">
        <v>5</v>
      </c>
      <c r="D319" s="3">
        <v>158</v>
      </c>
      <c r="E319" s="3">
        <v>492</v>
      </c>
      <c r="F319" s="4">
        <v>0.57999999999999996</v>
      </c>
      <c r="G319" s="5">
        <v>3.82</v>
      </c>
      <c r="H319" s="28"/>
      <c r="I319" s="32">
        <v>755</v>
      </c>
    </row>
    <row r="320" spans="2:9" x14ac:dyDescent="0.3">
      <c r="B320" s="6" t="s">
        <v>10</v>
      </c>
      <c r="C320" s="2">
        <v>6</v>
      </c>
      <c r="D320" s="3">
        <v>204</v>
      </c>
      <c r="E320" s="3">
        <v>445</v>
      </c>
      <c r="F320" s="4">
        <v>0.45</v>
      </c>
      <c r="G320" s="5">
        <v>7.23</v>
      </c>
      <c r="H320" s="28"/>
      <c r="I320" s="32">
        <v>782</v>
      </c>
    </row>
    <row r="321" spans="2:9" x14ac:dyDescent="0.3">
      <c r="B321" s="6" t="s">
        <v>10</v>
      </c>
      <c r="C321" s="2">
        <v>7</v>
      </c>
      <c r="D321" s="3">
        <v>148</v>
      </c>
      <c r="E321" s="3">
        <v>412</v>
      </c>
      <c r="F321" s="4">
        <v>0.28000000000000003</v>
      </c>
      <c r="G321" s="5">
        <v>16.54</v>
      </c>
      <c r="H321" s="28"/>
      <c r="I321" s="32">
        <v>658</v>
      </c>
    </row>
    <row r="322" spans="2:9" x14ac:dyDescent="0.3">
      <c r="B322" s="6" t="s">
        <v>10</v>
      </c>
      <c r="C322" s="2">
        <v>8</v>
      </c>
      <c r="D322" s="3">
        <v>172</v>
      </c>
      <c r="E322" s="3">
        <v>459</v>
      </c>
      <c r="F322" s="4">
        <v>0.42</v>
      </c>
      <c r="G322" s="5">
        <v>9.4499999999999993</v>
      </c>
      <c r="H322" s="28"/>
      <c r="I322" s="32">
        <v>767</v>
      </c>
    </row>
    <row r="323" spans="2:9" x14ac:dyDescent="0.3">
      <c r="B323" s="6" t="s">
        <v>10</v>
      </c>
      <c r="C323" s="2">
        <v>9</v>
      </c>
      <c r="D323" s="3">
        <v>81</v>
      </c>
      <c r="E323" s="3">
        <v>202</v>
      </c>
      <c r="F323" s="4">
        <v>0.65</v>
      </c>
      <c r="G323" s="5">
        <v>16.53</v>
      </c>
      <c r="H323" s="28"/>
      <c r="I323" s="32">
        <v>403</v>
      </c>
    </row>
    <row r="324" spans="2:9" x14ac:dyDescent="0.3">
      <c r="B324" s="6" t="s">
        <v>10</v>
      </c>
      <c r="C324" s="2">
        <v>10</v>
      </c>
      <c r="D324" s="3">
        <v>88</v>
      </c>
      <c r="E324" s="3">
        <v>305</v>
      </c>
      <c r="F324" s="4">
        <v>0.24</v>
      </c>
      <c r="G324" s="5">
        <v>9.1999999999999993</v>
      </c>
      <c r="H324" s="28"/>
      <c r="I324" s="32">
        <v>447</v>
      </c>
    </row>
    <row r="325" spans="2:9" x14ac:dyDescent="0.3">
      <c r="B325" s="6" t="s">
        <v>10</v>
      </c>
      <c r="C325" s="2">
        <v>11</v>
      </c>
      <c r="D325" s="3">
        <v>55</v>
      </c>
      <c r="E325" s="3">
        <v>261</v>
      </c>
      <c r="F325" s="4">
        <v>0.23</v>
      </c>
      <c r="G325" s="5">
        <v>10.76</v>
      </c>
      <c r="H325" s="28"/>
      <c r="I325" s="32">
        <v>406</v>
      </c>
    </row>
    <row r="326" spans="2:9" x14ac:dyDescent="0.3">
      <c r="B326" s="6" t="s">
        <v>10</v>
      </c>
      <c r="C326" s="2">
        <v>12</v>
      </c>
      <c r="D326" s="3">
        <v>180</v>
      </c>
      <c r="E326" s="3">
        <v>340</v>
      </c>
      <c r="F326" s="4">
        <v>0.69</v>
      </c>
      <c r="G326" s="5">
        <v>9.4700000000000006</v>
      </c>
      <c r="H326" s="28"/>
      <c r="I326" s="32">
        <v>637</v>
      </c>
    </row>
    <row r="327" spans="2:9" x14ac:dyDescent="0.3">
      <c r="B327" s="6" t="s">
        <v>10</v>
      </c>
      <c r="C327" s="2">
        <v>13</v>
      </c>
      <c r="D327" s="3">
        <v>63</v>
      </c>
      <c r="E327" s="3">
        <v>306</v>
      </c>
      <c r="F327" s="4">
        <v>0.45</v>
      </c>
      <c r="G327" s="5">
        <v>7.24</v>
      </c>
      <c r="H327" s="28"/>
      <c r="I327" s="32">
        <v>515</v>
      </c>
    </row>
    <row r="328" spans="2:9" x14ac:dyDescent="0.3">
      <c r="B328" s="6" t="s">
        <v>10</v>
      </c>
      <c r="C328" s="2">
        <v>14</v>
      </c>
      <c r="D328" s="3">
        <v>64</v>
      </c>
      <c r="E328" s="3">
        <v>505</v>
      </c>
      <c r="F328" s="4">
        <v>0.35</v>
      </c>
      <c r="G328" s="5">
        <v>5.6</v>
      </c>
      <c r="H328" s="28"/>
      <c r="I328" s="32">
        <v>629</v>
      </c>
    </row>
    <row r="329" spans="2:9" x14ac:dyDescent="0.3">
      <c r="B329" s="6" t="s">
        <v>10</v>
      </c>
      <c r="C329" s="2">
        <v>15</v>
      </c>
      <c r="D329" s="3">
        <v>176</v>
      </c>
      <c r="E329" s="3">
        <v>298</v>
      </c>
      <c r="F329" s="4">
        <v>0.26</v>
      </c>
      <c r="G329" s="5">
        <v>15.27</v>
      </c>
      <c r="H329" s="28"/>
      <c r="I329" s="32">
        <v>576</v>
      </c>
    </row>
    <row r="330" spans="2:9" x14ac:dyDescent="0.3">
      <c r="B330" s="6" t="s">
        <v>10</v>
      </c>
      <c r="C330" s="2">
        <v>16</v>
      </c>
      <c r="D330" s="3">
        <v>100</v>
      </c>
      <c r="E330" s="3">
        <v>486</v>
      </c>
      <c r="F330" s="4">
        <v>0.59</v>
      </c>
      <c r="G330" s="5">
        <v>8.3000000000000007</v>
      </c>
      <c r="H330" s="28"/>
      <c r="I330" s="32">
        <v>731</v>
      </c>
    </row>
    <row r="331" spans="2:9" x14ac:dyDescent="0.3">
      <c r="B331" s="6" t="s">
        <v>10</v>
      </c>
      <c r="C331" s="2">
        <v>17</v>
      </c>
      <c r="D331" s="3">
        <v>192</v>
      </c>
      <c r="E331" s="3">
        <v>207</v>
      </c>
      <c r="F331" s="4">
        <v>0.53</v>
      </c>
      <c r="G331" s="5">
        <v>1.64</v>
      </c>
      <c r="H331" s="28"/>
      <c r="I331" s="32">
        <v>486</v>
      </c>
    </row>
    <row r="332" spans="2:9" x14ac:dyDescent="0.3">
      <c r="B332" s="6" t="s">
        <v>10</v>
      </c>
      <c r="C332" s="2">
        <v>18</v>
      </c>
      <c r="D332" s="3">
        <v>191</v>
      </c>
      <c r="E332" s="3">
        <v>479</v>
      </c>
      <c r="F332" s="4">
        <v>0.65</v>
      </c>
      <c r="G332" s="5">
        <v>16.920000000000002</v>
      </c>
      <c r="H332" s="28"/>
      <c r="I332" s="32">
        <v>752</v>
      </c>
    </row>
    <row r="333" spans="2:9" x14ac:dyDescent="0.3">
      <c r="B333" s="6" t="s">
        <v>10</v>
      </c>
      <c r="C333" s="2">
        <v>19</v>
      </c>
      <c r="D333" s="3">
        <v>167</v>
      </c>
      <c r="E333" s="3">
        <v>313</v>
      </c>
      <c r="F333" s="4">
        <v>0.65</v>
      </c>
      <c r="G333" s="5">
        <v>7.66</v>
      </c>
      <c r="H333" s="28"/>
      <c r="I333" s="32">
        <v>601</v>
      </c>
    </row>
    <row r="334" spans="2:9" x14ac:dyDescent="0.3">
      <c r="B334" s="6" t="s">
        <v>10</v>
      </c>
      <c r="C334" s="2">
        <v>20</v>
      </c>
      <c r="D334" s="3">
        <v>118</v>
      </c>
      <c r="E334" s="3">
        <v>589</v>
      </c>
      <c r="F334" s="4">
        <v>0.54</v>
      </c>
      <c r="G334" s="5">
        <v>6.8</v>
      </c>
      <c r="H334" s="28"/>
      <c r="I334" s="32">
        <v>792</v>
      </c>
    </row>
    <row r="335" spans="2:9" x14ac:dyDescent="0.3">
      <c r="B335" s="6" t="s">
        <v>10</v>
      </c>
      <c r="C335" s="2">
        <v>21</v>
      </c>
      <c r="D335" s="3">
        <v>182</v>
      </c>
      <c r="E335" s="3">
        <v>463</v>
      </c>
      <c r="F335" s="4">
        <v>0.68</v>
      </c>
      <c r="G335" s="5">
        <v>4.6100000000000003</v>
      </c>
      <c r="H335" s="28"/>
      <c r="I335" s="32">
        <v>717</v>
      </c>
    </row>
    <row r="336" spans="2:9" x14ac:dyDescent="0.3">
      <c r="B336" s="6" t="s">
        <v>10</v>
      </c>
      <c r="C336" s="2">
        <v>22</v>
      </c>
      <c r="D336" s="3">
        <v>163</v>
      </c>
      <c r="E336" s="3">
        <v>387</v>
      </c>
      <c r="F336" s="4">
        <v>0.34</v>
      </c>
      <c r="G336" s="5">
        <v>14.22</v>
      </c>
      <c r="H336" s="28"/>
      <c r="I336" s="32">
        <v>676</v>
      </c>
    </row>
    <row r="337" spans="2:9" x14ac:dyDescent="0.3">
      <c r="B337" s="6" t="s">
        <v>10</v>
      </c>
      <c r="C337" s="2">
        <v>23</v>
      </c>
      <c r="D337" s="3">
        <v>87</v>
      </c>
      <c r="E337" s="3">
        <v>217</v>
      </c>
      <c r="F337" s="4">
        <v>0.39</v>
      </c>
      <c r="G337" s="5">
        <v>14.06</v>
      </c>
      <c r="H337" s="28"/>
      <c r="I337" s="32">
        <v>395</v>
      </c>
    </row>
    <row r="338" spans="2:9" x14ac:dyDescent="0.3">
      <c r="B338" s="6" t="s">
        <v>10</v>
      </c>
      <c r="C338" s="2">
        <v>24</v>
      </c>
      <c r="D338" s="3">
        <v>67</v>
      </c>
      <c r="E338" s="3">
        <v>520</v>
      </c>
      <c r="F338" s="4">
        <v>0.7</v>
      </c>
      <c r="G338" s="5">
        <v>16.25</v>
      </c>
      <c r="H338" s="28"/>
      <c r="I338" s="32">
        <v>721</v>
      </c>
    </row>
    <row r="339" spans="2:9" x14ac:dyDescent="0.3">
      <c r="B339" s="6" t="s">
        <v>10</v>
      </c>
      <c r="C339" s="2">
        <v>25</v>
      </c>
      <c r="D339" s="3">
        <v>145</v>
      </c>
      <c r="E339" s="3">
        <v>187</v>
      </c>
      <c r="F339" s="4">
        <v>0.68</v>
      </c>
      <c r="G339" s="5">
        <v>16.420000000000002</v>
      </c>
      <c r="H339" s="28"/>
      <c r="I339" s="32">
        <v>386</v>
      </c>
    </row>
    <row r="340" spans="2:9" x14ac:dyDescent="0.3">
      <c r="B340" s="6" t="s">
        <v>10</v>
      </c>
      <c r="C340" s="2">
        <v>26</v>
      </c>
      <c r="D340" s="3">
        <v>172</v>
      </c>
      <c r="E340" s="3">
        <v>430</v>
      </c>
      <c r="F340" s="4">
        <v>0.4</v>
      </c>
      <c r="G340" s="5">
        <v>10.53</v>
      </c>
      <c r="H340" s="28"/>
      <c r="I340" s="32">
        <v>704</v>
      </c>
    </row>
    <row r="341" spans="2:9" x14ac:dyDescent="0.3">
      <c r="B341" s="6" t="s">
        <v>10</v>
      </c>
      <c r="C341" s="2">
        <v>27</v>
      </c>
      <c r="D341" s="3">
        <v>54</v>
      </c>
      <c r="E341" s="3">
        <v>347</v>
      </c>
      <c r="F341" s="4">
        <v>0.69</v>
      </c>
      <c r="G341" s="5">
        <v>14.95</v>
      </c>
      <c r="H341" s="28"/>
      <c r="I341" s="32">
        <v>464</v>
      </c>
    </row>
    <row r="342" spans="2:9" x14ac:dyDescent="0.3">
      <c r="B342" s="6" t="s">
        <v>10</v>
      </c>
      <c r="C342" s="2">
        <v>28</v>
      </c>
      <c r="D342" s="3">
        <v>197</v>
      </c>
      <c r="E342" s="3">
        <v>239</v>
      </c>
      <c r="F342" s="4">
        <v>0.24</v>
      </c>
      <c r="G342" s="5">
        <v>16.329999999999998</v>
      </c>
      <c r="H342" s="28"/>
      <c r="I342" s="32">
        <v>544</v>
      </c>
    </row>
    <row r="343" spans="2:9" x14ac:dyDescent="0.3">
      <c r="B343" s="6" t="s">
        <v>10</v>
      </c>
      <c r="C343" s="2">
        <v>29</v>
      </c>
      <c r="D343" s="3">
        <v>64</v>
      </c>
      <c r="E343" s="3">
        <v>235</v>
      </c>
      <c r="F343" s="4">
        <v>0.66</v>
      </c>
      <c r="G343" s="5">
        <v>9.73</v>
      </c>
      <c r="H343" s="28"/>
      <c r="I343" s="32">
        <v>386</v>
      </c>
    </row>
    <row r="344" spans="2:9" x14ac:dyDescent="0.3">
      <c r="B344" s="6" t="s">
        <v>10</v>
      </c>
      <c r="C344" s="2">
        <v>30</v>
      </c>
      <c r="D344" s="3">
        <v>174</v>
      </c>
      <c r="E344" s="3">
        <v>528</v>
      </c>
      <c r="F344" s="4">
        <v>0.56000000000000005</v>
      </c>
      <c r="G344" s="5">
        <v>11.5</v>
      </c>
      <c r="H344" s="28"/>
      <c r="I344" s="32">
        <v>761</v>
      </c>
    </row>
    <row r="345" spans="2:9" x14ac:dyDescent="0.3">
      <c r="B345" s="6" t="s">
        <v>10</v>
      </c>
      <c r="C345" s="2">
        <v>31</v>
      </c>
      <c r="D345" s="3" t="e">
        <v>#N/A</v>
      </c>
      <c r="E345" s="3" t="e">
        <v>#N/A</v>
      </c>
      <c r="F345" s="3" t="e">
        <v>#N/A</v>
      </c>
      <c r="G345" s="3" t="e">
        <v>#N/A</v>
      </c>
      <c r="H345" s="28"/>
      <c r="I345" s="32" t="e">
        <v>#N/A</v>
      </c>
    </row>
    <row r="346" spans="2:9" x14ac:dyDescent="0.3">
      <c r="B346" s="6" t="s">
        <v>11</v>
      </c>
      <c r="C346" s="2">
        <v>1</v>
      </c>
      <c r="D346" s="3">
        <v>77</v>
      </c>
      <c r="E346" s="3">
        <v>595</v>
      </c>
      <c r="F346" s="4">
        <v>0.56000000000000005</v>
      </c>
      <c r="G346" s="5">
        <v>2.4500000000000002</v>
      </c>
      <c r="H346" s="30">
        <v>125000</v>
      </c>
      <c r="I346" s="32">
        <v>793</v>
      </c>
    </row>
    <row r="347" spans="2:9" x14ac:dyDescent="0.3">
      <c r="B347" s="6" t="s">
        <v>11</v>
      </c>
      <c r="C347" s="2">
        <v>2</v>
      </c>
      <c r="D347" s="3">
        <v>119</v>
      </c>
      <c r="E347" s="3">
        <v>203</v>
      </c>
      <c r="F347" s="4">
        <v>0.41</v>
      </c>
      <c r="G347" s="5">
        <v>12.3</v>
      </c>
      <c r="H347" s="28"/>
      <c r="I347" s="32">
        <v>391</v>
      </c>
    </row>
    <row r="348" spans="2:9" x14ac:dyDescent="0.3">
      <c r="B348" s="6" t="s">
        <v>11</v>
      </c>
      <c r="C348" s="2">
        <v>3</v>
      </c>
      <c r="D348" s="3">
        <v>130</v>
      </c>
      <c r="E348" s="3">
        <v>504</v>
      </c>
      <c r="F348" s="4">
        <v>0.56000000000000005</v>
      </c>
      <c r="G348" s="5">
        <v>7.26</v>
      </c>
      <c r="H348" s="28"/>
      <c r="I348" s="32">
        <v>701</v>
      </c>
    </row>
    <row r="349" spans="2:9" x14ac:dyDescent="0.3">
      <c r="B349" s="6" t="s">
        <v>11</v>
      </c>
      <c r="C349" s="2">
        <v>4</v>
      </c>
      <c r="D349" s="3">
        <v>74</v>
      </c>
      <c r="E349" s="3">
        <v>532</v>
      </c>
      <c r="F349" s="4">
        <v>0.52</v>
      </c>
      <c r="G349" s="5">
        <v>5.85</v>
      </c>
      <c r="H349" s="28"/>
      <c r="I349" s="32">
        <v>731</v>
      </c>
    </row>
    <row r="350" spans="2:9" x14ac:dyDescent="0.3">
      <c r="B350" s="6" t="s">
        <v>11</v>
      </c>
      <c r="C350" s="2">
        <v>5</v>
      </c>
      <c r="D350" s="3">
        <v>122</v>
      </c>
      <c r="E350" s="3">
        <v>538</v>
      </c>
      <c r="F350" s="4">
        <v>0.28000000000000003</v>
      </c>
      <c r="G350" s="5">
        <v>8.26</v>
      </c>
      <c r="H350" s="28"/>
      <c r="I350" s="32">
        <v>783</v>
      </c>
    </row>
    <row r="351" spans="2:9" x14ac:dyDescent="0.3">
      <c r="B351" s="6" t="s">
        <v>11</v>
      </c>
      <c r="C351" s="2">
        <v>6</v>
      </c>
      <c r="D351" s="3">
        <v>186</v>
      </c>
      <c r="E351" s="3">
        <v>201</v>
      </c>
      <c r="F351" s="4">
        <v>0.71</v>
      </c>
      <c r="G351" s="5">
        <v>2.15</v>
      </c>
      <c r="H351" s="28"/>
      <c r="I351" s="32">
        <v>501</v>
      </c>
    </row>
    <row r="352" spans="2:9" x14ac:dyDescent="0.3">
      <c r="B352" s="6" t="s">
        <v>11</v>
      </c>
      <c r="C352" s="2">
        <v>7</v>
      </c>
      <c r="D352" s="3">
        <v>53</v>
      </c>
      <c r="E352" s="3">
        <v>363</v>
      </c>
      <c r="F352" s="4">
        <v>0.63</v>
      </c>
      <c r="G352" s="5">
        <v>12.76</v>
      </c>
      <c r="H352" s="28"/>
      <c r="I352" s="32">
        <v>525</v>
      </c>
    </row>
    <row r="353" spans="2:9" x14ac:dyDescent="0.3">
      <c r="B353" s="6" t="s">
        <v>11</v>
      </c>
      <c r="C353" s="2">
        <v>8</v>
      </c>
      <c r="D353" s="3">
        <v>87</v>
      </c>
      <c r="E353" s="3">
        <v>191</v>
      </c>
      <c r="F353" s="4">
        <v>0.68</v>
      </c>
      <c r="G353" s="5">
        <v>1.44</v>
      </c>
      <c r="H353" s="28"/>
      <c r="I353" s="32">
        <v>401</v>
      </c>
    </row>
    <row r="354" spans="2:9" x14ac:dyDescent="0.3">
      <c r="B354" s="6" t="s">
        <v>11</v>
      </c>
      <c r="C354" s="2">
        <v>9</v>
      </c>
      <c r="D354" s="3">
        <v>64</v>
      </c>
      <c r="E354" s="3">
        <v>569</v>
      </c>
      <c r="F354" s="4">
        <v>0.52</v>
      </c>
      <c r="G354" s="5">
        <v>3.7</v>
      </c>
      <c r="H354" s="28"/>
      <c r="I354" s="32">
        <v>687</v>
      </c>
    </row>
    <row r="355" spans="2:9" x14ac:dyDescent="0.3">
      <c r="B355" s="6" t="s">
        <v>11</v>
      </c>
      <c r="C355" s="2">
        <v>10</v>
      </c>
      <c r="D355" s="3">
        <v>192</v>
      </c>
      <c r="E355" s="3">
        <v>506</v>
      </c>
      <c r="F355" s="4">
        <v>0.48</v>
      </c>
      <c r="G355" s="5">
        <v>13.74</v>
      </c>
      <c r="H355" s="28"/>
      <c r="I355" s="32">
        <v>812</v>
      </c>
    </row>
    <row r="356" spans="2:9" x14ac:dyDescent="0.3">
      <c r="B356" s="6" t="s">
        <v>11</v>
      </c>
      <c r="C356" s="2">
        <v>11</v>
      </c>
      <c r="D356" s="3">
        <v>150</v>
      </c>
      <c r="E356" s="3">
        <v>458</v>
      </c>
      <c r="F356" s="4">
        <v>0.7</v>
      </c>
      <c r="G356" s="5">
        <v>15.16</v>
      </c>
      <c r="H356" s="28"/>
      <c r="I356" s="32">
        <v>677</v>
      </c>
    </row>
    <row r="357" spans="2:9" x14ac:dyDescent="0.3">
      <c r="B357" s="6" t="s">
        <v>11</v>
      </c>
      <c r="C357" s="2">
        <v>12</v>
      </c>
      <c r="D357" s="3">
        <v>48</v>
      </c>
      <c r="E357" s="3">
        <v>296</v>
      </c>
      <c r="F357" s="4">
        <v>0.26</v>
      </c>
      <c r="G357" s="5">
        <v>15.88</v>
      </c>
      <c r="H357" s="28"/>
      <c r="I357" s="32">
        <v>431</v>
      </c>
    </row>
    <row r="358" spans="2:9" x14ac:dyDescent="0.3">
      <c r="B358" s="6" t="s">
        <v>11</v>
      </c>
      <c r="C358" s="2">
        <v>13</v>
      </c>
      <c r="D358" s="3">
        <v>72</v>
      </c>
      <c r="E358" s="3">
        <v>349</v>
      </c>
      <c r="F358" s="4">
        <v>0.37</v>
      </c>
      <c r="G358" s="5">
        <v>16.03</v>
      </c>
      <c r="H358" s="28"/>
      <c r="I358" s="32">
        <v>487</v>
      </c>
    </row>
    <row r="359" spans="2:9" x14ac:dyDescent="0.3">
      <c r="B359" s="6" t="s">
        <v>11</v>
      </c>
      <c r="C359" s="2">
        <v>14</v>
      </c>
      <c r="D359" s="3">
        <v>183</v>
      </c>
      <c r="E359" s="3">
        <v>591</v>
      </c>
      <c r="F359" s="4">
        <v>0.55000000000000004</v>
      </c>
      <c r="G359" s="5">
        <v>3.76</v>
      </c>
      <c r="H359" s="28"/>
      <c r="I359" s="32">
        <v>918</v>
      </c>
    </row>
    <row r="360" spans="2:9" x14ac:dyDescent="0.3">
      <c r="B360" s="6" t="s">
        <v>11</v>
      </c>
      <c r="C360" s="2">
        <v>15</v>
      </c>
      <c r="D360" s="3">
        <v>124</v>
      </c>
      <c r="E360" s="3">
        <v>256</v>
      </c>
      <c r="F360" s="4">
        <v>0.53</v>
      </c>
      <c r="G360" s="5">
        <v>12.1</v>
      </c>
      <c r="H360" s="28"/>
      <c r="I360" s="32">
        <v>492</v>
      </c>
    </row>
    <row r="361" spans="2:9" x14ac:dyDescent="0.3">
      <c r="B361" s="6" t="s">
        <v>11</v>
      </c>
      <c r="C361" s="2">
        <v>16</v>
      </c>
      <c r="D361" s="3">
        <v>136</v>
      </c>
      <c r="E361" s="3">
        <v>526</v>
      </c>
      <c r="F361" s="4">
        <v>0.4</v>
      </c>
      <c r="G361" s="5">
        <v>1.52</v>
      </c>
      <c r="H361" s="28"/>
      <c r="I361" s="32">
        <v>772</v>
      </c>
    </row>
    <row r="362" spans="2:9" x14ac:dyDescent="0.3">
      <c r="B362" s="6" t="s">
        <v>11</v>
      </c>
      <c r="C362" s="2">
        <v>17</v>
      </c>
      <c r="D362" s="3">
        <v>145</v>
      </c>
      <c r="E362" s="3">
        <v>213</v>
      </c>
      <c r="F362" s="4">
        <v>0.57999999999999996</v>
      </c>
      <c r="G362" s="5">
        <v>12.73</v>
      </c>
      <c r="H362" s="28"/>
      <c r="I362" s="32">
        <v>440</v>
      </c>
    </row>
    <row r="363" spans="2:9" x14ac:dyDescent="0.3">
      <c r="B363" s="6" t="s">
        <v>11</v>
      </c>
      <c r="C363" s="2">
        <v>18</v>
      </c>
      <c r="D363" s="3">
        <v>68</v>
      </c>
      <c r="E363" s="3">
        <v>378</v>
      </c>
      <c r="F363" s="4">
        <v>0.37</v>
      </c>
      <c r="G363" s="5">
        <v>5.46</v>
      </c>
      <c r="H363" s="28"/>
      <c r="I363" s="32">
        <v>594</v>
      </c>
    </row>
    <row r="364" spans="2:9" x14ac:dyDescent="0.3">
      <c r="B364" s="6" t="s">
        <v>11</v>
      </c>
      <c r="C364" s="2">
        <v>19</v>
      </c>
      <c r="D364" s="3">
        <v>115</v>
      </c>
      <c r="E364" s="3">
        <v>204</v>
      </c>
      <c r="F364" s="4">
        <v>0.45</v>
      </c>
      <c r="G364" s="5">
        <v>9.5299999999999994</v>
      </c>
      <c r="H364" s="28"/>
      <c r="I364" s="32">
        <v>410</v>
      </c>
    </row>
    <row r="365" spans="2:9" x14ac:dyDescent="0.3">
      <c r="B365" s="6" t="s">
        <v>11</v>
      </c>
      <c r="C365" s="2">
        <v>20</v>
      </c>
      <c r="D365" s="3">
        <v>72</v>
      </c>
      <c r="E365" s="3">
        <v>420</v>
      </c>
      <c r="F365" s="4">
        <v>0.27</v>
      </c>
      <c r="G365" s="5">
        <v>9.36</v>
      </c>
      <c r="H365" s="28"/>
      <c r="I365" s="32">
        <v>593</v>
      </c>
    </row>
    <row r="366" spans="2:9" x14ac:dyDescent="0.3">
      <c r="B366" s="6" t="s">
        <v>11</v>
      </c>
      <c r="C366" s="2">
        <v>21</v>
      </c>
      <c r="D366" s="3">
        <v>129</v>
      </c>
      <c r="E366" s="3">
        <v>565</v>
      </c>
      <c r="F366" s="4">
        <v>0.21</v>
      </c>
      <c r="G366" s="5">
        <v>6.12</v>
      </c>
      <c r="H366" s="28"/>
      <c r="I366" s="32">
        <v>842</v>
      </c>
    </row>
    <row r="367" spans="2:9" x14ac:dyDescent="0.3">
      <c r="B367" s="6" t="s">
        <v>11</v>
      </c>
      <c r="C367" s="2">
        <v>22</v>
      </c>
      <c r="D367" s="3">
        <v>106</v>
      </c>
      <c r="E367" s="3">
        <v>456</v>
      </c>
      <c r="F367" s="4">
        <v>0.33</v>
      </c>
      <c r="G367" s="5">
        <v>10.98</v>
      </c>
      <c r="H367" s="28"/>
      <c r="I367" s="32">
        <v>644</v>
      </c>
    </row>
    <row r="368" spans="2:9" x14ac:dyDescent="0.3">
      <c r="B368" s="6" t="s">
        <v>11</v>
      </c>
      <c r="C368" s="2">
        <v>23</v>
      </c>
      <c r="D368" s="3">
        <v>176</v>
      </c>
      <c r="E368" s="3">
        <v>321</v>
      </c>
      <c r="F368" s="4">
        <v>0.38</v>
      </c>
      <c r="G368" s="5">
        <v>8.86</v>
      </c>
      <c r="H368" s="28"/>
      <c r="I368" s="32">
        <v>553</v>
      </c>
    </row>
    <row r="369" spans="2:9" x14ac:dyDescent="0.3">
      <c r="B369" s="6" t="s">
        <v>11</v>
      </c>
      <c r="C369" s="2">
        <v>24</v>
      </c>
      <c r="D369" s="3">
        <v>62</v>
      </c>
      <c r="E369" s="3">
        <v>399</v>
      </c>
      <c r="F369" s="4">
        <v>0.61</v>
      </c>
      <c r="G369" s="5">
        <v>8.4700000000000006</v>
      </c>
      <c r="H369" s="28"/>
      <c r="I369" s="32">
        <v>548</v>
      </c>
    </row>
    <row r="370" spans="2:9" x14ac:dyDescent="0.3">
      <c r="B370" s="6" t="s">
        <v>11</v>
      </c>
      <c r="C370" s="2">
        <v>25</v>
      </c>
      <c r="D370" s="3">
        <v>60</v>
      </c>
      <c r="E370" s="3">
        <v>316</v>
      </c>
      <c r="F370" s="4">
        <v>0.61</v>
      </c>
      <c r="G370" s="5">
        <v>7.88</v>
      </c>
      <c r="H370" s="28"/>
      <c r="I370" s="32">
        <v>445</v>
      </c>
    </row>
    <row r="371" spans="2:9" x14ac:dyDescent="0.3">
      <c r="B371" s="6" t="s">
        <v>11</v>
      </c>
      <c r="C371" s="2">
        <v>26</v>
      </c>
      <c r="D371" s="3">
        <v>85</v>
      </c>
      <c r="E371" s="3">
        <v>424</v>
      </c>
      <c r="F371" s="4">
        <v>0.34</v>
      </c>
      <c r="G371" s="5">
        <v>2.57</v>
      </c>
      <c r="H371" s="28"/>
      <c r="I371" s="32">
        <v>616</v>
      </c>
    </row>
    <row r="372" spans="2:9" x14ac:dyDescent="0.3">
      <c r="B372" s="6" t="s">
        <v>11</v>
      </c>
      <c r="C372" s="2">
        <v>27</v>
      </c>
      <c r="D372" s="3">
        <v>135</v>
      </c>
      <c r="E372" s="3">
        <v>521</v>
      </c>
      <c r="F372" s="4">
        <v>0.67</v>
      </c>
      <c r="G372" s="5">
        <v>9.5299999999999994</v>
      </c>
      <c r="H372" s="28"/>
      <c r="I372" s="32">
        <v>753</v>
      </c>
    </row>
    <row r="373" spans="2:9" x14ac:dyDescent="0.3">
      <c r="B373" s="6" t="s">
        <v>11</v>
      </c>
      <c r="C373" s="2">
        <v>28</v>
      </c>
      <c r="D373" s="3">
        <v>181</v>
      </c>
      <c r="E373" s="3">
        <v>452</v>
      </c>
      <c r="F373" s="4">
        <v>0.36</v>
      </c>
      <c r="G373" s="5">
        <v>15.23</v>
      </c>
      <c r="H373" s="28"/>
      <c r="I373" s="32">
        <v>708</v>
      </c>
    </row>
    <row r="374" spans="2:9" x14ac:dyDescent="0.3">
      <c r="B374" s="6" t="s">
        <v>11</v>
      </c>
      <c r="C374" s="2">
        <v>29</v>
      </c>
      <c r="D374" s="3">
        <v>182</v>
      </c>
      <c r="E374" s="3">
        <v>542</v>
      </c>
      <c r="F374" s="4">
        <v>0.21</v>
      </c>
      <c r="G374" s="5">
        <v>9.82</v>
      </c>
      <c r="H374" s="28"/>
      <c r="I374" s="32">
        <v>815</v>
      </c>
    </row>
    <row r="375" spans="2:9" x14ac:dyDescent="0.3">
      <c r="B375" s="6" t="s">
        <v>11</v>
      </c>
      <c r="C375" s="2">
        <v>30</v>
      </c>
      <c r="D375" s="3">
        <v>103</v>
      </c>
      <c r="E375" s="3">
        <v>481</v>
      </c>
      <c r="F375" s="4">
        <v>0.32</v>
      </c>
      <c r="G375" s="5">
        <v>13.65</v>
      </c>
      <c r="H375" s="28"/>
      <c r="I375" s="32">
        <v>703</v>
      </c>
    </row>
    <row r="376" spans="2:9" ht="14.4" thickBot="1" x14ac:dyDescent="0.35">
      <c r="B376" s="7" t="s">
        <v>11</v>
      </c>
      <c r="C376" s="8">
        <v>31</v>
      </c>
      <c r="D376" s="9">
        <v>176</v>
      </c>
      <c r="E376" s="9">
        <v>483</v>
      </c>
      <c r="F376" s="10">
        <v>0.22</v>
      </c>
      <c r="G376" s="11">
        <v>10.199999999999999</v>
      </c>
      <c r="H376" s="29"/>
      <c r="I376" s="33">
        <v>779</v>
      </c>
    </row>
  </sheetData>
  <mergeCells count="1">
    <mergeCell ref="B4:C4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EB87F-B4CA-4C0B-8DCE-05DA2722BA24}">
  <dimension ref="A1:D162"/>
  <sheetViews>
    <sheetView topLeftCell="A134" workbookViewId="0">
      <selection activeCell="A131" sqref="A131:B162"/>
    </sheetView>
  </sheetViews>
  <sheetFormatPr defaultRowHeight="13.8" x14ac:dyDescent="0.25"/>
  <cols>
    <col min="1" max="1" width="40.109375" style="21" customWidth="1"/>
    <col min="2" max="2" width="29.21875" style="21" customWidth="1"/>
    <col min="3" max="3" width="14.109375" style="21" customWidth="1"/>
    <col min="4" max="4" width="18.5546875" style="21" customWidth="1"/>
    <col min="5" max="16384" width="8.88671875" style="21"/>
  </cols>
  <sheetData>
    <row r="1" spans="1:2" x14ac:dyDescent="0.25">
      <c r="A1" s="22" t="s">
        <v>18</v>
      </c>
    </row>
    <row r="2" spans="1:2" x14ac:dyDescent="0.25">
      <c r="A2" s="23">
        <f>SUMIF(Data!$D$5:$D$376, "&lt;&gt;#N/A")</f>
        <v>46246</v>
      </c>
    </row>
    <row r="3" spans="1:2" x14ac:dyDescent="0.25">
      <c r="A3" s="25"/>
    </row>
    <row r="4" spans="1:2" x14ac:dyDescent="0.25">
      <c r="A4" s="22" t="s">
        <v>20</v>
      </c>
    </row>
    <row r="5" spans="1:2" x14ac:dyDescent="0.25">
      <c r="A5" s="23">
        <f>SUMIF(Data!$E$5:$E$376, "&lt;&gt;#N/A")</f>
        <v>140286</v>
      </c>
    </row>
    <row r="7" spans="1:2" x14ac:dyDescent="0.25">
      <c r="A7" s="22" t="s">
        <v>19</v>
      </c>
    </row>
    <row r="8" spans="1:2" x14ac:dyDescent="0.25">
      <c r="A8" s="24">
        <f>SUMIF(Data!$H$5:$H$376, "&lt;&gt;#N/A")</f>
        <v>1293000</v>
      </c>
    </row>
    <row r="10" spans="1:2" x14ac:dyDescent="0.25">
      <c r="A10" s="22" t="s">
        <v>23</v>
      </c>
    </row>
    <row r="11" spans="1:2" x14ac:dyDescent="0.25">
      <c r="A11" s="24">
        <f>SUMIF(Data!$H$5:$H$376, "&lt;&gt;#N/A")-Data!K5</f>
        <v>673000</v>
      </c>
    </row>
    <row r="13" spans="1:2" x14ac:dyDescent="0.25">
      <c r="A13" s="22" t="s">
        <v>24</v>
      </c>
    </row>
    <row r="14" spans="1:2" x14ac:dyDescent="0.25">
      <c r="A14" s="23">
        <f>AVERAGEIF(Data!$I$5:$I$376, "&lt;&gt;#N/A",Data!$I$5:$I$376)</f>
        <v>610.86575342465756</v>
      </c>
    </row>
    <row r="16" spans="1:2" x14ac:dyDescent="0.25">
      <c r="A16" s="22" t="s">
        <v>25</v>
      </c>
      <c r="B16" s="22" t="s">
        <v>26</v>
      </c>
    </row>
    <row r="17" spans="1:2" x14ac:dyDescent="0.25">
      <c r="A17" s="36" t="s">
        <v>0</v>
      </c>
      <c r="B17" s="37">
        <f>AVERAGEIFS(Data!$I$5:$I$376,Data!$I$5:$I$376,"&lt;&gt;#N/A",Data!$B$5:$B$376,A17)</f>
        <v>595.87096774193549</v>
      </c>
    </row>
    <row r="18" spans="1:2" x14ac:dyDescent="0.25">
      <c r="A18" s="36" t="s">
        <v>1</v>
      </c>
      <c r="B18" s="37">
        <f>AVERAGEIFS(Data!$I$5:$I$376,Data!$I$5:$I$376,"&lt;&gt;#N/A",Data!$B$5:$B$376,A18)</f>
        <v>565.64285714285711</v>
      </c>
    </row>
    <row r="19" spans="1:2" x14ac:dyDescent="0.25">
      <c r="A19" s="36" t="s">
        <v>2</v>
      </c>
      <c r="B19" s="37">
        <f>AVERAGEIFS(Data!$I$5:$I$376,Data!$I$5:$I$376,"&lt;&gt;#N/A",Data!$B$5:$B$376,A19)</f>
        <v>609.09677419354841</v>
      </c>
    </row>
    <row r="20" spans="1:2" x14ac:dyDescent="0.25">
      <c r="A20" s="36" t="s">
        <v>3</v>
      </c>
      <c r="B20" s="37">
        <f>AVERAGEIFS(Data!$I$5:$I$376,Data!$I$5:$I$376,"&lt;&gt;#N/A",Data!$B$5:$B$376,A20)</f>
        <v>645.29999999999995</v>
      </c>
    </row>
    <row r="21" spans="1:2" x14ac:dyDescent="0.25">
      <c r="A21" s="36" t="s">
        <v>4</v>
      </c>
      <c r="B21" s="37">
        <f>AVERAGEIFS(Data!$I$5:$I$376,Data!$I$5:$I$376,"&lt;&gt;#N/A",Data!$B$5:$B$376,A21)</f>
        <v>617.61290322580646</v>
      </c>
    </row>
    <row r="22" spans="1:2" x14ac:dyDescent="0.25">
      <c r="A22" s="36" t="s">
        <v>5</v>
      </c>
      <c r="B22" s="37">
        <f>AVERAGEIFS(Data!$I$5:$I$376,Data!$I$5:$I$376,"&lt;&gt;#N/A",Data!$B$5:$B$376,A22)</f>
        <v>606.43333333333328</v>
      </c>
    </row>
    <row r="23" spans="1:2" x14ac:dyDescent="0.25">
      <c r="A23" s="36" t="s">
        <v>6</v>
      </c>
      <c r="B23" s="37">
        <f>AVERAGEIFS(Data!$I$5:$I$376,Data!$I$5:$I$376,"&lt;&gt;#N/A",Data!$B$5:$B$376,A23)</f>
        <v>576.45161290322585</v>
      </c>
    </row>
    <row r="24" spans="1:2" x14ac:dyDescent="0.25">
      <c r="A24" s="36" t="s">
        <v>7</v>
      </c>
      <c r="B24" s="37">
        <f>AVERAGEIFS(Data!$I$5:$I$376,Data!$I$5:$I$376,"&lt;&gt;#N/A",Data!$B$5:$B$376,A24)</f>
        <v>591.45161290322585</v>
      </c>
    </row>
    <row r="25" spans="1:2" x14ac:dyDescent="0.25">
      <c r="A25" s="36" t="s">
        <v>8</v>
      </c>
      <c r="B25" s="37">
        <f>AVERAGEIFS(Data!$I$5:$I$376,Data!$I$5:$I$376,"&lt;&gt;#N/A",Data!$B$5:$B$376,A25)</f>
        <v>630.9666666666667</v>
      </c>
    </row>
    <row r="26" spans="1:2" x14ac:dyDescent="0.25">
      <c r="A26" s="36" t="s">
        <v>9</v>
      </c>
      <c r="B26" s="37">
        <f>AVERAGEIFS(Data!$I$5:$I$376,Data!$I$5:$I$376,"&lt;&gt;#N/A",Data!$B$5:$B$376,A26)</f>
        <v>653.64516129032256</v>
      </c>
    </row>
    <row r="27" spans="1:2" x14ac:dyDescent="0.25">
      <c r="A27" s="36" t="s">
        <v>10</v>
      </c>
      <c r="B27" s="37">
        <f>AVERAGEIFS(Data!$I$5:$I$376,Data!$I$5:$I$376,"&lt;&gt;#N/A",Data!$B$5:$B$376,A27)</f>
        <v>604.4666666666667</v>
      </c>
    </row>
    <row r="28" spans="1:2" x14ac:dyDescent="0.25">
      <c r="A28" s="36" t="s">
        <v>11</v>
      </c>
      <c r="B28" s="37">
        <f>AVERAGEIFS(Data!$I$5:$I$376,Data!$I$5:$I$376,"&lt;&gt;#N/A",Data!$B$5:$B$376,A28)</f>
        <v>630.48387096774195</v>
      </c>
    </row>
    <row r="30" spans="1:2" x14ac:dyDescent="0.25">
      <c r="A30" s="22" t="s">
        <v>27</v>
      </c>
    </row>
    <row r="31" spans="1:2" x14ac:dyDescent="0.25">
      <c r="A31" s="38">
        <f>AVERAGEIF(Data!$F$5:$F$376, "&lt;&gt;#N/A",Data!$F$5:$F$376)</f>
        <v>0.46304109589041109</v>
      </c>
    </row>
    <row r="33" spans="1:4" x14ac:dyDescent="0.25">
      <c r="A33" s="22" t="s">
        <v>25</v>
      </c>
      <c r="B33" s="22" t="s">
        <v>26</v>
      </c>
    </row>
    <row r="34" spans="1:4" x14ac:dyDescent="0.25">
      <c r="A34" s="36" t="s">
        <v>0</v>
      </c>
      <c r="B34" s="38">
        <f>AVERAGEIFS(Data!$F$5:$F$376,Data!$F$5:$F$376,"&lt;&gt;#N/A",Data!$B$5:$B$376,A34)</f>
        <v>0.4474193548387097</v>
      </c>
    </row>
    <row r="35" spans="1:4" x14ac:dyDescent="0.25">
      <c r="A35" s="36" t="s">
        <v>1</v>
      </c>
      <c r="B35" s="38">
        <f>AVERAGEIFS(Data!$F$5:$F$376,Data!$F$5:$F$376,"&lt;&gt;#N/A",Data!$B$5:$B$376,A35)</f>
        <v>0.48071428571428554</v>
      </c>
    </row>
    <row r="36" spans="1:4" x14ac:dyDescent="0.25">
      <c r="A36" s="36" t="s">
        <v>2</v>
      </c>
      <c r="B36" s="38">
        <f>AVERAGEIFS(Data!$F$5:$F$376,Data!$F$5:$F$376,"&lt;&gt;#N/A",Data!$B$5:$B$376,A36)</f>
        <v>0.46129032258064523</v>
      </c>
    </row>
    <row r="37" spans="1:4" x14ac:dyDescent="0.25">
      <c r="A37" s="36" t="s">
        <v>3</v>
      </c>
      <c r="B37" s="38">
        <f>AVERAGEIFS(Data!$F$5:$F$376,Data!$F$5:$F$376,"&lt;&gt;#N/A",Data!$B$5:$B$376,A37)</f>
        <v>0.48166666666666663</v>
      </c>
    </row>
    <row r="38" spans="1:4" x14ac:dyDescent="0.25">
      <c r="A38" s="36" t="s">
        <v>4</v>
      </c>
      <c r="B38" s="38">
        <f>AVERAGEIFS(Data!$F$5:$F$376,Data!$F$5:$F$376,"&lt;&gt;#N/A",Data!$B$5:$B$376,A38)</f>
        <v>0.48967741935483872</v>
      </c>
    </row>
    <row r="39" spans="1:4" x14ac:dyDescent="0.25">
      <c r="A39" s="36" t="s">
        <v>5</v>
      </c>
      <c r="B39" s="38">
        <f>AVERAGEIFS(Data!$F$5:$F$376,Data!$F$5:$F$376,"&lt;&gt;#N/A",Data!$B$5:$B$376,A39)</f>
        <v>0.44799999999999984</v>
      </c>
    </row>
    <row r="40" spans="1:4" x14ac:dyDescent="0.25">
      <c r="A40" s="36" t="s">
        <v>6</v>
      </c>
      <c r="B40" s="38">
        <f>AVERAGEIFS(Data!$F$5:$F$376,Data!$F$5:$F$376,"&lt;&gt;#N/A",Data!$B$5:$B$376,A40)</f>
        <v>0.44838709677419364</v>
      </c>
    </row>
    <row r="41" spans="1:4" x14ac:dyDescent="0.25">
      <c r="A41" s="36" t="s">
        <v>7</v>
      </c>
      <c r="B41" s="38">
        <f>AVERAGEIFS(Data!$F$5:$F$376,Data!$F$5:$F$376,"&lt;&gt;#N/A",Data!$B$5:$B$376,A41)</f>
        <v>0.46483870967741936</v>
      </c>
    </row>
    <row r="42" spans="1:4" x14ac:dyDescent="0.25">
      <c r="A42" s="36" t="s">
        <v>8</v>
      </c>
      <c r="B42" s="38">
        <f>AVERAGEIFS(Data!$F$5:$F$376,Data!$F$5:$F$376,"&lt;&gt;#N/A",Data!$B$5:$B$376,A42)</f>
        <v>0.42466666666666664</v>
      </c>
    </row>
    <row r="43" spans="1:4" x14ac:dyDescent="0.25">
      <c r="A43" s="36" t="s">
        <v>9</v>
      </c>
      <c r="B43" s="38">
        <f>AVERAGEIFS(Data!$F$5:$F$376,Data!$F$5:$F$376,"&lt;&gt;#N/A",Data!$B$5:$B$376,A43)</f>
        <v>0.4648387096774193</v>
      </c>
    </row>
    <row r="44" spans="1:4" x14ac:dyDescent="0.25">
      <c r="A44" s="36" t="s">
        <v>10</v>
      </c>
      <c r="B44" s="38">
        <f>AVERAGEIFS(Data!$F$5:$F$376,Data!$F$5:$F$376,"&lt;&gt;#N/A",Data!$B$5:$B$376,A44)</f>
        <v>0.49200000000000005</v>
      </c>
    </row>
    <row r="45" spans="1:4" x14ac:dyDescent="0.25">
      <c r="A45" s="36" t="s">
        <v>11</v>
      </c>
      <c r="B45" s="38">
        <f>AVERAGEIFS(Data!$F$5:$F$376,Data!$F$5:$F$376,"&lt;&gt;#N/A",Data!$B$5:$B$376,A45)</f>
        <v>0.45451612903225808</v>
      </c>
    </row>
    <row r="47" spans="1:4" x14ac:dyDescent="0.25">
      <c r="A47" s="22" t="s">
        <v>28</v>
      </c>
      <c r="B47" s="22" t="s">
        <v>32</v>
      </c>
      <c r="D47" s="22" t="s">
        <v>33</v>
      </c>
    </row>
    <row r="48" spans="1:4" x14ac:dyDescent="0.25">
      <c r="A48" s="23">
        <f>SUMIF(Data!$I$5:$I$376, "&lt;&gt;#N/A")</f>
        <v>222966</v>
      </c>
      <c r="B48" s="23">
        <f>Data!L5</f>
        <v>240000</v>
      </c>
      <c r="C48" s="46">
        <f>A48/B48</f>
        <v>0.92902499999999999</v>
      </c>
      <c r="D48" s="23">
        <f>B48-A48</f>
        <v>17034</v>
      </c>
    </row>
    <row r="51" spans="1:4" x14ac:dyDescent="0.25">
      <c r="A51" s="39" t="s">
        <v>30</v>
      </c>
    </row>
    <row r="52" spans="1:4" x14ac:dyDescent="0.25">
      <c r="A52" s="36" t="str">
        <f>DASHBOARD!E7</f>
        <v>August</v>
      </c>
    </row>
    <row r="54" spans="1:4" x14ac:dyDescent="0.25">
      <c r="A54" s="22" t="str">
        <f>"AVERAGE DAILY VISITORS - " &amp;$A$52</f>
        <v>AVERAGE DAILY VISITORS - August</v>
      </c>
    </row>
    <row r="55" spans="1:4" x14ac:dyDescent="0.25">
      <c r="A55" s="23">
        <f>AVERAGEIFS(Data!$I$5:$I$376, Data!$I$5:$I$376, "&lt;&gt;#N/A",Data!$B$5:$B$376, A52)</f>
        <v>591.45161290322585</v>
      </c>
    </row>
    <row r="57" spans="1:4" x14ac:dyDescent="0.25">
      <c r="A57" s="22" t="s">
        <v>31</v>
      </c>
      <c r="B57" s="22" t="s">
        <v>40</v>
      </c>
      <c r="C57" s="22" t="s">
        <v>38</v>
      </c>
      <c r="D57" s="22" t="s">
        <v>39</v>
      </c>
    </row>
    <row r="58" spans="1:4" x14ac:dyDescent="0.25">
      <c r="A58" s="36">
        <v>1</v>
      </c>
      <c r="B58" s="23">
        <f>LOOKUP(1,1/((Data!$B$5:$B$376=Calc!$A$52)*(Data!$C$5:$C$376=A58)),Data!$I$5:$I$376)</f>
        <v>497</v>
      </c>
      <c r="C58" s="23">
        <f>LOOKUP(1,1/((Data!$B$5:$B$376=Calc!$A$52)*(Data!$C$5:$C$376=A58)),Data!$D$5:$D$376)</f>
        <v>115</v>
      </c>
      <c r="D58" s="23">
        <f>LOOKUP(1,1/((Data!$B$5:$B$376=Calc!$A$52)*(Data!$C$5:$C$376=A58)),Data!$E$5:$E$376)</f>
        <v>270</v>
      </c>
    </row>
    <row r="59" spans="1:4" x14ac:dyDescent="0.25">
      <c r="A59" s="36">
        <v>2</v>
      </c>
      <c r="B59" s="23">
        <f>LOOKUP(1,1/((Data!$B$5:$B$376=Calc!$A$52)*(Data!$C$5:$C$376=A59)),Data!$I$5:$I$376)</f>
        <v>518</v>
      </c>
      <c r="C59" s="23">
        <f>LOOKUP(1,1/((Data!$B$5:$B$376=Calc!$A$52)*(Data!$C$5:$C$376=A59)),Data!$D$5:$D$376)</f>
        <v>76</v>
      </c>
      <c r="D59" s="23">
        <f>LOOKUP(1,1/((Data!$B$5:$B$376=Calc!$A$52)*(Data!$C$5:$C$376=A59)),Data!$E$5:$E$376)</f>
        <v>367</v>
      </c>
    </row>
    <row r="60" spans="1:4" x14ac:dyDescent="0.25">
      <c r="A60" s="36">
        <v>3</v>
      </c>
      <c r="B60" s="23">
        <f>LOOKUP(1,1/((Data!$B$5:$B$376=Calc!$A$52)*(Data!$C$5:$C$376=A60)),Data!$I$5:$I$376)</f>
        <v>521</v>
      </c>
      <c r="C60" s="23">
        <f>LOOKUP(1,1/((Data!$B$5:$B$376=Calc!$A$52)*(Data!$C$5:$C$376=A60)),Data!$D$5:$D$376)</f>
        <v>49</v>
      </c>
      <c r="D60" s="23">
        <f>LOOKUP(1,1/((Data!$B$5:$B$376=Calc!$A$52)*(Data!$C$5:$C$376=A60)),Data!$E$5:$E$376)</f>
        <v>413</v>
      </c>
    </row>
    <row r="61" spans="1:4" x14ac:dyDescent="0.25">
      <c r="A61" s="36">
        <v>4</v>
      </c>
      <c r="B61" s="23">
        <f>LOOKUP(1,1/((Data!$B$5:$B$376=Calc!$A$52)*(Data!$C$5:$C$376=A61)),Data!$I$5:$I$376)</f>
        <v>634</v>
      </c>
      <c r="C61" s="23">
        <f>LOOKUP(1,1/((Data!$B$5:$B$376=Calc!$A$52)*(Data!$C$5:$C$376=A61)),Data!$D$5:$D$376)</f>
        <v>138</v>
      </c>
      <c r="D61" s="23">
        <f>LOOKUP(1,1/((Data!$B$5:$B$376=Calc!$A$52)*(Data!$C$5:$C$376=A61)),Data!$E$5:$E$376)</f>
        <v>423</v>
      </c>
    </row>
    <row r="62" spans="1:4" x14ac:dyDescent="0.25">
      <c r="A62" s="36">
        <v>5</v>
      </c>
      <c r="B62" s="23">
        <f>LOOKUP(1,1/((Data!$B$5:$B$376=Calc!$A$52)*(Data!$C$5:$C$376=A62)),Data!$I$5:$I$376)</f>
        <v>552</v>
      </c>
      <c r="C62" s="23">
        <f>LOOKUP(1,1/((Data!$B$5:$B$376=Calc!$A$52)*(Data!$C$5:$C$376=A62)),Data!$D$5:$D$376)</f>
        <v>79</v>
      </c>
      <c r="D62" s="23">
        <f>LOOKUP(1,1/((Data!$B$5:$B$376=Calc!$A$52)*(Data!$C$5:$C$376=A62)),Data!$E$5:$E$376)</f>
        <v>335</v>
      </c>
    </row>
    <row r="63" spans="1:4" x14ac:dyDescent="0.25">
      <c r="A63" s="36">
        <v>6</v>
      </c>
      <c r="B63" s="23">
        <f>LOOKUP(1,1/((Data!$B$5:$B$376=Calc!$A$52)*(Data!$C$5:$C$376=A63)),Data!$I$5:$I$376)</f>
        <v>366</v>
      </c>
      <c r="C63" s="23">
        <f>LOOKUP(1,1/((Data!$B$5:$B$376=Calc!$A$52)*(Data!$C$5:$C$376=A63)),Data!$D$5:$D$376)</f>
        <v>51</v>
      </c>
      <c r="D63" s="23">
        <f>LOOKUP(1,1/((Data!$B$5:$B$376=Calc!$A$52)*(Data!$C$5:$C$376=A63)),Data!$E$5:$E$376)</f>
        <v>195</v>
      </c>
    </row>
    <row r="64" spans="1:4" x14ac:dyDescent="0.25">
      <c r="A64" s="36">
        <v>7</v>
      </c>
      <c r="B64" s="23">
        <f>LOOKUP(1,1/((Data!$B$5:$B$376=Calc!$A$52)*(Data!$C$5:$C$376=A64)),Data!$I$5:$I$376)</f>
        <v>481</v>
      </c>
      <c r="C64" s="23">
        <f>LOOKUP(1,1/((Data!$B$5:$B$376=Calc!$A$52)*(Data!$C$5:$C$376=A64)),Data!$D$5:$D$376)</f>
        <v>48</v>
      </c>
      <c r="D64" s="23">
        <f>LOOKUP(1,1/((Data!$B$5:$B$376=Calc!$A$52)*(Data!$C$5:$C$376=A64)),Data!$E$5:$E$376)</f>
        <v>342</v>
      </c>
    </row>
    <row r="65" spans="1:4" x14ac:dyDescent="0.25">
      <c r="A65" s="36">
        <v>8</v>
      </c>
      <c r="B65" s="23">
        <f>LOOKUP(1,1/((Data!$B$5:$B$376=Calc!$A$52)*(Data!$C$5:$C$376=A65)),Data!$I$5:$I$376)</f>
        <v>889</v>
      </c>
      <c r="C65" s="23">
        <f>LOOKUP(1,1/((Data!$B$5:$B$376=Calc!$A$52)*(Data!$C$5:$C$376=A65)),Data!$D$5:$D$376)</f>
        <v>197</v>
      </c>
      <c r="D65" s="23">
        <f>LOOKUP(1,1/((Data!$B$5:$B$376=Calc!$A$52)*(Data!$C$5:$C$376=A65)),Data!$E$5:$E$376)</f>
        <v>575</v>
      </c>
    </row>
    <row r="66" spans="1:4" x14ac:dyDescent="0.25">
      <c r="A66" s="36">
        <v>9</v>
      </c>
      <c r="B66" s="23">
        <f>LOOKUP(1,1/((Data!$B$5:$B$376=Calc!$A$52)*(Data!$C$5:$C$376=A66)),Data!$I$5:$I$376)</f>
        <v>591</v>
      </c>
      <c r="C66" s="23">
        <f>LOOKUP(1,1/((Data!$B$5:$B$376=Calc!$A$52)*(Data!$C$5:$C$376=A66)),Data!$D$5:$D$376)</f>
        <v>169</v>
      </c>
      <c r="D66" s="23">
        <f>LOOKUP(1,1/((Data!$B$5:$B$376=Calc!$A$52)*(Data!$C$5:$C$376=A66)),Data!$E$5:$E$376)</f>
        <v>361</v>
      </c>
    </row>
    <row r="67" spans="1:4" x14ac:dyDescent="0.25">
      <c r="A67" s="36">
        <v>10</v>
      </c>
      <c r="B67" s="23">
        <f>LOOKUP(1,1/((Data!$B$5:$B$376=Calc!$A$52)*(Data!$C$5:$C$376=A67)),Data!$I$5:$I$376)</f>
        <v>391</v>
      </c>
      <c r="C67" s="23">
        <f>LOOKUP(1,1/((Data!$B$5:$B$376=Calc!$A$52)*(Data!$C$5:$C$376=A67)),Data!$D$5:$D$376)</f>
        <v>109</v>
      </c>
      <c r="D67" s="23">
        <f>LOOKUP(1,1/((Data!$B$5:$B$376=Calc!$A$52)*(Data!$C$5:$C$376=A67)),Data!$E$5:$E$376)</f>
        <v>199</v>
      </c>
    </row>
    <row r="68" spans="1:4" x14ac:dyDescent="0.25">
      <c r="A68" s="36">
        <v>11</v>
      </c>
      <c r="B68" s="23">
        <f>LOOKUP(1,1/((Data!$B$5:$B$376=Calc!$A$52)*(Data!$C$5:$C$376=A68)),Data!$I$5:$I$376)</f>
        <v>634</v>
      </c>
      <c r="C68" s="23">
        <f>LOOKUP(1,1/((Data!$B$5:$B$376=Calc!$A$52)*(Data!$C$5:$C$376=A68)),Data!$D$5:$D$376)</f>
        <v>154</v>
      </c>
      <c r="D68" s="23">
        <f>LOOKUP(1,1/((Data!$B$5:$B$376=Calc!$A$52)*(Data!$C$5:$C$376=A68)),Data!$E$5:$E$376)</f>
        <v>417</v>
      </c>
    </row>
    <row r="69" spans="1:4" x14ac:dyDescent="0.25">
      <c r="A69" s="36">
        <v>12</v>
      </c>
      <c r="B69" s="23">
        <f>LOOKUP(1,1/((Data!$B$5:$B$376=Calc!$A$52)*(Data!$C$5:$C$376=A69)),Data!$I$5:$I$376)</f>
        <v>588</v>
      </c>
      <c r="C69" s="23">
        <f>LOOKUP(1,1/((Data!$B$5:$B$376=Calc!$A$52)*(Data!$C$5:$C$376=A69)),Data!$D$5:$D$376)</f>
        <v>197</v>
      </c>
      <c r="D69" s="23">
        <f>LOOKUP(1,1/((Data!$B$5:$B$376=Calc!$A$52)*(Data!$C$5:$C$376=A69)),Data!$E$5:$E$376)</f>
        <v>291</v>
      </c>
    </row>
    <row r="70" spans="1:4" x14ac:dyDescent="0.25">
      <c r="A70" s="36">
        <v>13</v>
      </c>
      <c r="B70" s="23">
        <f>LOOKUP(1,1/((Data!$B$5:$B$376=Calc!$A$52)*(Data!$C$5:$C$376=A70)),Data!$I$5:$I$376)</f>
        <v>735</v>
      </c>
      <c r="C70" s="23">
        <f>LOOKUP(1,1/((Data!$B$5:$B$376=Calc!$A$52)*(Data!$C$5:$C$376=A70)),Data!$D$5:$D$376)</f>
        <v>76</v>
      </c>
      <c r="D70" s="23">
        <f>LOOKUP(1,1/((Data!$B$5:$B$376=Calc!$A$52)*(Data!$C$5:$C$376=A70)),Data!$E$5:$E$376)</f>
        <v>571</v>
      </c>
    </row>
    <row r="71" spans="1:4" x14ac:dyDescent="0.25">
      <c r="A71" s="36">
        <v>14</v>
      </c>
      <c r="B71" s="23">
        <f>LOOKUP(1,1/((Data!$B$5:$B$376=Calc!$A$52)*(Data!$C$5:$C$376=A71)),Data!$I$5:$I$376)</f>
        <v>649</v>
      </c>
      <c r="C71" s="23">
        <f>LOOKUP(1,1/((Data!$B$5:$B$376=Calc!$A$52)*(Data!$C$5:$C$376=A71)),Data!$D$5:$D$376)</f>
        <v>191</v>
      </c>
      <c r="D71" s="23">
        <f>LOOKUP(1,1/((Data!$B$5:$B$376=Calc!$A$52)*(Data!$C$5:$C$376=A71)),Data!$E$5:$E$376)</f>
        <v>312</v>
      </c>
    </row>
    <row r="72" spans="1:4" x14ac:dyDescent="0.25">
      <c r="A72" s="36">
        <v>15</v>
      </c>
      <c r="B72" s="23">
        <f>LOOKUP(1,1/((Data!$B$5:$B$376=Calc!$A$52)*(Data!$C$5:$C$376=A72)),Data!$I$5:$I$376)</f>
        <v>394</v>
      </c>
      <c r="C72" s="23">
        <f>LOOKUP(1,1/((Data!$B$5:$B$376=Calc!$A$52)*(Data!$C$5:$C$376=A72)),Data!$D$5:$D$376)</f>
        <v>106</v>
      </c>
      <c r="D72" s="23">
        <f>LOOKUP(1,1/((Data!$B$5:$B$376=Calc!$A$52)*(Data!$C$5:$C$376=A72)),Data!$E$5:$E$376)</f>
        <v>238</v>
      </c>
    </row>
    <row r="73" spans="1:4" x14ac:dyDescent="0.25">
      <c r="A73" s="36">
        <v>16</v>
      </c>
      <c r="B73" s="23">
        <f>LOOKUP(1,1/((Data!$B$5:$B$376=Calc!$A$52)*(Data!$C$5:$C$376=A73)),Data!$I$5:$I$376)</f>
        <v>690</v>
      </c>
      <c r="C73" s="23">
        <f>LOOKUP(1,1/((Data!$B$5:$B$376=Calc!$A$52)*(Data!$C$5:$C$376=A73)),Data!$D$5:$D$376)</f>
        <v>59</v>
      </c>
      <c r="D73" s="23">
        <f>LOOKUP(1,1/((Data!$B$5:$B$376=Calc!$A$52)*(Data!$C$5:$C$376=A73)),Data!$E$5:$E$376)</f>
        <v>577</v>
      </c>
    </row>
    <row r="74" spans="1:4" x14ac:dyDescent="0.25">
      <c r="A74" s="36">
        <v>17</v>
      </c>
      <c r="B74" s="23">
        <f>LOOKUP(1,1/((Data!$B$5:$B$376=Calc!$A$52)*(Data!$C$5:$C$376=A74)),Data!$I$5:$I$376)</f>
        <v>666</v>
      </c>
      <c r="C74" s="23">
        <f>LOOKUP(1,1/((Data!$B$5:$B$376=Calc!$A$52)*(Data!$C$5:$C$376=A74)),Data!$D$5:$D$376)</f>
        <v>70</v>
      </c>
      <c r="D74" s="23">
        <f>LOOKUP(1,1/((Data!$B$5:$B$376=Calc!$A$52)*(Data!$C$5:$C$376=A74)),Data!$E$5:$E$376)</f>
        <v>485</v>
      </c>
    </row>
    <row r="75" spans="1:4" x14ac:dyDescent="0.25">
      <c r="A75" s="36">
        <v>18</v>
      </c>
      <c r="B75" s="23">
        <f>LOOKUP(1,1/((Data!$B$5:$B$376=Calc!$A$52)*(Data!$C$5:$C$376=A75)),Data!$I$5:$I$376)</f>
        <v>700</v>
      </c>
      <c r="C75" s="23">
        <f>LOOKUP(1,1/((Data!$B$5:$B$376=Calc!$A$52)*(Data!$C$5:$C$376=A75)),Data!$D$5:$D$376)</f>
        <v>197</v>
      </c>
      <c r="D75" s="23">
        <f>LOOKUP(1,1/((Data!$B$5:$B$376=Calc!$A$52)*(Data!$C$5:$C$376=A75)),Data!$E$5:$E$376)</f>
        <v>396</v>
      </c>
    </row>
    <row r="76" spans="1:4" x14ac:dyDescent="0.25">
      <c r="A76" s="36">
        <v>19</v>
      </c>
      <c r="B76" s="23">
        <f>LOOKUP(1,1/((Data!$B$5:$B$376=Calc!$A$52)*(Data!$C$5:$C$376=A76)),Data!$I$5:$I$376)</f>
        <v>595</v>
      </c>
      <c r="C76" s="23">
        <f>LOOKUP(1,1/((Data!$B$5:$B$376=Calc!$A$52)*(Data!$C$5:$C$376=A76)),Data!$D$5:$D$376)</f>
        <v>93</v>
      </c>
      <c r="D76" s="23">
        <f>LOOKUP(1,1/((Data!$B$5:$B$376=Calc!$A$52)*(Data!$C$5:$C$376=A76)),Data!$E$5:$E$376)</f>
        <v>371</v>
      </c>
    </row>
    <row r="77" spans="1:4" x14ac:dyDescent="0.25">
      <c r="A77" s="36">
        <v>20</v>
      </c>
      <c r="B77" s="23">
        <f>LOOKUP(1,1/((Data!$B$5:$B$376=Calc!$A$52)*(Data!$C$5:$C$376=A77)),Data!$I$5:$I$376)</f>
        <v>597</v>
      </c>
      <c r="C77" s="23">
        <f>LOOKUP(1,1/((Data!$B$5:$B$376=Calc!$A$52)*(Data!$C$5:$C$376=A77)),Data!$D$5:$D$376)</f>
        <v>91</v>
      </c>
      <c r="D77" s="23">
        <f>LOOKUP(1,1/((Data!$B$5:$B$376=Calc!$A$52)*(Data!$C$5:$C$376=A77)),Data!$E$5:$E$376)</f>
        <v>454</v>
      </c>
    </row>
    <row r="78" spans="1:4" x14ac:dyDescent="0.25">
      <c r="A78" s="36">
        <v>21</v>
      </c>
      <c r="B78" s="23">
        <f>LOOKUP(1,1/((Data!$B$5:$B$376=Calc!$A$52)*(Data!$C$5:$C$376=A78)),Data!$I$5:$I$376)</f>
        <v>635</v>
      </c>
      <c r="C78" s="23">
        <f>LOOKUP(1,1/((Data!$B$5:$B$376=Calc!$A$52)*(Data!$C$5:$C$376=A78)),Data!$D$5:$D$376)</f>
        <v>131</v>
      </c>
      <c r="D78" s="23">
        <f>LOOKUP(1,1/((Data!$B$5:$B$376=Calc!$A$52)*(Data!$C$5:$C$376=A78)),Data!$E$5:$E$376)</f>
        <v>440</v>
      </c>
    </row>
    <row r="79" spans="1:4" x14ac:dyDescent="0.25">
      <c r="A79" s="36">
        <v>22</v>
      </c>
      <c r="B79" s="23">
        <f>LOOKUP(1,1/((Data!$B$5:$B$376=Calc!$A$52)*(Data!$C$5:$C$376=A79)),Data!$I$5:$I$376)</f>
        <v>811</v>
      </c>
      <c r="C79" s="23">
        <f>LOOKUP(1,1/((Data!$B$5:$B$376=Calc!$A$52)*(Data!$C$5:$C$376=A79)),Data!$D$5:$D$376)</f>
        <v>170</v>
      </c>
      <c r="D79" s="23">
        <f>LOOKUP(1,1/((Data!$B$5:$B$376=Calc!$A$52)*(Data!$C$5:$C$376=A79)),Data!$E$5:$E$376)</f>
        <v>540</v>
      </c>
    </row>
    <row r="80" spans="1:4" x14ac:dyDescent="0.25">
      <c r="A80" s="36">
        <v>23</v>
      </c>
      <c r="B80" s="23">
        <f>LOOKUP(1,1/((Data!$B$5:$B$376=Calc!$A$52)*(Data!$C$5:$C$376=A80)),Data!$I$5:$I$376)</f>
        <v>459</v>
      </c>
      <c r="C80" s="23">
        <f>LOOKUP(1,1/((Data!$B$5:$B$376=Calc!$A$52)*(Data!$C$5:$C$376=A80)),Data!$D$5:$D$376)</f>
        <v>107</v>
      </c>
      <c r="D80" s="23">
        <f>LOOKUP(1,1/((Data!$B$5:$B$376=Calc!$A$52)*(Data!$C$5:$C$376=A80)),Data!$E$5:$E$376)</f>
        <v>241</v>
      </c>
    </row>
    <row r="81" spans="1:4" x14ac:dyDescent="0.25">
      <c r="A81" s="36">
        <v>24</v>
      </c>
      <c r="B81" s="23">
        <f>LOOKUP(1,1/((Data!$B$5:$B$376=Calc!$A$52)*(Data!$C$5:$C$376=A81)),Data!$I$5:$I$376)</f>
        <v>813</v>
      </c>
      <c r="C81" s="23">
        <f>LOOKUP(1,1/((Data!$B$5:$B$376=Calc!$A$52)*(Data!$C$5:$C$376=A81)),Data!$D$5:$D$376)</f>
        <v>204</v>
      </c>
      <c r="D81" s="23">
        <f>LOOKUP(1,1/((Data!$B$5:$B$376=Calc!$A$52)*(Data!$C$5:$C$376=A81)),Data!$E$5:$E$376)</f>
        <v>460</v>
      </c>
    </row>
    <row r="82" spans="1:4" x14ac:dyDescent="0.25">
      <c r="A82" s="36">
        <v>25</v>
      </c>
      <c r="B82" s="23">
        <f>LOOKUP(1,1/((Data!$B$5:$B$376=Calc!$A$52)*(Data!$C$5:$C$376=A82)),Data!$I$5:$I$376)</f>
        <v>511</v>
      </c>
      <c r="C82" s="23">
        <f>LOOKUP(1,1/((Data!$B$5:$B$376=Calc!$A$52)*(Data!$C$5:$C$376=A82)),Data!$D$5:$D$376)</f>
        <v>170</v>
      </c>
      <c r="D82" s="23">
        <f>LOOKUP(1,1/((Data!$B$5:$B$376=Calc!$A$52)*(Data!$C$5:$C$376=A82)),Data!$E$5:$E$376)</f>
        <v>230</v>
      </c>
    </row>
    <row r="83" spans="1:4" x14ac:dyDescent="0.25">
      <c r="A83" s="36">
        <v>26</v>
      </c>
      <c r="B83" s="23">
        <f>LOOKUP(1,1/((Data!$B$5:$B$376=Calc!$A$52)*(Data!$C$5:$C$376=A83)),Data!$I$5:$I$376)</f>
        <v>400</v>
      </c>
      <c r="C83" s="23">
        <f>LOOKUP(1,1/((Data!$B$5:$B$376=Calc!$A$52)*(Data!$C$5:$C$376=A83)),Data!$D$5:$D$376)</f>
        <v>152</v>
      </c>
      <c r="D83" s="23">
        <f>LOOKUP(1,1/((Data!$B$5:$B$376=Calc!$A$52)*(Data!$C$5:$C$376=A83)),Data!$E$5:$E$376)</f>
        <v>193</v>
      </c>
    </row>
    <row r="84" spans="1:4" x14ac:dyDescent="0.25">
      <c r="A84" s="36">
        <v>27</v>
      </c>
      <c r="B84" s="23">
        <f>LOOKUP(1,1/((Data!$B$5:$B$376=Calc!$A$52)*(Data!$C$5:$C$376=A84)),Data!$I$5:$I$376)</f>
        <v>481</v>
      </c>
      <c r="C84" s="23">
        <f>LOOKUP(1,1/((Data!$B$5:$B$376=Calc!$A$52)*(Data!$C$5:$C$376=A84)),Data!$D$5:$D$376)</f>
        <v>211</v>
      </c>
      <c r="D84" s="23">
        <f>LOOKUP(1,1/((Data!$B$5:$B$376=Calc!$A$52)*(Data!$C$5:$C$376=A84)),Data!$E$5:$E$376)</f>
        <v>214</v>
      </c>
    </row>
    <row r="85" spans="1:4" x14ac:dyDescent="0.25">
      <c r="A85" s="36">
        <v>28</v>
      </c>
      <c r="B85" s="23">
        <f>LOOKUP(1,1/((Data!$B$5:$B$376=Calc!$A$52)*(Data!$C$5:$C$376=A85)),Data!$I$5:$I$376)</f>
        <v>493</v>
      </c>
      <c r="C85" s="23">
        <f>LOOKUP(1,1/((Data!$B$5:$B$376=Calc!$A$52)*(Data!$C$5:$C$376=A85)),Data!$D$5:$D$376)</f>
        <v>109</v>
      </c>
      <c r="D85" s="23">
        <f>LOOKUP(1,1/((Data!$B$5:$B$376=Calc!$A$52)*(Data!$C$5:$C$376=A85)),Data!$E$5:$E$376)</f>
        <v>260</v>
      </c>
    </row>
    <row r="86" spans="1:4" x14ac:dyDescent="0.25">
      <c r="A86" s="36">
        <v>29</v>
      </c>
      <c r="B86" s="23">
        <f>LOOKUP(1,1/((Data!$B$5:$B$376=Calc!$A$52)*(Data!$C$5:$C$376=A86)),Data!$I$5:$I$376)</f>
        <v>528</v>
      </c>
      <c r="C86" s="23">
        <f>LOOKUP(1,1/((Data!$B$5:$B$376=Calc!$A$52)*(Data!$C$5:$C$376=A86)),Data!$D$5:$D$376)</f>
        <v>205</v>
      </c>
      <c r="D86" s="23">
        <f>LOOKUP(1,1/((Data!$B$5:$B$376=Calc!$A$52)*(Data!$C$5:$C$376=A86)),Data!$E$5:$E$376)</f>
        <v>187</v>
      </c>
    </row>
    <row r="87" spans="1:4" x14ac:dyDescent="0.25">
      <c r="A87" s="36">
        <v>30</v>
      </c>
      <c r="B87" s="23">
        <f>LOOKUP(1,1/((Data!$B$5:$B$376=Calc!$A$52)*(Data!$C$5:$C$376=A87)),Data!$I$5:$I$376)</f>
        <v>651</v>
      </c>
      <c r="C87" s="23">
        <f>LOOKUP(1,1/((Data!$B$5:$B$376=Calc!$A$52)*(Data!$C$5:$C$376=A87)),Data!$D$5:$D$376)</f>
        <v>76</v>
      </c>
      <c r="D87" s="23">
        <f>LOOKUP(1,1/((Data!$B$5:$B$376=Calc!$A$52)*(Data!$C$5:$C$376=A87)),Data!$E$5:$E$376)</f>
        <v>461</v>
      </c>
    </row>
    <row r="88" spans="1:4" x14ac:dyDescent="0.25">
      <c r="A88" s="36">
        <v>31</v>
      </c>
      <c r="B88" s="23">
        <f>LOOKUP(1,1/((Data!$B$5:$B$376=Calc!$A$52)*(Data!$C$5:$C$376=A88)),Data!$I$5:$I$376)</f>
        <v>865</v>
      </c>
      <c r="C88" s="23">
        <f>LOOKUP(1,1/((Data!$B$5:$B$376=Calc!$A$52)*(Data!$C$5:$C$376=A88)),Data!$D$5:$D$376)</f>
        <v>140</v>
      </c>
      <c r="D88" s="23">
        <f>LOOKUP(1,1/((Data!$B$5:$B$376=Calc!$A$52)*(Data!$C$5:$C$376=A88)),Data!$E$5:$E$376)</f>
        <v>595</v>
      </c>
    </row>
    <row r="91" spans="1:4" x14ac:dyDescent="0.25">
      <c r="A91" s="22" t="str">
        <f>"AVERAGE BOUNCE RATE - " &amp;$A$52</f>
        <v>AVERAGE BOUNCE RATE - August</v>
      </c>
    </row>
    <row r="92" spans="1:4" x14ac:dyDescent="0.25">
      <c r="A92" s="38">
        <f>AVERAGEIFS(Data!$F$5:$F$376, Data!$F$5:$F$376, "&lt;&gt;#N/A",Data!$B$5:$B$376, $A$52)</f>
        <v>0.46483870967741936</v>
      </c>
    </row>
    <row r="94" spans="1:4" x14ac:dyDescent="0.25">
      <c r="A94" s="22" t="s">
        <v>31</v>
      </c>
      <c r="B94" s="22" t="s">
        <v>36</v>
      </c>
    </row>
    <row r="95" spans="1:4" x14ac:dyDescent="0.25">
      <c r="A95" s="36">
        <v>1</v>
      </c>
      <c r="B95" s="38">
        <f>LOOKUP(1,1/((Data!$B$5:$B$376=Calc!$A$52)*(Data!$C$5:$C$376=A95)),Data!$F$5:$F$376)</f>
        <v>0.48</v>
      </c>
    </row>
    <row r="96" spans="1:4" x14ac:dyDescent="0.25">
      <c r="A96" s="36">
        <v>2</v>
      </c>
      <c r="B96" s="38">
        <f>LOOKUP(1,1/((Data!$B$5:$B$376=Calc!$A$52)*(Data!$C$5:$C$376=A96)),Data!$F$5:$F$376)</f>
        <v>0.41</v>
      </c>
    </row>
    <row r="97" spans="1:2" x14ac:dyDescent="0.25">
      <c r="A97" s="36">
        <v>3</v>
      </c>
      <c r="B97" s="38">
        <f>LOOKUP(1,1/((Data!$B$5:$B$376=Calc!$A$52)*(Data!$C$5:$C$376=A97)),Data!$F$5:$F$376)</f>
        <v>0.34</v>
      </c>
    </row>
    <row r="98" spans="1:2" x14ac:dyDescent="0.25">
      <c r="A98" s="36">
        <v>4</v>
      </c>
      <c r="B98" s="38">
        <f>LOOKUP(1,1/((Data!$B$5:$B$376=Calc!$A$52)*(Data!$C$5:$C$376=A98)),Data!$F$5:$F$376)</f>
        <v>0.5</v>
      </c>
    </row>
    <row r="99" spans="1:2" x14ac:dyDescent="0.25">
      <c r="A99" s="36">
        <v>5</v>
      </c>
      <c r="B99" s="38">
        <f>LOOKUP(1,1/((Data!$B$5:$B$376=Calc!$A$52)*(Data!$C$5:$C$376=A99)),Data!$F$5:$F$376)</f>
        <v>0.46</v>
      </c>
    </row>
    <row r="100" spans="1:2" x14ac:dyDescent="0.25">
      <c r="A100" s="36">
        <v>6</v>
      </c>
      <c r="B100" s="38">
        <f>LOOKUP(1,1/((Data!$B$5:$B$376=Calc!$A$52)*(Data!$C$5:$C$376=A100)),Data!$F$5:$F$376)</f>
        <v>0.32</v>
      </c>
    </row>
    <row r="101" spans="1:2" x14ac:dyDescent="0.25">
      <c r="A101" s="36">
        <v>7</v>
      </c>
      <c r="B101" s="38">
        <f>LOOKUP(1,1/((Data!$B$5:$B$376=Calc!$A$52)*(Data!$C$5:$C$376=A101)),Data!$F$5:$F$376)</f>
        <v>0.71</v>
      </c>
    </row>
    <row r="102" spans="1:2" x14ac:dyDescent="0.25">
      <c r="A102" s="36">
        <v>8</v>
      </c>
      <c r="B102" s="38">
        <f>LOOKUP(1,1/((Data!$B$5:$B$376=Calc!$A$52)*(Data!$C$5:$C$376=A102)),Data!$F$5:$F$376)</f>
        <v>0.28999999999999998</v>
      </c>
    </row>
    <row r="103" spans="1:2" x14ac:dyDescent="0.25">
      <c r="A103" s="36">
        <v>9</v>
      </c>
      <c r="B103" s="38">
        <f>LOOKUP(1,1/((Data!$B$5:$B$376=Calc!$A$52)*(Data!$C$5:$C$376=A103)),Data!$F$5:$F$376)</f>
        <v>0.64</v>
      </c>
    </row>
    <row r="104" spans="1:2" x14ac:dyDescent="0.25">
      <c r="A104" s="36">
        <v>10</v>
      </c>
      <c r="B104" s="38">
        <f>LOOKUP(1,1/((Data!$B$5:$B$376=Calc!$A$52)*(Data!$C$5:$C$376=A104)),Data!$F$5:$F$376)</f>
        <v>0.4</v>
      </c>
    </row>
    <row r="105" spans="1:2" x14ac:dyDescent="0.25">
      <c r="A105" s="36">
        <v>11</v>
      </c>
      <c r="B105" s="38">
        <f>LOOKUP(1,1/((Data!$B$5:$B$376=Calc!$A$52)*(Data!$C$5:$C$376=A105)),Data!$F$5:$F$376)</f>
        <v>0.63</v>
      </c>
    </row>
    <row r="106" spans="1:2" x14ac:dyDescent="0.25">
      <c r="A106" s="36">
        <v>12</v>
      </c>
      <c r="B106" s="38">
        <f>LOOKUP(1,1/((Data!$B$5:$B$376=Calc!$A$52)*(Data!$C$5:$C$376=A106)),Data!$F$5:$F$376)</f>
        <v>0.59</v>
      </c>
    </row>
    <row r="107" spans="1:2" x14ac:dyDescent="0.25">
      <c r="A107" s="36">
        <v>13</v>
      </c>
      <c r="B107" s="38">
        <f>LOOKUP(1,1/((Data!$B$5:$B$376=Calc!$A$52)*(Data!$C$5:$C$376=A107)),Data!$F$5:$F$376)</f>
        <v>0.45</v>
      </c>
    </row>
    <row r="108" spans="1:2" x14ac:dyDescent="0.25">
      <c r="A108" s="36">
        <v>14</v>
      </c>
      <c r="B108" s="38">
        <f>LOOKUP(1,1/((Data!$B$5:$B$376=Calc!$A$52)*(Data!$C$5:$C$376=A108)),Data!$F$5:$F$376)</f>
        <v>0.61</v>
      </c>
    </row>
    <row r="109" spans="1:2" x14ac:dyDescent="0.25">
      <c r="A109" s="36">
        <v>15</v>
      </c>
      <c r="B109" s="38">
        <f>LOOKUP(1,1/((Data!$B$5:$B$376=Calc!$A$52)*(Data!$C$5:$C$376=A109)),Data!$F$5:$F$376)</f>
        <v>0.33</v>
      </c>
    </row>
    <row r="110" spans="1:2" x14ac:dyDescent="0.25">
      <c r="A110" s="36">
        <v>16</v>
      </c>
      <c r="B110" s="38">
        <f>LOOKUP(1,1/((Data!$B$5:$B$376=Calc!$A$52)*(Data!$C$5:$C$376=A110)),Data!$F$5:$F$376)</f>
        <v>0.54</v>
      </c>
    </row>
    <row r="111" spans="1:2" x14ac:dyDescent="0.25">
      <c r="A111" s="36">
        <v>17</v>
      </c>
      <c r="B111" s="38">
        <f>LOOKUP(1,1/((Data!$B$5:$B$376=Calc!$A$52)*(Data!$C$5:$C$376=A111)),Data!$F$5:$F$376)</f>
        <v>0.64</v>
      </c>
    </row>
    <row r="112" spans="1:2" x14ac:dyDescent="0.25">
      <c r="A112" s="36">
        <v>18</v>
      </c>
      <c r="B112" s="38">
        <f>LOOKUP(1,1/((Data!$B$5:$B$376=Calc!$A$52)*(Data!$C$5:$C$376=A112)),Data!$F$5:$F$376)</f>
        <v>0.46</v>
      </c>
    </row>
    <row r="113" spans="1:2" x14ac:dyDescent="0.25">
      <c r="A113" s="36">
        <v>19</v>
      </c>
      <c r="B113" s="38">
        <f>LOOKUP(1,1/((Data!$B$5:$B$376=Calc!$A$52)*(Data!$C$5:$C$376=A113)),Data!$F$5:$F$376)</f>
        <v>0.5</v>
      </c>
    </row>
    <row r="114" spans="1:2" x14ac:dyDescent="0.25">
      <c r="A114" s="36">
        <v>20</v>
      </c>
      <c r="B114" s="38">
        <f>LOOKUP(1,1/((Data!$B$5:$B$376=Calc!$A$52)*(Data!$C$5:$C$376=A114)),Data!$F$5:$F$376)</f>
        <v>0.31</v>
      </c>
    </row>
    <row r="115" spans="1:2" x14ac:dyDescent="0.25">
      <c r="A115" s="36">
        <v>21</v>
      </c>
      <c r="B115" s="38">
        <f>LOOKUP(1,1/((Data!$B$5:$B$376=Calc!$A$52)*(Data!$C$5:$C$376=A115)),Data!$F$5:$F$376)</f>
        <v>0.5</v>
      </c>
    </row>
    <row r="116" spans="1:2" x14ac:dyDescent="0.25">
      <c r="A116" s="36">
        <v>22</v>
      </c>
      <c r="B116" s="38">
        <f>LOOKUP(1,1/((Data!$B$5:$B$376=Calc!$A$52)*(Data!$C$5:$C$376=A116)),Data!$F$5:$F$376)</f>
        <v>0.7</v>
      </c>
    </row>
    <row r="117" spans="1:2" x14ac:dyDescent="0.25">
      <c r="A117" s="36">
        <v>23</v>
      </c>
      <c r="B117" s="38">
        <f>LOOKUP(1,1/((Data!$B$5:$B$376=Calc!$A$52)*(Data!$C$5:$C$376=A117)),Data!$F$5:$F$376)</f>
        <v>0.41</v>
      </c>
    </row>
    <row r="118" spans="1:2" x14ac:dyDescent="0.25">
      <c r="A118" s="36">
        <v>24</v>
      </c>
      <c r="B118" s="38">
        <f>LOOKUP(1,1/((Data!$B$5:$B$376=Calc!$A$52)*(Data!$C$5:$C$376=A118)),Data!$F$5:$F$376)</f>
        <v>0.36</v>
      </c>
    </row>
    <row r="119" spans="1:2" x14ac:dyDescent="0.25">
      <c r="A119" s="36">
        <v>25</v>
      </c>
      <c r="B119" s="38">
        <f>LOOKUP(1,1/((Data!$B$5:$B$376=Calc!$A$52)*(Data!$C$5:$C$376=A119)),Data!$F$5:$F$376)</f>
        <v>0.62</v>
      </c>
    </row>
    <row r="120" spans="1:2" x14ac:dyDescent="0.25">
      <c r="A120" s="36">
        <v>26</v>
      </c>
      <c r="B120" s="38">
        <f>LOOKUP(1,1/((Data!$B$5:$B$376=Calc!$A$52)*(Data!$C$5:$C$376=A120)),Data!$F$5:$F$376)</f>
        <v>0.21</v>
      </c>
    </row>
    <row r="121" spans="1:2" x14ac:dyDescent="0.25">
      <c r="A121" s="36">
        <v>27</v>
      </c>
      <c r="B121" s="38">
        <f>LOOKUP(1,1/((Data!$B$5:$B$376=Calc!$A$52)*(Data!$C$5:$C$376=A121)),Data!$F$5:$F$376)</f>
        <v>0.45</v>
      </c>
    </row>
    <row r="122" spans="1:2" x14ac:dyDescent="0.25">
      <c r="A122" s="36">
        <v>28</v>
      </c>
      <c r="B122" s="38">
        <f>LOOKUP(1,1/((Data!$B$5:$B$376=Calc!$A$52)*(Data!$C$5:$C$376=A122)),Data!$F$5:$F$376)</f>
        <v>0.23</v>
      </c>
    </row>
    <row r="123" spans="1:2" x14ac:dyDescent="0.25">
      <c r="A123" s="36">
        <v>29</v>
      </c>
      <c r="B123" s="38">
        <f>LOOKUP(1,1/((Data!$B$5:$B$376=Calc!$A$52)*(Data!$C$5:$C$376=A123)),Data!$F$5:$F$376)</f>
        <v>0.3</v>
      </c>
    </row>
    <row r="124" spans="1:2" x14ac:dyDescent="0.25">
      <c r="A124" s="36">
        <v>30</v>
      </c>
      <c r="B124" s="38">
        <f>LOOKUP(1,1/((Data!$B$5:$B$376=Calc!$A$52)*(Data!$C$5:$C$376=A124)),Data!$F$5:$F$376)</f>
        <v>0.48</v>
      </c>
    </row>
    <row r="125" spans="1:2" x14ac:dyDescent="0.25">
      <c r="A125" s="36">
        <v>31</v>
      </c>
      <c r="B125" s="38">
        <f>LOOKUP(1,1/((Data!$B$5:$B$376=Calc!$A$52)*(Data!$C$5:$C$376=A125)),Data!$F$5:$F$376)</f>
        <v>0.54</v>
      </c>
    </row>
    <row r="128" spans="1:2" x14ac:dyDescent="0.25">
      <c r="A128" s="22" t="str">
        <f>"AVERAGE TIME ON SITE - " &amp;$A$52</f>
        <v>AVERAGE TIME ON SITE - August</v>
      </c>
    </row>
    <row r="129" spans="1:2" x14ac:dyDescent="0.25">
      <c r="A129" s="40">
        <f>AVERAGEIFS(Data!$G$5:$G$376, Data!$G$5:$G$376, "&lt;&gt;#N/A",Data!$B$5:$B$376, $A$52)</f>
        <v>8.6061290322580657</v>
      </c>
    </row>
    <row r="131" spans="1:2" x14ac:dyDescent="0.25">
      <c r="A131" s="22" t="s">
        <v>31</v>
      </c>
      <c r="B131" s="22" t="s">
        <v>37</v>
      </c>
    </row>
    <row r="132" spans="1:2" x14ac:dyDescent="0.25">
      <c r="A132" s="36">
        <v>1</v>
      </c>
      <c r="B132" s="40">
        <f>LOOKUP(1,1/((Data!$B$5:$B$376=Calc!$A$52)*(Data!$C$5:$C$376=A132)),Data!$G$5:$G$376)</f>
        <v>7.39</v>
      </c>
    </row>
    <row r="133" spans="1:2" x14ac:dyDescent="0.25">
      <c r="A133" s="36">
        <v>2</v>
      </c>
      <c r="B133" s="40">
        <f>LOOKUP(1,1/((Data!$B$5:$B$376=Calc!$A$52)*(Data!$C$5:$C$376=A133)),Data!$G$5:$G$376)</f>
        <v>16.649999999999999</v>
      </c>
    </row>
    <row r="134" spans="1:2" x14ac:dyDescent="0.25">
      <c r="A134" s="36">
        <v>3</v>
      </c>
      <c r="B134" s="40">
        <f>LOOKUP(1,1/((Data!$B$5:$B$376=Calc!$A$52)*(Data!$C$5:$C$376=A134)),Data!$G$5:$G$376)</f>
        <v>5.91</v>
      </c>
    </row>
    <row r="135" spans="1:2" x14ac:dyDescent="0.25">
      <c r="A135" s="36">
        <v>4</v>
      </c>
      <c r="B135" s="40">
        <f>LOOKUP(1,1/((Data!$B$5:$B$376=Calc!$A$52)*(Data!$C$5:$C$376=A135)),Data!$G$5:$G$376)</f>
        <v>16.03</v>
      </c>
    </row>
    <row r="136" spans="1:2" x14ac:dyDescent="0.25">
      <c r="A136" s="36">
        <v>5</v>
      </c>
      <c r="B136" s="40">
        <f>LOOKUP(1,1/((Data!$B$5:$B$376=Calc!$A$52)*(Data!$C$5:$C$376=A136)),Data!$G$5:$G$376)</f>
        <v>15.58</v>
      </c>
    </row>
    <row r="137" spans="1:2" x14ac:dyDescent="0.25">
      <c r="A137" s="36">
        <v>6</v>
      </c>
      <c r="B137" s="40">
        <f>LOOKUP(1,1/((Data!$B$5:$B$376=Calc!$A$52)*(Data!$C$5:$C$376=A137)),Data!$G$5:$G$376)</f>
        <v>2.59</v>
      </c>
    </row>
    <row r="138" spans="1:2" x14ac:dyDescent="0.25">
      <c r="A138" s="36">
        <v>7</v>
      </c>
      <c r="B138" s="40">
        <f>LOOKUP(1,1/((Data!$B$5:$B$376=Calc!$A$52)*(Data!$C$5:$C$376=A138)),Data!$G$5:$G$376)</f>
        <v>3.66</v>
      </c>
    </row>
    <row r="139" spans="1:2" x14ac:dyDescent="0.25">
      <c r="A139" s="36">
        <v>8</v>
      </c>
      <c r="B139" s="40">
        <f>LOOKUP(1,1/((Data!$B$5:$B$376=Calc!$A$52)*(Data!$C$5:$C$376=A139)),Data!$G$5:$G$376)</f>
        <v>4.4400000000000004</v>
      </c>
    </row>
    <row r="140" spans="1:2" x14ac:dyDescent="0.25">
      <c r="A140" s="36">
        <v>9</v>
      </c>
      <c r="B140" s="40">
        <f>LOOKUP(1,1/((Data!$B$5:$B$376=Calc!$A$52)*(Data!$C$5:$C$376=A140)),Data!$G$5:$G$376)</f>
        <v>16.55</v>
      </c>
    </row>
    <row r="141" spans="1:2" x14ac:dyDescent="0.25">
      <c r="A141" s="36">
        <v>10</v>
      </c>
      <c r="B141" s="40">
        <f>LOOKUP(1,1/((Data!$B$5:$B$376=Calc!$A$52)*(Data!$C$5:$C$376=A141)),Data!$G$5:$G$376)</f>
        <v>6.95</v>
      </c>
    </row>
    <row r="142" spans="1:2" x14ac:dyDescent="0.25">
      <c r="A142" s="36">
        <v>11</v>
      </c>
      <c r="B142" s="40">
        <f>LOOKUP(1,1/((Data!$B$5:$B$376=Calc!$A$52)*(Data!$C$5:$C$376=A142)),Data!$G$5:$G$376)</f>
        <v>3.34</v>
      </c>
    </row>
    <row r="143" spans="1:2" x14ac:dyDescent="0.25">
      <c r="A143" s="36">
        <v>12</v>
      </c>
      <c r="B143" s="40">
        <f>LOOKUP(1,1/((Data!$B$5:$B$376=Calc!$A$52)*(Data!$C$5:$C$376=A143)),Data!$G$5:$G$376)</f>
        <v>9.3699999999999992</v>
      </c>
    </row>
    <row r="144" spans="1:2" x14ac:dyDescent="0.25">
      <c r="A144" s="36">
        <v>13</v>
      </c>
      <c r="B144" s="40">
        <f>LOOKUP(1,1/((Data!$B$5:$B$376=Calc!$A$52)*(Data!$C$5:$C$376=A144)),Data!$G$5:$G$376)</f>
        <v>3.85</v>
      </c>
    </row>
    <row r="145" spans="1:2" x14ac:dyDescent="0.25">
      <c r="A145" s="36">
        <v>14</v>
      </c>
      <c r="B145" s="40">
        <f>LOOKUP(1,1/((Data!$B$5:$B$376=Calc!$A$52)*(Data!$C$5:$C$376=A145)),Data!$G$5:$G$376)</f>
        <v>9.98</v>
      </c>
    </row>
    <row r="146" spans="1:2" x14ac:dyDescent="0.25">
      <c r="A146" s="36">
        <v>15</v>
      </c>
      <c r="B146" s="40">
        <f>LOOKUP(1,1/((Data!$B$5:$B$376=Calc!$A$52)*(Data!$C$5:$C$376=A146)),Data!$G$5:$G$376)</f>
        <v>15.27</v>
      </c>
    </row>
    <row r="147" spans="1:2" x14ac:dyDescent="0.25">
      <c r="A147" s="36">
        <v>16</v>
      </c>
      <c r="B147" s="40">
        <f>LOOKUP(1,1/((Data!$B$5:$B$376=Calc!$A$52)*(Data!$C$5:$C$376=A147)),Data!$G$5:$G$376)</f>
        <v>1.31</v>
      </c>
    </row>
    <row r="148" spans="1:2" x14ac:dyDescent="0.25">
      <c r="A148" s="36">
        <v>17</v>
      </c>
      <c r="B148" s="40">
        <f>LOOKUP(1,1/((Data!$B$5:$B$376=Calc!$A$52)*(Data!$C$5:$C$376=A148)),Data!$G$5:$G$376)</f>
        <v>3.44</v>
      </c>
    </row>
    <row r="149" spans="1:2" x14ac:dyDescent="0.25">
      <c r="A149" s="36">
        <v>18</v>
      </c>
      <c r="B149" s="40">
        <f>LOOKUP(1,1/((Data!$B$5:$B$376=Calc!$A$52)*(Data!$C$5:$C$376=A149)),Data!$G$5:$G$376)</f>
        <v>12.77</v>
      </c>
    </row>
    <row r="150" spans="1:2" x14ac:dyDescent="0.25">
      <c r="A150" s="36">
        <v>19</v>
      </c>
      <c r="B150" s="40">
        <f>LOOKUP(1,1/((Data!$B$5:$B$376=Calc!$A$52)*(Data!$C$5:$C$376=A150)),Data!$G$5:$G$376)</f>
        <v>14.22</v>
      </c>
    </row>
    <row r="151" spans="1:2" x14ac:dyDescent="0.25">
      <c r="A151" s="36">
        <v>20</v>
      </c>
      <c r="B151" s="40">
        <f>LOOKUP(1,1/((Data!$B$5:$B$376=Calc!$A$52)*(Data!$C$5:$C$376=A151)),Data!$G$5:$G$376)</f>
        <v>10.88</v>
      </c>
    </row>
    <row r="152" spans="1:2" x14ac:dyDescent="0.25">
      <c r="A152" s="36">
        <v>21</v>
      </c>
      <c r="B152" s="40">
        <f>LOOKUP(1,1/((Data!$B$5:$B$376=Calc!$A$52)*(Data!$C$5:$C$376=A152)),Data!$G$5:$G$376)</f>
        <v>6.58</v>
      </c>
    </row>
    <row r="153" spans="1:2" x14ac:dyDescent="0.25">
      <c r="A153" s="36">
        <v>22</v>
      </c>
      <c r="B153" s="40">
        <f>LOOKUP(1,1/((Data!$B$5:$B$376=Calc!$A$52)*(Data!$C$5:$C$376=A153)),Data!$G$5:$G$376)</f>
        <v>1.46</v>
      </c>
    </row>
    <row r="154" spans="1:2" x14ac:dyDescent="0.25">
      <c r="A154" s="36">
        <v>23</v>
      </c>
      <c r="B154" s="40">
        <f>LOOKUP(1,1/((Data!$B$5:$B$376=Calc!$A$52)*(Data!$C$5:$C$376=A154)),Data!$G$5:$G$376)</f>
        <v>14.57</v>
      </c>
    </row>
    <row r="155" spans="1:2" x14ac:dyDescent="0.25">
      <c r="A155" s="36">
        <v>24</v>
      </c>
      <c r="B155" s="40">
        <f>LOOKUP(1,1/((Data!$B$5:$B$376=Calc!$A$52)*(Data!$C$5:$C$376=A155)),Data!$G$5:$G$376)</f>
        <v>2.9</v>
      </c>
    </row>
    <row r="156" spans="1:2" x14ac:dyDescent="0.25">
      <c r="A156" s="36">
        <v>25</v>
      </c>
      <c r="B156" s="40">
        <f>LOOKUP(1,1/((Data!$B$5:$B$376=Calc!$A$52)*(Data!$C$5:$C$376=A156)),Data!$G$5:$G$376)</f>
        <v>6.46</v>
      </c>
    </row>
    <row r="157" spans="1:2" x14ac:dyDescent="0.25">
      <c r="A157" s="36">
        <v>26</v>
      </c>
      <c r="B157" s="40">
        <f>LOOKUP(1,1/((Data!$B$5:$B$376=Calc!$A$52)*(Data!$C$5:$C$376=A157)),Data!$G$5:$G$376)</f>
        <v>12.23</v>
      </c>
    </row>
    <row r="158" spans="1:2" x14ac:dyDescent="0.25">
      <c r="A158" s="36">
        <v>27</v>
      </c>
      <c r="B158" s="40">
        <f>LOOKUP(1,1/((Data!$B$5:$B$376=Calc!$A$52)*(Data!$C$5:$C$376=A158)),Data!$G$5:$G$376)</f>
        <v>3.74</v>
      </c>
    </row>
    <row r="159" spans="1:2" x14ac:dyDescent="0.25">
      <c r="A159" s="36">
        <v>28</v>
      </c>
      <c r="B159" s="40">
        <f>LOOKUP(1,1/((Data!$B$5:$B$376=Calc!$A$52)*(Data!$C$5:$C$376=A159)),Data!$G$5:$G$376)</f>
        <v>4.62</v>
      </c>
    </row>
    <row r="160" spans="1:2" x14ac:dyDescent="0.25">
      <c r="A160" s="36">
        <v>29</v>
      </c>
      <c r="B160" s="40">
        <f>LOOKUP(1,1/((Data!$B$5:$B$376=Calc!$A$52)*(Data!$C$5:$C$376=A160)),Data!$G$5:$G$376)</f>
        <v>12.79</v>
      </c>
    </row>
    <row r="161" spans="1:2" x14ac:dyDescent="0.25">
      <c r="A161" s="36">
        <v>30</v>
      </c>
      <c r="B161" s="40">
        <f>LOOKUP(1,1/((Data!$B$5:$B$376=Calc!$A$52)*(Data!$C$5:$C$376=A161)),Data!$G$5:$G$376)</f>
        <v>14.9</v>
      </c>
    </row>
    <row r="162" spans="1:2" x14ac:dyDescent="0.25">
      <c r="A162" s="36">
        <v>31</v>
      </c>
      <c r="B162" s="40">
        <f>LOOKUP(1,1/((Data!$B$5:$B$376=Calc!$A$52)*(Data!$C$5:$C$376=A162)),Data!$G$5:$G$376)</f>
        <v>6.36</v>
      </c>
    </row>
  </sheetData>
  <phoneticPr fontId="6" type="noConversion"/>
  <pageMargins left="0.7" right="0.7" top="0.75" bottom="0.75" header="0.3" footer="0.3"/>
  <pageSetup paperSize="9" orientation="portrait" r:id="rId1"/>
  <ignoredErrors>
    <ignoredError sqref="B123:B125 B160:B162 B86:B88 C88:D88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9BA12-FF7F-49DE-8780-3BA7CC0DB3FA}">
  <dimension ref="A1:M11"/>
  <sheetViews>
    <sheetView tabSelected="1" zoomScale="70" zoomScaleNormal="70" workbookViewId="0">
      <selection activeCell="E7" sqref="E7"/>
    </sheetView>
  </sheetViews>
  <sheetFormatPr defaultRowHeight="14.4" x14ac:dyDescent="0.3"/>
  <cols>
    <col min="1" max="1" width="5.77734375" customWidth="1"/>
    <col min="2" max="2" width="35.21875" customWidth="1"/>
    <col min="3" max="3" width="5.77734375" customWidth="1"/>
    <col min="4" max="4" width="27.44140625" customWidth="1"/>
    <col min="5" max="5" width="21.33203125" customWidth="1"/>
    <col min="12" max="12" width="95" customWidth="1"/>
    <col min="13" max="13" width="52.6640625" customWidth="1"/>
  </cols>
  <sheetData>
    <row r="1" spans="1:13" ht="4.95" customHeight="1" x14ac:dyDescent="0.3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50"/>
      <c r="M1" s="50"/>
    </row>
    <row r="2" spans="1:13" ht="64.95" customHeight="1" thickBot="1" x14ac:dyDescent="0.35">
      <c r="A2" s="41"/>
      <c r="B2" s="42"/>
      <c r="C2" s="44"/>
      <c r="D2" s="49"/>
      <c r="E2" s="44"/>
      <c r="F2" s="41"/>
      <c r="G2" s="41"/>
      <c r="H2" s="41"/>
      <c r="I2" s="41"/>
      <c r="J2" s="41"/>
      <c r="K2" s="41"/>
      <c r="L2" s="50"/>
      <c r="M2" s="50"/>
    </row>
    <row r="3" spans="1:13" ht="64.95" customHeight="1" thickBot="1" x14ac:dyDescent="0.35">
      <c r="A3" s="41"/>
      <c r="B3" s="43"/>
      <c r="C3" s="44"/>
      <c r="D3" s="49"/>
      <c r="E3" s="44"/>
      <c r="F3" s="41"/>
      <c r="G3" s="41"/>
      <c r="H3" s="41"/>
      <c r="I3" s="41"/>
      <c r="J3" s="41"/>
      <c r="K3" s="41"/>
      <c r="L3" s="50"/>
      <c r="M3" s="50"/>
    </row>
    <row r="4" spans="1:13" ht="64.95" customHeight="1" thickBot="1" x14ac:dyDescent="0.35">
      <c r="A4" s="41"/>
      <c r="B4" s="43"/>
      <c r="C4" s="44"/>
      <c r="D4" s="49"/>
      <c r="E4" s="44"/>
      <c r="F4" s="41"/>
      <c r="G4" s="41"/>
      <c r="H4" s="41"/>
      <c r="I4" s="41"/>
      <c r="J4" s="41"/>
      <c r="K4" s="41"/>
      <c r="L4" s="50"/>
      <c r="M4" s="50"/>
    </row>
    <row r="5" spans="1:13" ht="64.95" customHeight="1" x14ac:dyDescent="0.3">
      <c r="A5" s="41"/>
      <c r="B5" s="41"/>
      <c r="C5" s="44"/>
      <c r="D5" s="49"/>
      <c r="E5" s="44"/>
      <c r="F5" s="41"/>
      <c r="G5" s="41"/>
      <c r="H5" s="41"/>
      <c r="I5" s="41"/>
      <c r="J5" s="41"/>
      <c r="K5" s="41"/>
      <c r="L5" s="50"/>
      <c r="M5" s="50"/>
    </row>
    <row r="6" spans="1:13" ht="4.95" customHeight="1" x14ac:dyDescent="0.3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50"/>
      <c r="M6" s="50"/>
    </row>
    <row r="7" spans="1:13" ht="21" customHeight="1" x14ac:dyDescent="0.3">
      <c r="A7" s="50"/>
      <c r="B7" s="50"/>
      <c r="C7" s="50"/>
      <c r="D7" s="51" t="s">
        <v>35</v>
      </c>
      <c r="E7" s="52" t="s">
        <v>7</v>
      </c>
      <c r="F7" s="50"/>
      <c r="G7" s="50"/>
      <c r="H7" s="50"/>
      <c r="I7" s="50"/>
      <c r="J7" s="50"/>
      <c r="K7" s="50"/>
      <c r="L7" s="50"/>
      <c r="M7" s="50"/>
    </row>
    <row r="8" spans="1:13" ht="99" customHeight="1" x14ac:dyDescent="0.3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</row>
    <row r="9" spans="1:13" ht="99" customHeight="1" x14ac:dyDescent="0.3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</row>
    <row r="10" spans="1:13" ht="99" customHeight="1" x14ac:dyDescent="0.3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</row>
    <row r="11" spans="1:13" ht="385.2" customHeight="1" x14ac:dyDescent="0.3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</row>
  </sheetData>
  <pageMargins left="0" right="0" top="0" bottom="0" header="0" footer="0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EDCD93B-3974-4BDD-842F-36C94EAD0B9A}">
          <x14:formula1>
            <xm:f>Data!$O$5:$O$16</xm:f>
          </x14:formula1>
          <xm:sqref>E7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E70DD-2ED5-4483-ACBD-20EA2E3F687E}">
  <dimension ref="B6"/>
  <sheetViews>
    <sheetView workbookViewId="0">
      <selection activeCell="B6" sqref="B6"/>
    </sheetView>
  </sheetViews>
  <sheetFormatPr defaultRowHeight="14.4" x14ac:dyDescent="0.3"/>
  <cols>
    <col min="2" max="2" width="31.88671875" customWidth="1"/>
  </cols>
  <sheetData>
    <row r="6" spans="2:2" x14ac:dyDescent="0.3">
      <c r="B6" s="53" t="s">
        <v>41</v>
      </c>
    </row>
  </sheetData>
  <hyperlinks>
    <hyperlink ref="B6" r:id="rId1" xr:uid="{9D523356-CBB9-467C-B567-08A19F22A80F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Calc</vt:lpstr>
      <vt:lpstr>DASHBOARD</vt:lpstr>
      <vt:lpstr>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 | ELMED d.o.o.</dc:creator>
  <cp:lastModifiedBy>Bratislav Milojevic | ELMED d.o.o.</cp:lastModifiedBy>
  <cp:lastPrinted>2022-11-11T14:26:18Z</cp:lastPrinted>
  <dcterms:created xsi:type="dcterms:W3CDTF">2022-11-11T07:50:20Z</dcterms:created>
  <dcterms:modified xsi:type="dcterms:W3CDTF">2022-11-11T14:27:53Z</dcterms:modified>
</cp:coreProperties>
</file>